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2025\25076-10XT-DM - VT Ostravice, Hrabová, Vratimov - akt. rozpočtu\Final\"/>
    </mc:Choice>
  </mc:AlternateContent>
  <bookViews>
    <workbookView xWindow="0" yWindow="0" windowWidth="0" windowHeight="0"/>
  </bookViews>
  <sheets>
    <sheet name="Rekapitulace stavby" sheetId="1" r:id="rId1"/>
    <sheet name="22070-14XT-PA-01.1 - SO 0..." sheetId="2" r:id="rId2"/>
    <sheet name="22070-14XT-PA-01.2 - SO 0..." sheetId="3" r:id="rId3"/>
    <sheet name="22070-14XT-PA-01.3 - VRN" sheetId="4" r:id="rId4"/>
    <sheet name="22070-14XT-PA-02.1 - SO 0..." sheetId="5" r:id="rId5"/>
    <sheet name="22070-14XT-PA-02.2 - SO 0..." sheetId="6" r:id="rId6"/>
    <sheet name="22070-14XT-PA-02.3 - VRN" sheetId="7" r:id="rId7"/>
    <sheet name="Seznam figur" sheetId="8" r:id="rId8"/>
    <sheet name="Pokyny pro vyplnění" sheetId="9" r:id="rId9"/>
  </sheets>
  <definedNames>
    <definedName name="_xlnm.Print_Area" localSheetId="0">'Rekapitulace stavby'!$D$4:$AO$36,'Rekapitulace stavby'!$C$42:$AQ$63</definedName>
    <definedName name="_xlnm.Print_Titles" localSheetId="0">'Rekapitulace stavby'!$52:$52</definedName>
    <definedName name="_xlnm._FilterDatabase" localSheetId="1" hidden="1">'22070-14XT-PA-01.1 - SO 0...'!$C$90:$K$198</definedName>
    <definedName name="_xlnm.Print_Area" localSheetId="1">'22070-14XT-PA-01.1 - SO 0...'!$C$4:$J$41,'22070-14XT-PA-01.1 - SO 0...'!$C$47:$J$70,'22070-14XT-PA-01.1 - SO 0...'!$C$76:$K$198</definedName>
    <definedName name="_xlnm.Print_Titles" localSheetId="1">'22070-14XT-PA-01.1 - SO 0...'!$90:$90</definedName>
    <definedName name="_xlnm._FilterDatabase" localSheetId="2" hidden="1">'22070-14XT-PA-01.2 - SO 0...'!$C$89:$K$218</definedName>
    <definedName name="_xlnm.Print_Area" localSheetId="2">'22070-14XT-PA-01.2 - SO 0...'!$C$4:$J$41,'22070-14XT-PA-01.2 - SO 0...'!$C$47:$J$69,'22070-14XT-PA-01.2 - SO 0...'!$C$75:$K$218</definedName>
    <definedName name="_xlnm.Print_Titles" localSheetId="2">'22070-14XT-PA-01.2 - SO 0...'!$89:$89</definedName>
    <definedName name="_xlnm._FilterDatabase" localSheetId="3" hidden="1">'22070-14XT-PA-01.3 - VRN'!$C$86:$K$117</definedName>
    <definedName name="_xlnm.Print_Area" localSheetId="3">'22070-14XT-PA-01.3 - VRN'!$C$4:$J$41,'22070-14XT-PA-01.3 - VRN'!$C$47:$J$66,'22070-14XT-PA-01.3 - VRN'!$C$72:$K$117</definedName>
    <definedName name="_xlnm.Print_Titles" localSheetId="3">'22070-14XT-PA-01.3 - VRN'!$86:$86</definedName>
    <definedName name="_xlnm._FilterDatabase" localSheetId="4" hidden="1">'22070-14XT-PA-02.1 - SO 0...'!$C$88:$K$120</definedName>
    <definedName name="_xlnm.Print_Area" localSheetId="4">'22070-14XT-PA-02.1 - SO 0...'!$C$4:$J$41,'22070-14XT-PA-02.1 - SO 0...'!$C$47:$J$68,'22070-14XT-PA-02.1 - SO 0...'!$C$74:$K$120</definedName>
    <definedName name="_xlnm.Print_Titles" localSheetId="4">'22070-14XT-PA-02.1 - SO 0...'!$88:$88</definedName>
    <definedName name="_xlnm._FilterDatabase" localSheetId="5" hidden="1">'22070-14XT-PA-02.2 - SO 0...'!$C$90:$K$205</definedName>
    <definedName name="_xlnm.Print_Area" localSheetId="5">'22070-14XT-PA-02.2 - SO 0...'!$C$4:$J$41,'22070-14XT-PA-02.2 - SO 0...'!$C$47:$J$70,'22070-14XT-PA-02.2 - SO 0...'!$C$76:$K$205</definedName>
    <definedName name="_xlnm.Print_Titles" localSheetId="5">'22070-14XT-PA-02.2 - SO 0...'!$90:$90</definedName>
    <definedName name="_xlnm._FilterDatabase" localSheetId="6" hidden="1">'22070-14XT-PA-02.3 - VRN'!$C$86:$K$114</definedName>
    <definedName name="_xlnm.Print_Area" localSheetId="6">'22070-14XT-PA-02.3 - VRN'!$C$4:$J$41,'22070-14XT-PA-02.3 - VRN'!$C$47:$J$66,'22070-14XT-PA-02.3 - VRN'!$C$72:$K$114</definedName>
    <definedName name="_xlnm.Print_Titles" localSheetId="6">'22070-14XT-PA-02.3 - VRN'!$86:$86</definedName>
    <definedName name="_xlnm.Print_Area" localSheetId="7">'Seznam figur'!$C$4:$G$211</definedName>
    <definedName name="_xlnm.Print_Titles" localSheetId="7">'Seznam figur'!$9:$9</definedName>
    <definedName name="_xlnm.Print_Area" localSheetId="8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8" l="1" r="D7"/>
  <c i="7" r="J39"/>
  <c r="J38"/>
  <c i="1" r="AY62"/>
  <c i="7" r="J37"/>
  <c i="1" r="AX62"/>
  <c i="7" r="BI113"/>
  <c r="BH113"/>
  <c r="BG113"/>
  <c r="BF113"/>
  <c r="T113"/>
  <c r="R113"/>
  <c r="P113"/>
  <c r="BI111"/>
  <c r="BH111"/>
  <c r="BG111"/>
  <c r="BF111"/>
  <c r="T111"/>
  <c r="R111"/>
  <c r="P111"/>
  <c r="BI110"/>
  <c r="BH110"/>
  <c r="BG110"/>
  <c r="BF110"/>
  <c r="T110"/>
  <c r="R110"/>
  <c r="P110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J84"/>
  <c r="J83"/>
  <c r="F83"/>
  <c r="F81"/>
  <c r="E79"/>
  <c r="J59"/>
  <c r="J58"/>
  <c r="F58"/>
  <c r="F56"/>
  <c r="E54"/>
  <c r="J20"/>
  <c r="E20"/>
  <c r="F84"/>
  <c r="J19"/>
  <c r="J14"/>
  <c r="J81"/>
  <c r="E7"/>
  <c r="E50"/>
  <c i="6" r="J200"/>
  <c r="J39"/>
  <c r="J38"/>
  <c i="1" r="AY61"/>
  <c i="6" r="J37"/>
  <c i="1" r="AX61"/>
  <c i="6" r="BI204"/>
  <c r="BH204"/>
  <c r="BG204"/>
  <c r="BF204"/>
  <c r="T204"/>
  <c r="R204"/>
  <c r="P204"/>
  <c r="BI202"/>
  <c r="BH202"/>
  <c r="BG202"/>
  <c r="BF202"/>
  <c r="T202"/>
  <c r="R202"/>
  <c r="P202"/>
  <c r="J68"/>
  <c r="BI195"/>
  <c r="BH195"/>
  <c r="BG195"/>
  <c r="BF195"/>
  <c r="T195"/>
  <c r="R195"/>
  <c r="P195"/>
  <c r="BI192"/>
  <c r="BH192"/>
  <c r="BG192"/>
  <c r="BF192"/>
  <c r="T192"/>
  <c r="R192"/>
  <c r="P192"/>
  <c r="BI186"/>
  <c r="BH186"/>
  <c r="BG186"/>
  <c r="BF186"/>
  <c r="T186"/>
  <c r="R186"/>
  <c r="P186"/>
  <c r="BI181"/>
  <c r="BH181"/>
  <c r="BG181"/>
  <c r="BF181"/>
  <c r="T181"/>
  <c r="R181"/>
  <c r="P181"/>
  <c r="BI176"/>
  <c r="BH176"/>
  <c r="BG176"/>
  <c r="BF176"/>
  <c r="T176"/>
  <c r="T175"/>
  <c r="R176"/>
  <c r="R175"/>
  <c r="P176"/>
  <c r="P175"/>
  <c r="BI172"/>
  <c r="BH172"/>
  <c r="BG172"/>
  <c r="BF172"/>
  <c r="T172"/>
  <c r="R172"/>
  <c r="P172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1"/>
  <c r="BH161"/>
  <c r="BG161"/>
  <c r="BF161"/>
  <c r="T161"/>
  <c r="R161"/>
  <c r="P161"/>
  <c r="BI159"/>
  <c r="BH159"/>
  <c r="BG159"/>
  <c r="BF159"/>
  <c r="T159"/>
  <c r="R159"/>
  <c r="P159"/>
  <c r="BI154"/>
  <c r="BH154"/>
  <c r="BG154"/>
  <c r="BF154"/>
  <c r="T154"/>
  <c r="R154"/>
  <c r="P154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1"/>
  <c r="BH131"/>
  <c r="BG131"/>
  <c r="BF131"/>
  <c r="T131"/>
  <c r="R131"/>
  <c r="P131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2"/>
  <c r="BH112"/>
  <c r="BG112"/>
  <c r="BF112"/>
  <c r="T112"/>
  <c r="R112"/>
  <c r="P112"/>
  <c r="BI109"/>
  <c r="BH109"/>
  <c r="BG109"/>
  <c r="BF109"/>
  <c r="T109"/>
  <c r="R109"/>
  <c r="P109"/>
  <c r="BI105"/>
  <c r="BH105"/>
  <c r="BG105"/>
  <c r="BF105"/>
  <c r="T105"/>
  <c r="R105"/>
  <c r="P105"/>
  <c r="BI99"/>
  <c r="BH99"/>
  <c r="BG99"/>
  <c r="BF99"/>
  <c r="T99"/>
  <c r="R99"/>
  <c r="P99"/>
  <c r="BI94"/>
  <c r="BH94"/>
  <c r="BG94"/>
  <c r="BF94"/>
  <c r="T94"/>
  <c r="R94"/>
  <c r="P94"/>
  <c r="J88"/>
  <c r="J87"/>
  <c r="F87"/>
  <c r="F85"/>
  <c r="E83"/>
  <c r="J59"/>
  <c r="J58"/>
  <c r="F58"/>
  <c r="F56"/>
  <c r="E54"/>
  <c r="J20"/>
  <c r="E20"/>
  <c r="F59"/>
  <c r="J19"/>
  <c r="J14"/>
  <c r="J85"/>
  <c r="E7"/>
  <c r="E50"/>
  <c i="5" r="J39"/>
  <c r="J38"/>
  <c i="1" r="AY60"/>
  <c i="5" r="J37"/>
  <c i="1" r="AX60"/>
  <c i="5" r="BI119"/>
  <c r="BH119"/>
  <c r="BG119"/>
  <c r="BF119"/>
  <c r="T119"/>
  <c r="R119"/>
  <c r="P119"/>
  <c r="BI117"/>
  <c r="BH117"/>
  <c r="BG117"/>
  <c r="BF117"/>
  <c r="T117"/>
  <c r="R117"/>
  <c r="P117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101"/>
  <c r="BH101"/>
  <c r="BG101"/>
  <c r="BF101"/>
  <c r="T101"/>
  <c r="R101"/>
  <c r="P101"/>
  <c r="BI98"/>
  <c r="BH98"/>
  <c r="BG98"/>
  <c r="BF98"/>
  <c r="T98"/>
  <c r="R98"/>
  <c r="P98"/>
  <c r="BI92"/>
  <c r="BH92"/>
  <c r="BG92"/>
  <c r="BF92"/>
  <c r="T92"/>
  <c r="R92"/>
  <c r="P92"/>
  <c r="J86"/>
  <c r="J85"/>
  <c r="F85"/>
  <c r="F83"/>
  <c r="E81"/>
  <c r="J59"/>
  <c r="J58"/>
  <c r="F58"/>
  <c r="F56"/>
  <c r="E54"/>
  <c r="J20"/>
  <c r="E20"/>
  <c r="F86"/>
  <c r="J19"/>
  <c r="J14"/>
  <c r="J83"/>
  <c r="E7"/>
  <c r="E77"/>
  <c i="4" r="J39"/>
  <c r="J38"/>
  <c i="1" r="AY58"/>
  <c i="4" r="J37"/>
  <c i="1" r="AX58"/>
  <c i="4"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1"/>
  <c r="BH111"/>
  <c r="BG111"/>
  <c r="BF111"/>
  <c r="T111"/>
  <c r="R111"/>
  <c r="P111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J84"/>
  <c r="J83"/>
  <c r="F83"/>
  <c r="F81"/>
  <c r="E79"/>
  <c r="J59"/>
  <c r="J58"/>
  <c r="F58"/>
  <c r="F56"/>
  <c r="E54"/>
  <c r="J20"/>
  <c r="E20"/>
  <c r="F84"/>
  <c r="J19"/>
  <c r="J14"/>
  <c r="J56"/>
  <c r="E7"/>
  <c r="E50"/>
  <c i="3" r="J39"/>
  <c r="J38"/>
  <c i="1" r="AY57"/>
  <c i="3" r="J37"/>
  <c i="1" r="AX57"/>
  <c i="3" r="BI217"/>
  <c r="BH217"/>
  <c r="BG217"/>
  <c r="BF217"/>
  <c r="T217"/>
  <c r="R217"/>
  <c r="P217"/>
  <c r="BI215"/>
  <c r="BH215"/>
  <c r="BG215"/>
  <c r="BF215"/>
  <c r="T215"/>
  <c r="R215"/>
  <c r="P215"/>
  <c r="BI211"/>
  <c r="BH211"/>
  <c r="BG211"/>
  <c r="BF211"/>
  <c r="T211"/>
  <c r="R211"/>
  <c r="P211"/>
  <c r="BI208"/>
  <c r="BH208"/>
  <c r="BG208"/>
  <c r="BF208"/>
  <c r="T208"/>
  <c r="R208"/>
  <c r="P208"/>
  <c r="BI205"/>
  <c r="BH205"/>
  <c r="BG205"/>
  <c r="BF205"/>
  <c r="T205"/>
  <c r="R205"/>
  <c r="P205"/>
  <c r="BI199"/>
  <c r="BH199"/>
  <c r="BG199"/>
  <c r="BF199"/>
  <c r="T199"/>
  <c r="R199"/>
  <c r="P199"/>
  <c r="BI196"/>
  <c r="BH196"/>
  <c r="BG196"/>
  <c r="BF196"/>
  <c r="T196"/>
  <c r="R196"/>
  <c r="P196"/>
  <c r="BI190"/>
  <c r="BH190"/>
  <c r="BG190"/>
  <c r="BF190"/>
  <c r="T190"/>
  <c r="R190"/>
  <c r="P190"/>
  <c r="BI185"/>
  <c r="BH185"/>
  <c r="BG185"/>
  <c r="BF185"/>
  <c r="T185"/>
  <c r="R185"/>
  <c r="P185"/>
  <c r="BI180"/>
  <c r="BH180"/>
  <c r="BG180"/>
  <c r="BF180"/>
  <c r="T180"/>
  <c r="R180"/>
  <c r="P180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6"/>
  <c r="BH166"/>
  <c r="BG166"/>
  <c r="BF166"/>
  <c r="T166"/>
  <c r="R166"/>
  <c r="P166"/>
  <c r="BI164"/>
  <c r="BH164"/>
  <c r="BG164"/>
  <c r="BF164"/>
  <c r="T164"/>
  <c r="R164"/>
  <c r="P164"/>
  <c r="BI159"/>
  <c r="BH159"/>
  <c r="BG159"/>
  <c r="BF159"/>
  <c r="T159"/>
  <c r="R159"/>
  <c r="P159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6"/>
  <c r="BH136"/>
  <c r="BG136"/>
  <c r="BF136"/>
  <c r="T136"/>
  <c r="R136"/>
  <c r="P136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7"/>
  <c r="BH117"/>
  <c r="BG117"/>
  <c r="BF117"/>
  <c r="T117"/>
  <c r="R117"/>
  <c r="P117"/>
  <c r="BI114"/>
  <c r="BH114"/>
  <c r="BG114"/>
  <c r="BF114"/>
  <c r="T114"/>
  <c r="R114"/>
  <c r="P114"/>
  <c r="BI109"/>
  <c r="BH109"/>
  <c r="BG109"/>
  <c r="BF109"/>
  <c r="T109"/>
  <c r="R109"/>
  <c r="P109"/>
  <c r="BI103"/>
  <c r="BH103"/>
  <c r="BG103"/>
  <c r="BF103"/>
  <c r="T103"/>
  <c r="R103"/>
  <c r="P103"/>
  <c r="BI98"/>
  <c r="BH98"/>
  <c r="BG98"/>
  <c r="BF98"/>
  <c r="T98"/>
  <c r="R98"/>
  <c r="P98"/>
  <c r="BI93"/>
  <c r="BH93"/>
  <c r="BG93"/>
  <c r="BF93"/>
  <c r="T93"/>
  <c r="R93"/>
  <c r="P93"/>
  <c r="J87"/>
  <c r="J86"/>
  <c r="F86"/>
  <c r="F84"/>
  <c r="E82"/>
  <c r="J59"/>
  <c r="J58"/>
  <c r="F58"/>
  <c r="F56"/>
  <c r="E54"/>
  <c r="J20"/>
  <c r="E20"/>
  <c r="F87"/>
  <c r="J19"/>
  <c r="J14"/>
  <c r="J84"/>
  <c r="E7"/>
  <c r="E50"/>
  <c i="2" r="J39"/>
  <c r="J38"/>
  <c i="1" r="AY56"/>
  <c i="2" r="J37"/>
  <c i="1" r="AX56"/>
  <c i="2" r="BI197"/>
  <c r="BH197"/>
  <c r="BG197"/>
  <c r="BF197"/>
  <c r="T197"/>
  <c r="R197"/>
  <c r="P197"/>
  <c r="BI195"/>
  <c r="BH195"/>
  <c r="BG195"/>
  <c r="BF195"/>
  <c r="T195"/>
  <c r="R195"/>
  <c r="P195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8"/>
  <c r="BH178"/>
  <c r="BG178"/>
  <c r="BF178"/>
  <c r="T178"/>
  <c r="R178"/>
  <c r="P178"/>
  <c r="BI176"/>
  <c r="BH176"/>
  <c r="BG176"/>
  <c r="BF176"/>
  <c r="T176"/>
  <c r="R176"/>
  <c r="P176"/>
  <c r="BI170"/>
  <c r="BH170"/>
  <c r="BG170"/>
  <c r="BF170"/>
  <c r="T170"/>
  <c r="T169"/>
  <c r="R170"/>
  <c r="R169"/>
  <c r="P170"/>
  <c r="P169"/>
  <c r="BI166"/>
  <c r="BH166"/>
  <c r="BG166"/>
  <c r="BF166"/>
  <c r="T166"/>
  <c r="R166"/>
  <c r="P166"/>
  <c r="BI163"/>
  <c r="BH163"/>
  <c r="BG163"/>
  <c r="BF163"/>
  <c r="T163"/>
  <c r="R163"/>
  <c r="P163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R144"/>
  <c r="P144"/>
  <c r="BI142"/>
  <c r="BH142"/>
  <c r="BG142"/>
  <c r="BF142"/>
  <c r="T142"/>
  <c r="R142"/>
  <c r="P142"/>
  <c r="BI138"/>
  <c r="BH138"/>
  <c r="BG138"/>
  <c r="BF138"/>
  <c r="T138"/>
  <c r="R138"/>
  <c r="P138"/>
  <c r="BI135"/>
  <c r="BH135"/>
  <c r="BG135"/>
  <c r="BF135"/>
  <c r="T135"/>
  <c r="R135"/>
  <c r="P135"/>
  <c r="BI129"/>
  <c r="BH129"/>
  <c r="BG129"/>
  <c r="BF129"/>
  <c r="T129"/>
  <c r="R129"/>
  <c r="P129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6"/>
  <c r="BH106"/>
  <c r="BG106"/>
  <c r="BF106"/>
  <c r="T106"/>
  <c r="R106"/>
  <c r="P106"/>
  <c r="BI101"/>
  <c r="BH101"/>
  <c r="BG101"/>
  <c r="BF101"/>
  <c r="T101"/>
  <c r="R101"/>
  <c r="P101"/>
  <c r="BI97"/>
  <c r="BH97"/>
  <c r="BG97"/>
  <c r="BF97"/>
  <c r="T97"/>
  <c r="R97"/>
  <c r="P97"/>
  <c r="BI94"/>
  <c r="BH94"/>
  <c r="BG94"/>
  <c r="BF94"/>
  <c r="T94"/>
  <c r="R94"/>
  <c r="P94"/>
  <c r="J88"/>
  <c r="J87"/>
  <c r="F87"/>
  <c r="F85"/>
  <c r="E83"/>
  <c r="J59"/>
  <c r="J58"/>
  <c r="F58"/>
  <c r="F56"/>
  <c r="E54"/>
  <c r="J20"/>
  <c r="E20"/>
  <c r="F88"/>
  <c r="J19"/>
  <c r="J14"/>
  <c r="J85"/>
  <c r="E7"/>
  <c r="E79"/>
  <c i="1" r="L50"/>
  <c r="AM50"/>
  <c r="AM49"/>
  <c r="L49"/>
  <c r="AM47"/>
  <c r="L47"/>
  <c r="L45"/>
  <c r="L44"/>
  <c i="2" r="BK119"/>
  <c r="J101"/>
  <c r="BK182"/>
  <c r="J186"/>
  <c i="3" r="J164"/>
  <c r="BK180"/>
  <c r="J159"/>
  <c r="J150"/>
  <c i="4" r="J116"/>
  <c r="BK103"/>
  <c i="5" r="BK103"/>
  <c i="6" r="J105"/>
  <c r="BK94"/>
  <c r="BK117"/>
  <c i="7" r="J102"/>
  <c r="J96"/>
  <c i="2" r="J170"/>
  <c r="BK186"/>
  <c r="J94"/>
  <c r="BK176"/>
  <c i="3" r="BK131"/>
  <c r="BK175"/>
  <c r="J199"/>
  <c r="J172"/>
  <c i="4" r="J112"/>
  <c r="J92"/>
  <c r="J95"/>
  <c i="5" r="J107"/>
  <c i="6" r="J186"/>
  <c r="J170"/>
  <c r="BK202"/>
  <c i="7" r="J94"/>
  <c r="J90"/>
  <c i="2" r="J178"/>
  <c i="1" r="AS59"/>
  <c i="3" r="BK159"/>
  <c r="BK196"/>
  <c r="J103"/>
  <c r="J196"/>
  <c i="4" r="BK107"/>
  <c r="J94"/>
  <c r="BK94"/>
  <c i="5" r="J98"/>
  <c i="6" r="BK172"/>
  <c r="J145"/>
  <c r="BK109"/>
  <c i="7" r="BK100"/>
  <c r="BK104"/>
  <c i="2" r="BK97"/>
  <c r="BK122"/>
  <c r="J138"/>
  <c r="BK114"/>
  <c i="3" r="J144"/>
  <c r="J166"/>
  <c r="BK109"/>
  <c r="J109"/>
  <c i="4" r="J91"/>
  <c r="BK91"/>
  <c i="5" r="J103"/>
  <c i="6" r="J181"/>
  <c r="J139"/>
  <c r="BK181"/>
  <c r="BK131"/>
  <c i="7" r="BK98"/>
  <c r="J91"/>
  <c i="2" r="BK166"/>
  <c r="BK138"/>
  <c r="J144"/>
  <c r="J166"/>
  <c i="3" r="BK150"/>
  <c r="BK164"/>
  <c r="BK208"/>
  <c r="BK177"/>
  <c i="4" r="BK105"/>
  <c r="J114"/>
  <c r="BK90"/>
  <c i="6" r="J148"/>
  <c r="J142"/>
  <c r="J172"/>
  <c r="BK99"/>
  <c i="7" r="BK93"/>
  <c r="J111"/>
  <c i="2" r="J122"/>
  <c r="J150"/>
  <c r="BK148"/>
  <c r="BK197"/>
  <c i="3" r="J153"/>
  <c r="BK141"/>
  <c r="BK153"/>
  <c r="J147"/>
  <c i="4" r="BK114"/>
  <c r="BK116"/>
  <c i="5" r="J101"/>
  <c i="6" r="J202"/>
  <c r="J99"/>
  <c r="BK112"/>
  <c i="7" r="BK107"/>
  <c r="BK102"/>
  <c i="2" r="BK142"/>
  <c r="J156"/>
  <c r="J135"/>
  <c r="BK178"/>
  <c i="3" r="J136"/>
  <c r="BK136"/>
  <c r="J131"/>
  <c r="J141"/>
  <c i="4" r="J107"/>
  <c i="5" r="BK107"/>
  <c r="BK92"/>
  <c i="6" r="J195"/>
  <c r="BK123"/>
  <c r="J123"/>
  <c i="7" r="BK111"/>
  <c r="BK110"/>
  <c i="2" r="J176"/>
  <c r="BK190"/>
  <c r="J190"/>
  <c r="BK101"/>
  <c i="3" r="BK211"/>
  <c r="J93"/>
  <c r="BK93"/>
  <c r="J170"/>
  <c i="4" r="BK97"/>
  <c r="BK108"/>
  <c i="5" r="BK119"/>
  <c i="6" r="BK204"/>
  <c r="J159"/>
  <c r="J165"/>
  <c r="BK186"/>
  <c r="BK161"/>
  <c r="J112"/>
  <c i="7" r="BK106"/>
  <c r="J93"/>
  <c i="1" r="AS55"/>
  <c i="2" r="J106"/>
  <c i="3" r="J205"/>
  <c r="J215"/>
  <c r="J98"/>
  <c r="BK190"/>
  <c r="BK103"/>
  <c i="4" r="BK93"/>
  <c r="J97"/>
  <c i="5" r="J111"/>
  <c i="6" r="BK165"/>
  <c r="J136"/>
  <c i="7" r="J110"/>
  <c r="BK91"/>
  <c r="J92"/>
  <c i="2" r="BK94"/>
  <c r="BK125"/>
  <c r="BK129"/>
  <c r="BK144"/>
  <c i="3" r="BK98"/>
  <c r="BK114"/>
  <c r="BK125"/>
  <c r="J114"/>
  <c i="4" r="J108"/>
  <c r="J101"/>
  <c i="5" r="J119"/>
  <c i="6" r="BK142"/>
  <c r="BK136"/>
  <c r="BK126"/>
  <c r="J94"/>
  <c i="7" r="BK92"/>
  <c i="2" r="J158"/>
  <c r="J197"/>
  <c r="J114"/>
  <c r="BK153"/>
  <c i="3" r="J190"/>
  <c r="J217"/>
  <c r="J211"/>
  <c r="J175"/>
  <c i="4" r="BK92"/>
  <c r="J90"/>
  <c r="J99"/>
  <c i="5" r="BK117"/>
  <c i="6" r="BK139"/>
  <c r="J176"/>
  <c r="J109"/>
  <c i="7" r="J100"/>
  <c r="BK90"/>
  <c i="2" r="J148"/>
  <c r="BK158"/>
  <c r="BK156"/>
  <c r="J195"/>
  <c i="3" r="BK170"/>
  <c r="BK199"/>
  <c r="J185"/>
  <c r="J180"/>
  <c i="4" r="BK111"/>
  <c r="J105"/>
  <c r="BK95"/>
  <c i="5" r="BK111"/>
  <c i="6" r="BK120"/>
  <c r="J204"/>
  <c r="BK105"/>
  <c r="BK170"/>
  <c i="7" r="BK113"/>
  <c r="J108"/>
  <c r="J98"/>
  <c i="2" r="BK195"/>
  <c r="J153"/>
  <c r="J125"/>
  <c i="3" r="BK215"/>
  <c r="BK128"/>
  <c r="BK117"/>
  <c r="J128"/>
  <c r="J117"/>
  <c i="4" r="J109"/>
  <c r="J93"/>
  <c i="5" r="BK98"/>
  <c i="6" r="J192"/>
  <c r="BK159"/>
  <c r="J117"/>
  <c i="7" r="J106"/>
  <c r="BK96"/>
  <c i="2" r="BK150"/>
  <c r="J163"/>
  <c r="BK170"/>
  <c r="BK109"/>
  <c i="3" r="J208"/>
  <c r="BK205"/>
  <c r="BK217"/>
  <c r="BK185"/>
  <c i="4" r="J103"/>
  <c r="BK109"/>
  <c i="5" r="J117"/>
  <c i="6" r="BK192"/>
  <c r="J161"/>
  <c r="J154"/>
  <c r="J126"/>
  <c i="7" r="J113"/>
  <c i="2" r="J182"/>
  <c r="BK106"/>
  <c r="J129"/>
  <c r="J97"/>
  <c r="J109"/>
  <c i="3" r="J125"/>
  <c r="BK172"/>
  <c r="J177"/>
  <c r="BK166"/>
  <c i="4" r="J111"/>
  <c r="BK99"/>
  <c i="5" r="BK101"/>
  <c i="6" r="J167"/>
  <c r="BK154"/>
  <c r="BK167"/>
  <c r="BK195"/>
  <c i="7" r="J107"/>
  <c r="BK94"/>
  <c i="2" r="BK135"/>
  <c r="J142"/>
  <c r="J119"/>
  <c r="BK163"/>
  <c i="3" r="J122"/>
  <c r="BK122"/>
  <c r="BK147"/>
  <c r="BK144"/>
  <c i="4" r="BK112"/>
  <c r="BK101"/>
  <c i="5" r="J92"/>
  <c i="6" r="BK145"/>
  <c r="J131"/>
  <c r="J120"/>
  <c r="BK176"/>
  <c r="BK148"/>
  <c i="7" r="BK108"/>
  <c r="J104"/>
  <c i="2" l="1" r="BK93"/>
  <c r="J93"/>
  <c r="J65"/>
  <c r="BK175"/>
  <c r="J175"/>
  <c r="J67"/>
  <c r="BK181"/>
  <c r="J181"/>
  <c r="J68"/>
  <c r="P194"/>
  <c i="3" r="P92"/>
  <c r="BK184"/>
  <c r="J184"/>
  <c r="J66"/>
  <c r="T184"/>
  <c r="R204"/>
  <c r="BK214"/>
  <c r="J214"/>
  <c r="J68"/>
  <c r="T214"/>
  <c i="4" r="BK89"/>
  <c r="J89"/>
  <c r="J65"/>
  <c i="5" r="R91"/>
  <c r="R90"/>
  <c r="R89"/>
  <c r="R106"/>
  <c r="R116"/>
  <c i="6" r="BK93"/>
  <c r="J93"/>
  <c r="J65"/>
  <c r="R180"/>
  <c i="2" r="R93"/>
  <c r="R175"/>
  <c r="T181"/>
  <c r="T194"/>
  <c i="3" r="R92"/>
  <c r="P184"/>
  <c r="P204"/>
  <c r="P214"/>
  <c i="4" r="R89"/>
  <c r="R88"/>
  <c r="R87"/>
  <c i="5" r="BK91"/>
  <c r="J91"/>
  <c r="J65"/>
  <c r="BK106"/>
  <c r="J106"/>
  <c r="J66"/>
  <c r="BK116"/>
  <c r="J116"/>
  <c r="J67"/>
  <c i="6" r="R93"/>
  <c r="R92"/>
  <c r="R91"/>
  <c r="BK180"/>
  <c r="J180"/>
  <c r="J67"/>
  <c r="BK201"/>
  <c r="J201"/>
  <c r="J69"/>
  <c r="R201"/>
  <c i="2" r="P93"/>
  <c r="P92"/>
  <c r="P91"/>
  <c i="1" r="AU56"/>
  <c i="2" r="P175"/>
  <c r="P181"/>
  <c r="BK194"/>
  <c r="J194"/>
  <c r="J69"/>
  <c i="3" r="T92"/>
  <c r="T91"/>
  <c r="T90"/>
  <c r="R184"/>
  <c r="BK204"/>
  <c r="J204"/>
  <c r="J67"/>
  <c r="T204"/>
  <c r="R214"/>
  <c i="4" r="T89"/>
  <c r="T88"/>
  <c r="T87"/>
  <c i="5" r="P91"/>
  <c r="P106"/>
  <c r="P116"/>
  <c i="6" r="P93"/>
  <c r="P92"/>
  <c r="P91"/>
  <c i="1" r="AU61"/>
  <c i="6" r="P180"/>
  <c r="P201"/>
  <c i="2" r="T93"/>
  <c r="T92"/>
  <c r="T91"/>
  <c r="T175"/>
  <c r="R181"/>
  <c r="R194"/>
  <c i="3" r="BK92"/>
  <c r="J92"/>
  <c r="J65"/>
  <c i="4" r="P89"/>
  <c r="P88"/>
  <c r="P87"/>
  <c i="1" r="AU58"/>
  <c i="5" r="T91"/>
  <c r="T106"/>
  <c r="T116"/>
  <c i="6" r="T93"/>
  <c r="T92"/>
  <c r="T91"/>
  <c r="T180"/>
  <c r="T201"/>
  <c i="7" r="BK89"/>
  <c r="J89"/>
  <c r="J65"/>
  <c r="P89"/>
  <c r="P88"/>
  <c r="P87"/>
  <c i="1" r="AU62"/>
  <c i="7" r="R89"/>
  <c r="R88"/>
  <c r="R87"/>
  <c r="T89"/>
  <c r="T88"/>
  <c r="T87"/>
  <c i="2" r="BK169"/>
  <c r="J169"/>
  <c r="J66"/>
  <c i="6" r="BK175"/>
  <c r="J175"/>
  <c r="J66"/>
  <c i="7" r="F59"/>
  <c r="BE98"/>
  <c r="BE100"/>
  <c r="BE106"/>
  <c r="BE113"/>
  <c r="J56"/>
  <c r="E75"/>
  <c r="BE93"/>
  <c r="BE111"/>
  <c r="BE90"/>
  <c r="BE91"/>
  <c r="BE92"/>
  <c r="BE94"/>
  <c r="BE96"/>
  <c r="BE107"/>
  <c r="BE110"/>
  <c r="BE102"/>
  <c r="BE104"/>
  <c r="BE108"/>
  <c i="6" r="J56"/>
  <c r="E79"/>
  <c r="BE99"/>
  <c r="BE120"/>
  <c r="BE131"/>
  <c r="BE136"/>
  <c r="BE154"/>
  <c r="BE165"/>
  <c r="BE139"/>
  <c r="BE142"/>
  <c r="BE145"/>
  <c r="BE181"/>
  <c r="BE186"/>
  <c r="BE192"/>
  <c r="BE195"/>
  <c r="F88"/>
  <c r="BE112"/>
  <c r="BE117"/>
  <c r="BE126"/>
  <c r="BE94"/>
  <c r="BE105"/>
  <c r="BE109"/>
  <c r="BE123"/>
  <c r="BE148"/>
  <c r="BE159"/>
  <c r="BE161"/>
  <c r="BE167"/>
  <c r="BE170"/>
  <c r="BE172"/>
  <c r="BE176"/>
  <c r="BE202"/>
  <c r="BE204"/>
  <c i="5" r="E50"/>
  <c r="F59"/>
  <c r="BE117"/>
  <c r="J56"/>
  <c r="BE101"/>
  <c r="BE103"/>
  <c r="BE107"/>
  <c r="BE92"/>
  <c r="BE98"/>
  <c r="BE111"/>
  <c r="BE119"/>
  <c i="4" r="F59"/>
  <c r="J81"/>
  <c r="BE92"/>
  <c r="BE103"/>
  <c r="BE107"/>
  <c r="BE109"/>
  <c r="BE112"/>
  <c r="E75"/>
  <c r="BE91"/>
  <c r="BE111"/>
  <c r="BE116"/>
  <c r="BE95"/>
  <c r="BE97"/>
  <c r="BE101"/>
  <c r="BE105"/>
  <c r="BE90"/>
  <c r="BE93"/>
  <c r="BE94"/>
  <c r="BE99"/>
  <c r="BE108"/>
  <c r="BE114"/>
  <c i="3" r="J56"/>
  <c r="F59"/>
  <c r="BE93"/>
  <c r="BE122"/>
  <c r="BE128"/>
  <c r="BE131"/>
  <c r="BE159"/>
  <c r="E78"/>
  <c r="BE98"/>
  <c r="BE117"/>
  <c r="BE136"/>
  <c r="BE141"/>
  <c r="BE150"/>
  <c r="BE164"/>
  <c r="BE166"/>
  <c r="BE170"/>
  <c r="BE172"/>
  <c r="BE185"/>
  <c r="BE190"/>
  <c r="BE199"/>
  <c r="BE211"/>
  <c r="BE125"/>
  <c r="BE103"/>
  <c r="BE109"/>
  <c r="BE114"/>
  <c r="BE144"/>
  <c r="BE147"/>
  <c r="BE153"/>
  <c r="BE175"/>
  <c r="BE177"/>
  <c r="BE180"/>
  <c r="BE196"/>
  <c r="BE205"/>
  <c r="BE208"/>
  <c r="BE215"/>
  <c r="BE217"/>
  <c i="2" r="E50"/>
  <c r="BE97"/>
  <c r="BE101"/>
  <c r="BE122"/>
  <c r="BE129"/>
  <c r="BE135"/>
  <c r="BE148"/>
  <c r="BE156"/>
  <c r="BE190"/>
  <c r="BE197"/>
  <c r="BE119"/>
  <c r="BE138"/>
  <c r="BE150"/>
  <c r="BE158"/>
  <c r="BE170"/>
  <c r="BE176"/>
  <c r="BE195"/>
  <c r="J56"/>
  <c r="BE106"/>
  <c r="BE142"/>
  <c r="BE144"/>
  <c r="BE163"/>
  <c r="BE166"/>
  <c r="BE178"/>
  <c r="F59"/>
  <c r="BE94"/>
  <c r="BE109"/>
  <c r="BE114"/>
  <c r="BE125"/>
  <c r="BE153"/>
  <c r="BE182"/>
  <c r="BE186"/>
  <c i="1" r="AS54"/>
  <c i="4" r="F37"/>
  <c i="1" r="BB58"/>
  <c i="5" r="F36"/>
  <c i="1" r="BA60"/>
  <c i="2" r="F36"/>
  <c i="1" r="BA56"/>
  <c i="3" r="F39"/>
  <c i="1" r="BD57"/>
  <c i="3" r="F36"/>
  <c i="1" r="BA57"/>
  <c i="3" r="F38"/>
  <c i="1" r="BC57"/>
  <c i="2" r="F37"/>
  <c i="1" r="BB56"/>
  <c i="6" r="F36"/>
  <c i="1" r="BA61"/>
  <c i="3" r="J36"/>
  <c i="1" r="AW57"/>
  <c i="2" r="F38"/>
  <c i="1" r="BC56"/>
  <c i="6" r="F38"/>
  <c i="1" r="BC61"/>
  <c i="7" r="J36"/>
  <c i="1" r="AW62"/>
  <c i="3" r="F37"/>
  <c i="1" r="BB57"/>
  <c i="4" r="F36"/>
  <c i="1" r="BA58"/>
  <c i="6" r="F37"/>
  <c i="1" r="BB61"/>
  <c i="5" r="F38"/>
  <c i="1" r="BC60"/>
  <c i="6" r="F39"/>
  <c i="1" r="BD61"/>
  <c i="6" r="J36"/>
  <c i="1" r="AW61"/>
  <c i="4" r="F38"/>
  <c i="1" r="BC58"/>
  <c i="7" r="F36"/>
  <c i="1" r="BA62"/>
  <c i="2" r="J36"/>
  <c i="1" r="AW56"/>
  <c i="7" r="F37"/>
  <c i="1" r="BB62"/>
  <c i="4" r="F39"/>
  <c i="1" r="BD58"/>
  <c i="5" r="J36"/>
  <c i="1" r="AW60"/>
  <c i="2" r="F39"/>
  <c i="1" r="BD56"/>
  <c i="5" r="F39"/>
  <c i="1" r="BD60"/>
  <c i="7" r="F39"/>
  <c i="1" r="BD62"/>
  <c i="4" r="J36"/>
  <c i="1" r="AW58"/>
  <c i="5" r="F37"/>
  <c i="1" r="BB60"/>
  <c i="7" r="F38"/>
  <c i="1" r="BC62"/>
  <c i="3" l="1" r="P91"/>
  <c r="P90"/>
  <c i="1" r="AU57"/>
  <c i="5" r="P90"/>
  <c r="P89"/>
  <c i="1" r="AU60"/>
  <c i="2" r="R92"/>
  <c r="R91"/>
  <c i="5" r="T90"/>
  <c r="T89"/>
  <c i="3" r="R91"/>
  <c r="R90"/>
  <c i="5" r="BK90"/>
  <c r="J90"/>
  <c r="J64"/>
  <c i="6" r="BK92"/>
  <c r="J92"/>
  <c r="J64"/>
  <c i="2" r="BK92"/>
  <c r="J92"/>
  <c r="J64"/>
  <c i="4" r="BK88"/>
  <c r="J88"/>
  <c r="J64"/>
  <c i="3" r="BK91"/>
  <c r="J91"/>
  <c r="J64"/>
  <c i="7" r="BK88"/>
  <c r="J88"/>
  <c r="J64"/>
  <c i="4" r="J35"/>
  <c i="1" r="AV58"/>
  <c r="AT58"/>
  <c i="3" r="J35"/>
  <c i="1" r="AV57"/>
  <c r="AT57"/>
  <c i="7" r="F35"/>
  <c i="1" r="AZ62"/>
  <c r="BB59"/>
  <c r="AX59"/>
  <c i="6" r="J35"/>
  <c i="1" r="AV61"/>
  <c r="AT61"/>
  <c i="6" r="F35"/>
  <c i="1" r="AZ61"/>
  <c i="5" r="J35"/>
  <c i="1" r="AV60"/>
  <c r="AT60"/>
  <c i="5" r="F35"/>
  <c i="1" r="AZ60"/>
  <c r="BA59"/>
  <c r="AW59"/>
  <c i="2" r="F35"/>
  <c i="1" r="AZ56"/>
  <c i="3" r="F35"/>
  <c i="1" r="AZ57"/>
  <c r="BA55"/>
  <c r="BD55"/>
  <c r="BB55"/>
  <c i="7" r="J35"/>
  <c i="1" r="AV62"/>
  <c r="AT62"/>
  <c i="4" r="F35"/>
  <c i="1" r="AZ58"/>
  <c r="BD59"/>
  <c r="AU55"/>
  <c r="BC59"/>
  <c r="AY59"/>
  <c r="AU59"/>
  <c r="BC55"/>
  <c r="AY55"/>
  <c i="2" r="J35"/>
  <c i="1" r="AV56"/>
  <c r="AT56"/>
  <c i="3" l="1" r="BK90"/>
  <c r="J90"/>
  <c r="J63"/>
  <c i="5" r="BK89"/>
  <c r="J89"/>
  <c r="J63"/>
  <c i="4" r="BK87"/>
  <c r="J87"/>
  <c r="J63"/>
  <c i="6" r="BK91"/>
  <c r="J91"/>
  <c r="J63"/>
  <c i="2" r="BK91"/>
  <c r="J91"/>
  <c r="J63"/>
  <c i="7" r="BK87"/>
  <c r="J87"/>
  <c r="J63"/>
  <c i="1" r="AU54"/>
  <c r="BC54"/>
  <c r="AY54"/>
  <c r="AX55"/>
  <c r="BD54"/>
  <c r="W33"/>
  <c r="BA54"/>
  <c r="W30"/>
  <c r="BB54"/>
  <c r="AX54"/>
  <c r="AW55"/>
  <c r="AZ59"/>
  <c r="AV59"/>
  <c r="AT59"/>
  <c r="AZ55"/>
  <c r="AV55"/>
  <c i="3" l="1" r="J32"/>
  <c i="1" r="AG57"/>
  <c i="5" r="J32"/>
  <c i="1" r="AG60"/>
  <c i="4" r="J32"/>
  <c i="1" r="AG58"/>
  <c i="6" r="J32"/>
  <c i="1" r="AG61"/>
  <c i="7" r="J32"/>
  <c i="1" r="AG62"/>
  <c r="AW54"/>
  <c r="AK30"/>
  <c r="AZ54"/>
  <c r="W29"/>
  <c i="2" r="J32"/>
  <c i="1" r="AG56"/>
  <c r="W31"/>
  <c r="AT55"/>
  <c r="W32"/>
  <c i="7" l="1" r="J41"/>
  <c i="3" r="J41"/>
  <c i="6" r="J41"/>
  <c i="2" r="J41"/>
  <c i="4" r="J41"/>
  <c i="5" r="J41"/>
  <c i="1" r="AN58"/>
  <c r="AN57"/>
  <c r="AN60"/>
  <c r="AN56"/>
  <c r="AN62"/>
  <c r="AN61"/>
  <c r="AG59"/>
  <c r="AV54"/>
  <c r="AK29"/>
  <c r="AG55"/>
  <c r="AG54"/>
  <c r="AK26"/>
  <c l="1" r="AN55"/>
  <c r="AN59"/>
  <c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<sst xmlns="http://schemas.openxmlformats.org/spreadsheetml/2006/main">
  <si>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</si>
  <si>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</si>
  <si>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</si>
  <si>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</si>
  <si>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</si>
  <si>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{133c0b09-ac47-406c-9fbb-7545444d33ec}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</si>
  <si>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</si>
  <si>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</si>
  <si>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</si>
  <si>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</si>
  <si>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</si>
  <si>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</si>
  <si>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</si>
  <si>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</si>
  <si>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22070-14XT-PA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</si>
  <si>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</si>
  <si>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</si>
  <si>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VT Ostravice, Hrabová, Vratimov, km 13,770, č.st. 5902 3914</t>
  </si>
  <si>
    <t>KSO:</t>
  </si>
  <si>
    <t>832 14</t>
  </si>
  <si>
    <t>CC-CZ:</t>
  </si>
  <si>
    <t>21522</t>
  </si>
  <si>
    <t>Místo:</t>
  </si>
  <si>
    <t xml:space="preserve"> </t>
  </si>
  <si>
    <t>Datum:</t>
  </si>
  <si>
    <t>18. 8. 2025</t>
  </si>
  <si>
    <t>Zadavatel:</t>
  </si>
  <si>
    <t>IČ:</t>
  </si>
  <si>
    <t>70890021</t>
  </si>
  <si>
    <t>Povodí Odry, s.p.</t>
  </si>
  <si>
    <t>DIČ:</t>
  </si>
  <si>
    <t/>
  </si>
  <si>
    <t>Účastník:</t>
  </si>
  <si>
    <t>Vyplň údaj</t>
  </si>
  <si>
    <t>Projektant:</t>
  </si>
  <si>
    <t>00220078</t>
  </si>
  <si>
    <t>Regioprojekt Brno, s.r.o.</t>
  </si>
  <si>
    <t>True</t>
  </si>
  <si>
    <t>Zpracovatel:</t>
  </si>
  <si>
    <t>Ing. Alena Petříková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</si>
  <si>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</si>
  <si>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</si>
  <si>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</si>
  <si>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</si>
  <si>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</si>
  <si>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</si>
  <si>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</si>
  <si>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</si>
  <si>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</si>
  <si>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</si>
  <si>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</si>
  <si>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</si>
  <si>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</si>
  <si>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</si>
  <si>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</si>
  <si>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</si>
  <si>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</si>
  <si>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</si>
  <si>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</si>
  <si>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</si>
  <si>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</si>
  <si>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</si>
  <si>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</si>
  <si>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</si>
  <si>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</si>
  <si>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</si>
  <si>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</si>
  <si>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</si>
  <si>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</si>
  <si>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</si>
  <si>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</si>
  <si>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</si>
  <si>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</si>
  <si>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</si>
  <si>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</si>
  <si>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</si>
  <si>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</si>
  <si>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</si>
  <si>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</si>
  <si>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</si>
  <si>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22070-14XT-PA-01</t>
  </si>
  <si>
    <t>SO 01 - Odstranění štěrkové propusti</t>
  </si>
  <si>
    <t>STA</t>
  </si>
  <si>
    <t>1</t>
  </si>
  <si>
    <t>{2070b490-996a-4c21-a0bd-4761aa8ee930}</t>
  </si>
  <si>
    <t>2</t>
  </si>
  <si>
    <t>/</t>
  </si>
  <si>
    <t>22070-14XT-PA-01.1</t>
  </si>
  <si>
    <t>SO 01.1. Odstranění štěrkové propusti</t>
  </si>
  <si>
    <t>Soupis</t>
  </si>
  <si>
    <t>{25a025b6-6e56-4f18-9a9a-a9b21db1f876}</t>
  </si>
  <si>
    <t>22070-14XT-PA-01.2</t>
  </si>
  <si>
    <t>SO 01.2. Opevnění břehu</t>
  </si>
  <si>
    <t>{855025f9-7ab4-4e6e-b9f9-c9610b0552da}</t>
  </si>
  <si>
    <t>22070-14XT-PA-01.3</t>
  </si>
  <si>
    <t>VRN</t>
  </si>
  <si>
    <t>{06ff87eb-fb0c-4ceb-9baa-d966f4ca2307}</t>
  </si>
  <si>
    <t>22070-14XT-PA-02</t>
  </si>
  <si>
    <t>SO 02 - Oprava balvanitého skluzu, sanace nátrže</t>
  </si>
  <si>
    <t>{1a824690-a400-4820-9af7-adb12c86082d}</t>
  </si>
  <si>
    <t>22070-14XT-PA-02.1</t>
  </si>
  <si>
    <t>SO 02.1. Oprava balvanitého skluzu</t>
  </si>
  <si>
    <t>{226814cc-a385-4f27-aafc-b2e58dcb4e3f}</t>
  </si>
  <si>
    <t>22070-14XT-PA-02.2</t>
  </si>
  <si>
    <t>SO 02.2. Sanace nátrže</t>
  </si>
  <si>
    <t>{e4451713-39f8-426e-8aec-b1ce0a96140d}</t>
  </si>
  <si>
    <t>22070-14XT-PA-02.3</t>
  </si>
  <si>
    <t>{8c792f10-1f85-4e0c-8411-cd012955103e}</t>
  </si>
  <si>
    <t>BOURANI</t>
  </si>
  <si>
    <t>Odbourání zhlaví ŽB kcí - zdí štěrkové propusti</t>
  </si>
  <si>
    <t>m3</t>
  </si>
  <si>
    <t>14,91</t>
  </si>
  <si>
    <t>ORGANIKA</t>
  </si>
  <si>
    <t>Sejmutí organické části povrchu pro následné opětovné osetí</t>
  </si>
  <si>
    <t>m2</t>
  </si>
  <si>
    <t>93,45</t>
  </si>
  <si>
    <t>KRYCÍ LIST SOUPISU PRACÍ</t>
  </si>
  <si>
    <t>VYKOP</t>
  </si>
  <si>
    <t>Výkop jam</t>
  </si>
  <si>
    <t>59,85</t>
  </si>
  <si>
    <t>ZASYP</t>
  </si>
  <si>
    <t>Podsypy a zpětné zásypy</t>
  </si>
  <si>
    <t>ZASYP1</t>
  </si>
  <si>
    <t>Proštěrkování skluzu a opevnění břehů</t>
  </si>
  <si>
    <t>28,62</t>
  </si>
  <si>
    <t>CLONA</t>
  </si>
  <si>
    <t>100,476</t>
  </si>
  <si>
    <t>Objekt:</t>
  </si>
  <si>
    <t>22070-14XT-PA-01 - SO 01 - Odstranění štěrkové propusti</t>
  </si>
  <si>
    <t>Soupis:</t>
  </si>
  <si>
    <t>22070-14XT-PA-01.1 - SO 01.1. Odstranění štěrkové propusti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</si>
  <si>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</si>
  <si>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</si>
  <si>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</si>
  <si>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</si>
  <si>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</si>
  <si>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</si>
  <si>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</si>
  <si>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</si>
  <si>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</si>
  <si>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</si>
  <si>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</si>
  <si>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</si>
  <si>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</si>
  <si>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</si>
  <si>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</si>
  <si>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</si>
  <si>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</si>
  <si>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</si>
  <si>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</si>
  <si>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</si>
  <si>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</si>
  <si>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</si>
  <si>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</si>
  <si>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</si>
  <si>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</si>
  <si>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</si>
  <si>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</si>
  <si>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</si>
  <si>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121151103</t>
  </si>
  <si>
    <t>Sejmutí ornice strojně při souvislé ploše do 100 m2, tl. vrstvy do 200 mm</t>
  </si>
  <si>
    <t>CS ÚRS 2025 02</t>
  </si>
  <si>
    <t>4</t>
  </si>
  <si>
    <t>1155526131</t>
  </si>
  <si>
    <t>Online PSC</t>
  </si>
  <si>
    <t>https://podminky.urs.cz/item/CS_URS_2025_02/121151103</t>
  </si>
  <si>
    <t>VV</t>
  </si>
  <si>
    <t>"Dle tabulky kubatur" 18,69/0,2</t>
  </si>
  <si>
    <t>129951123</t>
  </si>
  <si>
    <t>Bourání konstrukcí v odkopávkách a prokopávkách strojně s přemístěním suti na hromady na vzdálenost do 20 m nebo s naložením na dopravní prostředek z betonu železového nebo předpjatého</t>
  </si>
  <si>
    <t>1109612987</t>
  </si>
  <si>
    <t>https://podminky.urs.cz/item/CS_URS_2025_02/129951123</t>
  </si>
  <si>
    <t>"Odbourání zhlaví štěrkové propusti viz příčné řezy, dle tabulky kubatur" 10,24+4,67</t>
  </si>
  <si>
    <t>Součet</t>
  </si>
  <si>
    <t>3</t>
  </si>
  <si>
    <t>131251103</t>
  </si>
  <si>
    <t>Hloubení nezapažených jam a zářezů strojně s urovnáním dna do předepsaného profilu a spádu v hornině třídy těžitelnosti I skupiny 3 přes 50 do 100 m3</t>
  </si>
  <si>
    <t>-1797977464</t>
  </si>
  <si>
    <t>https://podminky.urs.cz/item/CS_URS_2025_02/131251103</t>
  </si>
  <si>
    <t>"Dle tabulky kubatur" 59,85</t>
  </si>
  <si>
    <t>VYKOP*0,5</t>
  </si>
  <si>
    <t>131351103</t>
  </si>
  <si>
    <t>Hloubení nezapažených jam a zářezů strojně s urovnáním dna do předepsaného profilu a spádu v hornině třídy těžitelnosti II skupiny 4 přes 50 do 100 m3</t>
  </si>
  <si>
    <t>1978015476</t>
  </si>
  <si>
    <t>https://podminky.urs.cz/item/CS_URS_2025_02/131351103</t>
  </si>
  <si>
    <t>5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</si>
  <si>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</si>
  <si>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</si>
  <si>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292560387</t>
  </si>
  <si>
    <t>https://podminky.urs.cz/item/CS_URS_2025_02/162251102</t>
  </si>
  <si>
    <t>"Na mezideponii k přebrání" VYKOP*0,5</t>
  </si>
  <si>
    <t>"Do násypů a zásypů" ZASYP*0,5</t>
  </si>
  <si>
    <t>6</t>
  </si>
  <si>
    <t>162251122</t>
  </si>
  <si>
    <t>Vodorovné přemístění výkopku nebo sypaniny po suchu na obvyklém dopravním prostředku, bez naložení výkopku, avšak se složením bez rozhrnutí z horniny třídy těžitelnosti II skupiny 4 a 5 na vzdálenost přes 20 do 50 m</t>
  </si>
  <si>
    <t>-1738545796</t>
  </si>
  <si>
    <t>https://podminky.urs.cz/item/CS_URS_2025_02/162251122</t>
  </si>
  <si>
    <t>7</t>
  </si>
  <si>
    <t>167151111</t>
  </si>
  <si>
    <t>Nakládání, skládání a překládání neulehlého výkopku nebo sypaniny strojně nakládání, množství přes 100 m3, z hornin třídy těžitelnosti I, skupiny 1 až 3</t>
  </si>
  <si>
    <t>-1593662194</t>
  </si>
  <si>
    <t>https://podminky.urs.cz/item/CS_URS_2025_02/167151111</t>
  </si>
  <si>
    <t>"Z mezideponie na násypy a zásypy" ZASYP*0,5</t>
  </si>
  <si>
    <t>8</t>
  </si>
  <si>
    <t>167151112</t>
  </si>
  <si>
    <t>Nakládání, skládání a překládání neulehlého výkopku nebo sypaniny strojně nakládání, množství přes 100 m3, z hornin třídy těžitelnosti II, skupiny 4 a 5</t>
  </si>
  <si>
    <t>-433667774</t>
  </si>
  <si>
    <t>https://podminky.urs.cz/item/CS_URS_2025_02/167151112</t>
  </si>
  <si>
    <t>9</t>
  </si>
  <si>
    <t>171152501</t>
  </si>
  <si>
    <t>Zhutnění podloží pod násypy z rostlé horniny třídy těžitelnosti I a II, skupiny 1 až 4 z hornin soudružných a nesoudržných</t>
  </si>
  <si>
    <t>-618731794</t>
  </si>
  <si>
    <t>https://podminky.urs.cz/item/CS_URS_2025_02/171152501</t>
  </si>
  <si>
    <t xml:space="preserve">"plocha pod zásypem štěrkové propusti" 72,9 </t>
  </si>
  <si>
    <t>10</t>
  </si>
  <si>
    <t>174251101</t>
  </si>
  <si>
    <t>Zásyp sypaninou z jakékoliv horniny strojně s uložením výkopku ve vrstvách bez zhutnění jam, šachet, rýh nebo kolem objektů v těchto vykopávkách</t>
  </si>
  <si>
    <t>-1181550055</t>
  </si>
  <si>
    <t>https://podminky.urs.cz/item/CS_URS_2025_02/174251101</t>
  </si>
  <si>
    <t>"Viz tabulka kubatur, terénní úpravy kolem jílové těsnící clony" 28,62</t>
  </si>
  <si>
    <t>Mezisoučet</t>
  </si>
  <si>
    <t>"Proštěrkování skluzu a opevnění břehů" VYKOP-ZASYP1</t>
  </si>
  <si>
    <t>11</t>
  </si>
  <si>
    <t>181006113</t>
  </si>
  <si>
    <t>Rozprostření zemin schopných zúrodnění v rovině a ve sklonu do 1:5, tloušťka vrstvy přes 0,15 do 0,20 m</t>
  </si>
  <si>
    <t>-947325133</t>
  </si>
  <si>
    <t>https://podminky.urs.cz/item/CS_URS_2025_02/181006113</t>
  </si>
  <si>
    <t>181411121</t>
  </si>
  <si>
    <t>Založení trávníku na půdě předem připravené plochy do 1000 m2 výsevem včetně utažení lučního v rovině nebo na svahu do 1:5</t>
  </si>
  <si>
    <t>-577899391</t>
  </si>
  <si>
    <t>https://podminky.urs.cz/item/CS_URS_2025_02/181411121</t>
  </si>
  <si>
    <t>"Dotčených ploch stavbou" 500</t>
  </si>
  <si>
    <t>13</t>
  </si>
  <si>
    <t>M</t>
  </si>
  <si>
    <t>00572472</t>
  </si>
  <si>
    <t>osivo směs travní krajinná-rovinná</t>
  </si>
  <si>
    <t>kg</t>
  </si>
  <si>
    <t>2059409588</t>
  </si>
  <si>
    <t>500*0,025 'Přepočtené koeficientem množství</t>
  </si>
  <si>
    <t>14</t>
  </si>
  <si>
    <t>181411122</t>
  </si>
  <si>
    <t>Založení trávníku na půdě předem připravené plochy do 1000 m2 výsevem včetně utažení lučního na svahu přes 1:5 do 1:2</t>
  </si>
  <si>
    <t>-1542953753</t>
  </si>
  <si>
    <t>https://podminky.urs.cz/item/CS_URS_2025_02/181411122</t>
  </si>
  <si>
    <t>"Dotčených ploch stavbou" 50</t>
  </si>
  <si>
    <t>15</t>
  </si>
  <si>
    <t>00572474</t>
  </si>
  <si>
    <t>osivo směs travní krajinná-svahová</t>
  </si>
  <si>
    <t>-1782092836</t>
  </si>
  <si>
    <t>100*0,025 'Přepočtené koeficientem množství</t>
  </si>
  <si>
    <t>16</t>
  </si>
  <si>
    <t>181951111</t>
  </si>
  <si>
    <t>Úprava pláně vyrovnáním výškových rozdílů strojně v hornině třídy těžitelnosti I, skupiny 1 až 3 bez zhutnění</t>
  </si>
  <si>
    <t>1626819164</t>
  </si>
  <si>
    <t>https://podminky.urs.cz/item/CS_URS_2025_02/181951111</t>
  </si>
  <si>
    <t>"Závěrečné terénní úpravy" 200</t>
  </si>
  <si>
    <t>17</t>
  </si>
  <si>
    <t>182151111</t>
  </si>
  <si>
    <t>Svahování trvalých svahů do projektovaných profilů strojně s potřebným přemístěním výkopku při svahování v zářezech v hornině třídy těžitelnosti I, skupiny 1 až 3</t>
  </si>
  <si>
    <t>-1185368996</t>
  </si>
  <si>
    <t>https://podminky.urs.cz/item/CS_URS_2025_02/182151111</t>
  </si>
  <si>
    <t>100</t>
  </si>
  <si>
    <t>18</t>
  </si>
  <si>
    <t>R01</t>
  </si>
  <si>
    <t>Zajištění přístupu ke stavbě, včetně jímkování a převedení vody</t>
  </si>
  <si>
    <t>kpl</t>
  </si>
  <si>
    <t>597849848</t>
  </si>
  <si>
    <t>P</t>
  </si>
  <si>
    <t>Poznámka k položce:_x000d_
Zajištění přístupu ke stavbě, včetně jímkování a převedení vody:_x000d_
_x000d_
Položka zahrnuje například:_x000d_
- zbudování hrázek z vhodného materiálu, případně dotěsnění folií;_x000d_
- čerpání a převedení vody,_x000d_
- včetně případného zajištění vhodného materiálu, nákupu, dodávky, vodorovných přesunů, zemních prací._x000d_
- včetně případného přesunu hrázek během stavby a likvidace po dokončení stavby</t>
  </si>
  <si>
    <t>19</t>
  </si>
  <si>
    <t>171103213</t>
  </si>
  <si>
    <t>Uložení netříděných sypanin do zemních hrází z hornin třídy těžitelnosti I a II, skupiny 1 až 4 pro jakoukoliv šířku koruny přívodních kanálů inundačních nebo ochranných se zhutněním do 100 % PS - koef. C s příměsí jílové hlíny přes 50 % objemu</t>
  </si>
  <si>
    <t>258791583</t>
  </si>
  <si>
    <t>https://podminky.urs.cz/item/CS_URS_2025_02/171103213</t>
  </si>
  <si>
    <t>Poznámka k položce:_x000d_
- zhotovení jílové těsnící clony_x000d_
Zásady realizace těsnící clony viz. ČSN 752310, ČSN 752410</t>
  </si>
  <si>
    <t>"Dle tabulky kubatur" 83,73*1,2</t>
  </si>
  <si>
    <t>20</t>
  </si>
  <si>
    <t>R27</t>
  </si>
  <si>
    <t>Zajištění zemin vhodných do těsnící clony</t>
  </si>
  <si>
    <t>568739170</t>
  </si>
  <si>
    <t xml:space="preserve">Poznámka k položce:_x000d_
- zajištění vhodné jílovité zeminy nebo jílu do těsnící clony dke ČSN 75 2410 (Malé vodní nádrže) nebo ČSN 75 2310 (sypané hráze) - zemina do těsnících částí_x000d_
 - předpoklad dovozu do 30 km_x000d_
- zajištění včetně poplatku za zeminu, včetně těžení, nakládání, vodorovného přemístění + manipulace se zeminou_x000d_
</t>
  </si>
  <si>
    <t>R02</t>
  </si>
  <si>
    <t>Příplatek za třídění vytěžených zemin podle vhodnosti pro použití</t>
  </si>
  <si>
    <t>1238032795</t>
  </si>
  <si>
    <t>Poznámka k položce:_x000d_
Třídění vytěženého materiálu podle vhodnosti pro použití: _x000d_
- do násypů,_x000d_
- na rozprostření v rámci ZTU,_x000d_
- materiál k likvidacii.</t>
  </si>
  <si>
    <t>Zakládání</t>
  </si>
  <si>
    <t>22</t>
  </si>
  <si>
    <t>R07</t>
  </si>
  <si>
    <t>Zřízení přejezdu stávající zpevněné plochy</t>
  </si>
  <si>
    <t>-1978575604</t>
  </si>
  <si>
    <t>Poznámka k položce:_x000d_
Například plechy, případně panely_x000d_
Pložka včetně:_x000d_
- dodávky, nákupu a manipulace s potřebným materiálem,_x000d_
- dodávky, nákupu a manipulace s podkladními vrstvami,_x000d_
- následného rozebrání a likvidace v souladu se zákonem o odpadech v platném znění.</t>
  </si>
  <si>
    <t>"Přejezd cyklostezky v bermě" 9*3</t>
  </si>
  <si>
    <t>"Přejezd cyklostezky/chodníku v míste navázání na stástní silnici" 5*3</t>
  </si>
  <si>
    <t>Ostatní konstrukce a práce, bourání</t>
  </si>
  <si>
    <t>23</t>
  </si>
  <si>
    <t>R04</t>
  </si>
  <si>
    <t>Odstranění veškerých ocelových konstrukcí štěrkové propusti a lávky přes náhon</t>
  </si>
  <si>
    <t>360165092</t>
  </si>
  <si>
    <t>Poznámka k položce:_x000d_
Položka včetně případného řezání, veškeré demontáže, manipulace, dopravy a likvidace v souladu se zákonem o odpadech</t>
  </si>
  <si>
    <t>24</t>
  </si>
  <si>
    <t>R26</t>
  </si>
  <si>
    <t>Měření koncetrace metanu</t>
  </si>
  <si>
    <t>kus</t>
  </si>
  <si>
    <t>-34240841</t>
  </si>
  <si>
    <t>Poznámka k položce:_x000d_
Zajištění odborného pracovníka pro měření koncentrace metanu v místě výkopů, včetně záverečné zprávy.</t>
  </si>
  <si>
    <t>"Předpokládají se 4 měření" 4</t>
  </si>
  <si>
    <t>997</t>
  </si>
  <si>
    <t>Doprava suti a vybouraných hmot</t>
  </si>
  <si>
    <t>25</t>
  </si>
  <si>
    <t>997013509</t>
  </si>
  <si>
    <t>Odvoz suti a vybouraných hmot na skládku nebo meziskládku se složením, na vzdálenost Příplatek k ceně za každý další započatý 1 km přes 1 km</t>
  </si>
  <si>
    <t>t</t>
  </si>
  <si>
    <t>-522170644</t>
  </si>
  <si>
    <t>https://podminky.urs.cz/item/CS_URS_2025_02/997013509</t>
  </si>
  <si>
    <t>"bourání konstrukcí odvoz na reycklačním centrum/skládku do 10km" BOURANI*2,5*9</t>
  </si>
  <si>
    <t>26</t>
  </si>
  <si>
    <t>997013511</t>
  </si>
  <si>
    <t>Odvoz suti a vybouraných hmot z meziskládky na skládku s naložením a se složením, na vzdálenost do 1 km</t>
  </si>
  <si>
    <t>-1332166137</t>
  </si>
  <si>
    <t>https://podminky.urs.cz/item/CS_URS_2025_02/997013511</t>
  </si>
  <si>
    <t>"bourání konstrukcí" BOURANI*2,5</t>
  </si>
  <si>
    <t>27</t>
  </si>
  <si>
    <t>997013862</t>
  </si>
  <si>
    <t>Poplatek za uložení stavebního odpadu na recyklační skládce (skládkovné) z armovaného betonu zatříděného do Katalogu odpadů pod kódem 17 01 01</t>
  </si>
  <si>
    <t>-996675352</t>
  </si>
  <si>
    <t>https://podminky.urs.cz/item/CS_URS_2025_02/997013862</t>
  </si>
  <si>
    <t>998</t>
  </si>
  <si>
    <t>Přesun hmot</t>
  </si>
  <si>
    <t>28</t>
  </si>
  <si>
    <t>998332011</t>
  </si>
  <si>
    <t>Přesun hmot pro úpravy vodních toků a kanály, hráze rybníků apod. dopravní vzdálenost do 500 m</t>
  </si>
  <si>
    <t>-29149491</t>
  </si>
  <si>
    <t>https://podminky.urs.cz/item/CS_URS_2025_02/998332011</t>
  </si>
  <si>
    <t>29</t>
  </si>
  <si>
    <t>998332091</t>
  </si>
  <si>
    <t>Přesun hmot pro úpravy vodních toků a kanály, hráze rybníků apod. Příplatek k ceně za zvětšený přesun přes vymezenou dopravní vzdálenost do 1 000 m</t>
  </si>
  <si>
    <t>-1428389122</t>
  </si>
  <si>
    <t>https://podminky.urs.cz/item/CS_URS_2025_02/998332091</t>
  </si>
  <si>
    <t>BREH</t>
  </si>
  <si>
    <t>Opevnění břehu</t>
  </si>
  <si>
    <t>269,498</t>
  </si>
  <si>
    <t>KERE1</t>
  </si>
  <si>
    <t>Odstranění křovin v rovině</t>
  </si>
  <si>
    <t>145</t>
  </si>
  <si>
    <t>KERE2</t>
  </si>
  <si>
    <t>Odstranění křovin ve svahu</t>
  </si>
  <si>
    <t>125</t>
  </si>
  <si>
    <t>PLAN</t>
  </si>
  <si>
    <t>Úpravě pláně po dokončení násypu</t>
  </si>
  <si>
    <t>750</t>
  </si>
  <si>
    <t>ROZEBRANI_1</t>
  </si>
  <si>
    <t>Rozebrání stávajícího opevnění rovnaninou nebo záhozem</t>
  </si>
  <si>
    <t>104</t>
  </si>
  <si>
    <t>ROZEBRANI_2</t>
  </si>
  <si>
    <t>Rozebrání stávajícího opevnění dlažbou</t>
  </si>
  <si>
    <t>S_PATA</t>
  </si>
  <si>
    <t>Částečné rozebrání a přeskládání stávající paty</t>
  </si>
  <si>
    <t>Vykopávky</t>
  </si>
  <si>
    <t>297,03</t>
  </si>
  <si>
    <t>22070-14XT-PA-01.2 - SO 01.2. Opevnění břehu</t>
  </si>
  <si>
    <t>71,195</t>
  </si>
  <si>
    <t xml:space="preserve">    4 - Vodorovné konstrukce</t>
  </si>
  <si>
    <t>111251103</t>
  </si>
  <si>
    <t>Odstranění křovin a stromů s odstraněním kořenů strojně průměru kmene do 100 mm v rovině nebo ve svahu sklonu terénu do 1:5, při celkové ploše přes 500 m2</t>
  </si>
  <si>
    <t>-1843420316</t>
  </si>
  <si>
    <t>https://podminky.urs.cz/item/CS_URS_2025_02/111251103</t>
  </si>
  <si>
    <t>"Dle inventarizace C.6.: 3-7" 4*5</t>
  </si>
  <si>
    <t>"8" 250/2</t>
  </si>
  <si>
    <t>111251203</t>
  </si>
  <si>
    <t>Odstranění křovin a stromů s odstraněním kořenů strojně průměru kmene do 100 mm v rovině nebo ve svahu sklonu terénu přes 1:5, při celkové ploše přes 500 m2</t>
  </si>
  <si>
    <t>256120686</t>
  </si>
  <si>
    <t>https://podminky.urs.cz/item/CS_URS_2025_02/111251203</t>
  </si>
  <si>
    <t>"Dle inventarizace C.6."</t>
  </si>
  <si>
    <t>114203104</t>
  </si>
  <si>
    <t>Rozebrání dlažeb nebo záhozů s naložením na dopravní prostředek záhozů, rovnanin a soustřeďovacích staveb provedených na sucho</t>
  </si>
  <si>
    <t>360855060</t>
  </si>
  <si>
    <t>https://podminky.urs.cz/item/CS_URS_2025_02/114203104</t>
  </si>
  <si>
    <t>"Viz tabulka kubatur v TZ"</t>
  </si>
  <si>
    <t>"Rozebrání stávajícího opevnění břehu" 130*0,8</t>
  </si>
  <si>
    <t>"Částečné rezebrání stávající záhozové paty za účelem přeskládání" 20</t>
  </si>
  <si>
    <t>114203102</t>
  </si>
  <si>
    <t>Rozebrání dlažeb nebo záhozů s naložením na dopravní prostředek dlažeb z lomového kamene nebo betonových tvárnic na sucho se zalitými spárami cementovou maltou</t>
  </si>
  <si>
    <t>-2884913</t>
  </si>
  <si>
    <t>https://podminky.urs.cz/item/CS_URS_2025_02/114203102</t>
  </si>
  <si>
    <t>"Rozebrání stávajícího opevnění břehu" ROZEBRANI_1/0,8*0,2</t>
  </si>
  <si>
    <t>R11</t>
  </si>
  <si>
    <t>Očištění a třídění lomového kamene získaných při rozebrání dlažeb, záhozů a rovnanin podle druhu, velikosti nebo tvaru a srovnání do měřitelných figur</t>
  </si>
  <si>
    <t>-1517953160</t>
  </si>
  <si>
    <t>Poznámka k položce:_x000d_
Původně viz položky URS 114203201, 114603401 a 114253301:_x000d_
- včetně očištění kamene např. tlakovou vodou nebo ocelovými kartáči</t>
  </si>
  <si>
    <t>ROZEBRANI_1+ROZEBRANI_2</t>
  </si>
  <si>
    <t>124253101</t>
  </si>
  <si>
    <t>Vykopávky pro koryta vodotečí strojně v hornině třídy těžitelnosti I skupiny 3 přes 100 do 1 000 m3</t>
  </si>
  <si>
    <t>1778144451</t>
  </si>
  <si>
    <t>https://podminky.urs.cz/item/CS_URS_2025_02/124253101</t>
  </si>
  <si>
    <t>"Viz tabulka kubatur v TZ" 297,03</t>
  </si>
  <si>
    <t>124253119</t>
  </si>
  <si>
    <t>Vykopávky pro koryta vodotečí strojně Příplatek k cenám za vykopávky pro koryta vodotečí v tekoucí vodě při LTM v hornině třídy těžitelnosti I skupiny 3</t>
  </si>
  <si>
    <t>-1693772874</t>
  </si>
  <si>
    <t>https://podminky.urs.cz/item/CS_URS_2025_02/124253119</t>
  </si>
  <si>
    <t>VYKOP*0,3</t>
  </si>
  <si>
    <t>124353101</t>
  </si>
  <si>
    <t>Vykopávky pro koryta vodotečí strojně v hornině třídy těžitelnosti II skupiny 4 přes 100 do 1 000 m3</t>
  </si>
  <si>
    <t>-1935335869</t>
  </si>
  <si>
    <t>https://podminky.urs.cz/item/CS_URS_2025_02/124353101</t>
  </si>
  <si>
    <t>124353119</t>
  </si>
  <si>
    <t>Vykopávky pro koryta vodotečí strojně Příplatek k cenám za vykopávky pro koryta vodotečí v tekoucí vodě při LTM v hornině třídy těžitelnosti II skupiny 4</t>
  </si>
  <si>
    <t>1987304301</t>
  </si>
  <si>
    <t>https://podminky.urs.cz/item/CS_URS_2025_02/124353119</t>
  </si>
  <si>
    <t>21445472</t>
  </si>
  <si>
    <t>-1234660042</t>
  </si>
  <si>
    <t>162251142</t>
  </si>
  <si>
    <t>Vodorovné přemístění výkopku nebo sypaniny po suchu na obvyklém dopravním prostředku, bez naložení výkopku, avšak se složením bez rozhrnutí z horniny třídy těžitelnosti III skupiny 6 a 7 na vzdálenost přes 20 do 50 m</t>
  </si>
  <si>
    <t>1679181428</t>
  </si>
  <si>
    <t>https://podminky.urs.cz/item/CS_URS_2025_02/162251142</t>
  </si>
  <si>
    <t>"Rozebranného materiálu na mezideponii a na místo trvalého uložení" ROZEBRANI_2*0,9*2+ROZEBRANI_1*2</t>
  </si>
  <si>
    <t>-463364400</t>
  </si>
  <si>
    <t>1929585073</t>
  </si>
  <si>
    <t>167151113</t>
  </si>
  <si>
    <t>Nakládání, skládání a překládání neulehlého výkopku nebo sypaniny strojně nakládání, množství přes 100 m3, z hornin třídy těžitelnosti III, skupiny 6 a 7</t>
  </si>
  <si>
    <t>784012443</t>
  </si>
  <si>
    <t>https://podminky.urs.cz/item/CS_URS_2025_02/167151113</t>
  </si>
  <si>
    <t>"Naložení na mezideponii" ROZEBRANI_2*0,9+ROZEBRANI_1</t>
  </si>
  <si>
    <t>-1135001584</t>
  </si>
  <si>
    <t>"Viz tabulka kubatur v TZ, podsypy a zpětné zásypy" 71,195</t>
  </si>
  <si>
    <t>181451121</t>
  </si>
  <si>
    <t>Založení trávníku na půdě předem připravené plochy přes 1000 m2 výsevem včetně utažení lučního v rovině nebo na svahu do 1:5</t>
  </si>
  <si>
    <t>-429149486</t>
  </si>
  <si>
    <t>https://podminky.urs.cz/item/CS_URS_2025_02/181451121</t>
  </si>
  <si>
    <t>"V rovině nad opevněním" PLAN</t>
  </si>
  <si>
    <t>"Dotčených ploch stavbou" 1000</t>
  </si>
  <si>
    <t>-1387471372</t>
  </si>
  <si>
    <t>1750*0,025 'Přepočtené koeficientem množství</t>
  </si>
  <si>
    <t>-2068165726</t>
  </si>
  <si>
    <t>"Dotčených ploch stavbou" 2*5*10</t>
  </si>
  <si>
    <t>-1593745296</t>
  </si>
  <si>
    <t>-1279213560</t>
  </si>
  <si>
    <t>"Závěrečné terénní úpravy" 150*5</t>
  </si>
  <si>
    <t>-1857373434</t>
  </si>
  <si>
    <t xml:space="preserve">Poznámka k položce:_x000d_
Zajištění přístupu ke stavbě, včetně jímkování a převedení vody:_x000d_
_x000d_
Zajištění přístupu ke stavbě zhotovením pojízdných ramp podél zhotovovaného opevnění v korytě toku:_x000d_
_x000d_
Položka zahrnuje například:_x000d_
- zbudování hrázek z vhodného materiálu, případně dotěsnění folií;_x000d_
- čerpání a převedení vody,_x000d_
- včetně případného zajištění vhodného materiálu, nákupu, dodávky, vodorovných přesunů, zemních prací._x000d_
- včetně případného přesunu hrázek během stavby a likvidace po dokončení stavby_x000d_
</t>
  </si>
  <si>
    <t>429629335</t>
  </si>
  <si>
    <t>R06</t>
  </si>
  <si>
    <t>Likvidace křovin v souladu s platnými právními předpisy.</t>
  </si>
  <si>
    <t>1790777450</t>
  </si>
  <si>
    <t>Poznámka k položce:_x000d_
Součástí položky je likvidace křovin v souladu s platnými předpisy a zákonem o odpadech včetně manipulace a vodorovného přemístění.</t>
  </si>
  <si>
    <t>KERE1+KERE2</t>
  </si>
  <si>
    <t>Vodorovné konstrukce</t>
  </si>
  <si>
    <t>457541111</t>
  </si>
  <si>
    <t>Filtrační vrstvy jakékoliv tloušťky a sklonu ze štěrkodrti bez zhutnění, frakce od 0-22 do 0-63 mm</t>
  </si>
  <si>
    <t>343965383</t>
  </si>
  <si>
    <t>https://podminky.urs.cz/item/CS_URS_2025_02/457541111</t>
  </si>
  <si>
    <t xml:space="preserve">"Viz tabulka kubatur v TZ" </t>
  </si>
  <si>
    <t>"Pro opevnění břehu, fr. 16-32 mm" 359,33/0,8*0,2</t>
  </si>
  <si>
    <t>462511370</t>
  </si>
  <si>
    <t>Zához z lomového kamene neupraveného záhozového bez proštěrkování z terénu, hmotnosti jednotlivých kamenů přes 200 do 500 kg</t>
  </si>
  <si>
    <t>941279966</t>
  </si>
  <si>
    <t>https://podminky.urs.cz/item/CS_URS_2025_02/462511370</t>
  </si>
  <si>
    <t>"Pro opevnění břehu" (359,33/0,8*0,6)</t>
  </si>
  <si>
    <t>"Doplnění záhozové paty z rozebraného materiálu, předpokládá se nutnost doplnění 30 %" 61,48*0,3</t>
  </si>
  <si>
    <t>462513169</t>
  </si>
  <si>
    <t>Zához z lomového kamene neupraveného provedený ze břehu nebo z lešení, do sucha nebo do vody záhozového, hmotnost jednotlivých kamenů přes 200 do 500 kg Příplatek k ceně za urovnání líce záhozu</t>
  </si>
  <si>
    <t>830057394</t>
  </si>
  <si>
    <t>https://podminky.urs.cz/item/CS_URS_2025_02/462513169</t>
  </si>
  <si>
    <t>BREH/0,6</t>
  </si>
  <si>
    <t>R05</t>
  </si>
  <si>
    <t>Zához z opětovně využitého lomového kamene neupraveného (z rozebraných konstrukcí) záhozového bez proštěrkování z terénu, hmotnosti jednotlivých kamenů přes 200 kg</t>
  </si>
  <si>
    <t>1724232949</t>
  </si>
  <si>
    <t>Poznámka k položce:_x000d_
Původně viz položka URS 462511370 - změna:_x000d_
- kámen nad 500 kg/ks_x000d_
- opětovné použití vhodného materiálu z rozebraných konstrukcí</t>
  </si>
  <si>
    <t>"Dodatečné opevnění z přebytečného rozebranného materiálu, dle tabulky kubatur v TZ-část" 591,84/2</t>
  </si>
  <si>
    <t>"Částečné přeskládání stávajícího materiálu" S_PATA</t>
  </si>
  <si>
    <t>57461382</t>
  </si>
  <si>
    <t>"Ve stávajícím opevnění se předpokládá se 10% betonu, odvoz na recklačním centrum/skládku do 10km" ROZEBRANI_2*0,1*2,5*9</t>
  </si>
  <si>
    <t>30</t>
  </si>
  <si>
    <t>-1928372043</t>
  </si>
  <si>
    <t>"Ve stávajícím opevnění se předpokládá se 10% betonu" ROZEBRANI_2*0,1*2,5</t>
  </si>
  <si>
    <t>31</t>
  </si>
  <si>
    <t>997013861</t>
  </si>
  <si>
    <t>Poplatek za uložení stavebního odpadu na recyklační skládce (skládkovné) z prostého betonu zatříděného do Katalogu odpadů pod kódem 17 01 01</t>
  </si>
  <si>
    <t>-583541559</t>
  </si>
  <si>
    <t>https://podminky.urs.cz/item/CS_URS_2025_02/997013861</t>
  </si>
  <si>
    <t>32</t>
  </si>
  <si>
    <t>162872795</t>
  </si>
  <si>
    <t>33</t>
  </si>
  <si>
    <t>-1959513343</t>
  </si>
  <si>
    <t>22070-14XT-PA-01.3 - VRN</t>
  </si>
  <si>
    <t>Ostatní - Ostatní</t>
  </si>
  <si>
    <t xml:space="preserve">    999 - Ostatní náklady</t>
  </si>
  <si>
    <t>Ostatní</t>
  </si>
  <si>
    <t>999</t>
  </si>
  <si>
    <t>Ostatní náklady</t>
  </si>
  <si>
    <t>R121</t>
  </si>
  <si>
    <t>Zpracování a schválení geometrického plánu oprávněnou osobou</t>
  </si>
  <si>
    <t>1024</t>
  </si>
  <si>
    <t>687695520</t>
  </si>
  <si>
    <t>R69</t>
  </si>
  <si>
    <t>Zpracování časového a finančního harmonogramu stavby a jeho schválení investorem</t>
  </si>
  <si>
    <t>-1268334713</t>
  </si>
  <si>
    <t>R71</t>
  </si>
  <si>
    <t>Zpracování a předání doplnění dokumentace pro provádění stavby o realizační detaily a technologické postupy</t>
  </si>
  <si>
    <t>-1591137742</t>
  </si>
  <si>
    <t>R74</t>
  </si>
  <si>
    <t>Zajištění provedení opatření vyplývajících z povodňového a havarijního plánu</t>
  </si>
  <si>
    <t>1375825470</t>
  </si>
  <si>
    <t>R75</t>
  </si>
  <si>
    <t>Zajištění umístění štítku o povolení stavby a stejnopisu oznámení o záhajení oblastnímu inspektorátu práce na viditělním místě u vstupu na staveniště</t>
  </si>
  <si>
    <t>-1708353572</t>
  </si>
  <si>
    <t>R82</t>
  </si>
  <si>
    <t>Vypracování plánu bezpečnosti a ochrany zdraví - pro celou stavbu</t>
  </si>
  <si>
    <t>540965745</t>
  </si>
  <si>
    <t>Poznámka k položce:_x000d_
Vypracování plánu bezpečnosti a ochrany zdraví při práci na staveništi ve smyslu § 15 odstavce 2 zákona č. 309/2006 Sb., který předá zhotovitel objednateli k odsouhlasení při předání a převzetí staveniště-	vyhotovení plánu bezpečnosti a ochrany zdraví při práci na staveništi ve smyslu § 15 odstavce 2 zákona č. 309/2006 Sb., který předá zhotovitel objednateli k odsouhlasení při předání a převzetí staveniště_x000d_
případné zajištění plnění povinností dle zákona č. 309/2006 Sb.</t>
  </si>
  <si>
    <t>R84</t>
  </si>
  <si>
    <t>Zpracování havarijního a povodňového plánu - pro celou stavbu</t>
  </si>
  <si>
    <t>835605022</t>
  </si>
  <si>
    <t>Poznámka k položce:_x000d_
- včetně schválení příslušnými úřady</t>
  </si>
  <si>
    <t>R85</t>
  </si>
  <si>
    <t>Zpracování a předání geodetického zaměření skutečně provedené stavby - pro celou stavbu</t>
  </si>
  <si>
    <t>-713318797</t>
  </si>
  <si>
    <t>Poznámka k položce:_x000d_
Zpracování a předání geodetického zaměření skutečně provedené stavby odborně způsobilou osobou v oboru zeměměřictví (1 paré + 1 v elektronické formě) objednateli, které bude obsahovat polohopisné a výškopisné zaměření stavby a jejích jednotlivých objektů (situace, podélný profil, příčné profily) s návazností na katastr nemovitostí a projektovou dokumentaci</t>
  </si>
  <si>
    <t>R86</t>
  </si>
  <si>
    <t>Zpracování a předání dokumentace pro vydání kolaudačního rozhodnutí. Pořízení fotodokumentace stavby</t>
  </si>
  <si>
    <t>-1196473474</t>
  </si>
  <si>
    <t>Poznámka k položce:_x000d_
Zpracování a předání dokumentace pro vydání kolaudačního rozhodnutí objednateli v elektronické podobě autorizované oprávněnou osobou + 1 paré v tištěné podobě. Pořízení fotodokumentace z celého průběhu stavby včetně stavebních a konstrukčních detailů v rozlišení a kvalitě pro tisk. Položka neobsahuje geodetické zaměření.</t>
  </si>
  <si>
    <t>R87</t>
  </si>
  <si>
    <t>Provedení zápisu stavby do digitální technické mapy MSK dle vyhlášky č. 393/2020 Sb.</t>
  </si>
  <si>
    <t>-1541653507</t>
  </si>
  <si>
    <t xml:space="preserve">Poznámka k položce:_x000d_
- Zápis skutečného zaměření provedené stavby do DTM._x000d_
(Podání autorizovaným zeměměřickým inženýrem s úředním oprávněním podle § 13 odst. 1 písm. a) až c) zákona č. 200/1994 Sb.)_x000d_
- Doložení protokolu identifikátoru záznamu v DTM._x000d_
</t>
  </si>
  <si>
    <t>R91</t>
  </si>
  <si>
    <t>Projednání a zřízení příjezdů a sjezdu do koryta, údržba dotčených komunikací, včetně uvedení všech povrchů do původního stavu a jejich protokolární předání</t>
  </si>
  <si>
    <t>-427016980</t>
  </si>
  <si>
    <t>Poznámka k položce:_x000d_
Projednání a zřízení příjezdů a sjezdu do koryta, průběžná údržba dotčených komunikací po celou dobu stavby, včetně uvedení všech povrchů do původního stavu a jejich protokolární předání,_x000d_
- včetně případného zpevnění povrchu nutného k pojezdu mechanizace</t>
  </si>
  <si>
    <t>R92</t>
  </si>
  <si>
    <t>Projednání a zajištění případného zvláštního užívání komunikací a veřejných ploch, včetně zajištění dopravního značení</t>
  </si>
  <si>
    <t>1597615811</t>
  </si>
  <si>
    <t>R96</t>
  </si>
  <si>
    <t>Zajištění všech nezbytných opatření, jimiž bude předejito porušení jakékoliv inženýrské sítě během výstavby</t>
  </si>
  <si>
    <t>1863738776</t>
  </si>
  <si>
    <t>R97</t>
  </si>
  <si>
    <t>Vytýčení inženýrských sítí a zařízení</t>
  </si>
  <si>
    <t>232686176</t>
  </si>
  <si>
    <t>Poznámka k položce:_x000d_
Vytýčení inženýrských sítí a zařízení, včetně zajištění případné aktualizace vyjádření správců sítí, která pozbudou platnosti v období mezi předáním staveniště a vytyčením sítí_x000d_
zajištění všech nezbytných opatření, jimiž bude předejito porušení jakékoliv inženýrské sítě během výstavby._x000d_
Včetně případného křížení IS na příjezdových trasách na staveniště.</t>
  </si>
  <si>
    <t>R98</t>
  </si>
  <si>
    <t>Zajištění trvalé likvidace odpadů v souladu s platnými právními předpisy</t>
  </si>
  <si>
    <t>-5667837</t>
  </si>
  <si>
    <t>R114</t>
  </si>
  <si>
    <t xml:space="preserve">Zajištění a zabezpečení staveniště, zřízení a likvidace zařízení staveniště, včetně případných přípojek, přístupů, skládek, deponií apod. </t>
  </si>
  <si>
    <t>-535528798</t>
  </si>
  <si>
    <t>Poznámka k položce:_x000d_
Položka obsahuje:_x000d_
_x000d_
zařízení staveniště včetně všech nákladů spojených s jeho zřízením, provozem a likvidací; zřízení a projednání potřebných ploch pro zařízení staveniště, skládky materiálu, mezideponie, včetně úhrady poplatků a úpravy povrchu po likvidaci staveniště.</t>
  </si>
  <si>
    <t>R115</t>
  </si>
  <si>
    <t>Zajištění všech nezbytných zkoušek nutných pro řádné provádění a dokončení díla</t>
  </si>
  <si>
    <t>-2024455887</t>
  </si>
  <si>
    <t xml:space="preserve">Poznámka k položce:_x000d_
- Kontrolním měřením kvality prací v rozsahu projektem předepsaných a dalších vyžádaných zkoušek, prováděných prostřednictvím akreditovaných zkušeben,_x000d_
- Zajištěním a provedením všech nutných zkoušek dle ČSN ( případně jiných norem vztahujících se k prováděnému dílu včetně pořízení protokolů zajištěné u akreditované zkušebny ) včetně předání jejich výsledků objednavateli:_x000d_
_x000d_
Jedná se o hutnící zkoušky těsnící clony a podloží dle ČSN 73 6850 Navrhování a kontrola provádění sypaných hrází a dále ČSN 72 1006 Kontrola zhutnění zemin a sypanin:_x000d_
-	2 x zkouška z plochy založení: 2 vzorky na stupeň zhutnění;_x000d_
-	3x zkouška zhutnění z plochy v druhém metru násypu hráze: 2 vzorky na stupeň zhutnění, 1 vzorek na propustnost;_x000d_
-	3x zkouška zhutnění z plochy ve třetím metru násypu hráze: 2 vzorky na stupeň zhutnění, 1 vzorek na objemovou hmotnost vlhké i suché zeminy._x000d_
_x000d_
_x000d_
přičemž: místa odběrů určí TDS._x000d_
</t>
  </si>
  <si>
    <t>R104</t>
  </si>
  <si>
    <t>Zajištění slovení rybí obsádky k tomu oprávněnou osobou, včetně pořízení protokolu a zajištění oznámení zahájení prací na vodním toku příslušnému uživateli rybářského revíru.</t>
  </si>
  <si>
    <t>1935115758</t>
  </si>
  <si>
    <t>Poznámka k položce:_x000d_
- včetně opakovaného slovení v případě potřeby</t>
  </si>
  <si>
    <t>OPET</t>
  </si>
  <si>
    <t>Opětovné použití kompletně rozebraného kamene skuzu zpět do skluzu</t>
  </si>
  <si>
    <t>PRESKLADANI</t>
  </si>
  <si>
    <t>300</t>
  </si>
  <si>
    <t>ROZEBRANI</t>
  </si>
  <si>
    <t>Rozebrání stávajícího opevnění</t>
  </si>
  <si>
    <t>500</t>
  </si>
  <si>
    <t>22070-14XT-PA-02 - SO 02 - Oprava balvanitého skluzu, sanace nátrže</t>
  </si>
  <si>
    <t>22070-14XT-PA-02.1 - SO 02.1. Oprava balvanitého skluzu</t>
  </si>
  <si>
    <t>1875829839</t>
  </si>
  <si>
    <t>"Rozebrání stávajícího rozplaveného opevnění" 1500/3*1,0</t>
  </si>
  <si>
    <t>"Přeskládání" 300</t>
  </si>
  <si>
    <t>162351143</t>
  </si>
  <si>
    <t>Vodorovné přemístění výkopku nebo sypaniny po suchu na obvyklém dopravním prostředku, bez naložení výkopku, avšak se složením bez rozhrnutí z horniny třídy těžitelnosti III skupiny 6 a 7 na vzdálenost přes 50 do 500 m</t>
  </si>
  <si>
    <t>-2134203226</t>
  </si>
  <si>
    <t>https://podminky.urs.cz/item/CS_URS_2025_02/162351143</t>
  </si>
  <si>
    <t>"Rozebr. materiálu z mezideponie a na místo trvalého uložení- rovnaniny, záhozy, před přelivnou hranu skluzu, dod. opěvnění spadiště" ROZEBRANI</t>
  </si>
  <si>
    <t>1073208512</t>
  </si>
  <si>
    <t>Poznámka k položce:_x000d_
Zajištění přístupu ke stavbě, včetně jímkování a převedení vody:_x000d_
_x000d_
Zajištění přístupu ke stavbě zhotovením pojízdných ramp přes stávající skluz:_x000d_
_x000d_
Položka zahrnuje například:_x000d_
- zbudování hrázek z vhodného materiálu, případně dotěsnění folií;_x000d_
- čerpání a převedení vody,_x000d_
- včetně případného zajištění vhodného materiálu, nákupu, dodávky, vodorovných přesunů, zemních prací._x000d_
- včetně případného přesunu hrázek během stavby a likvidace po dokončení stavby</t>
  </si>
  <si>
    <t>-2043812916</t>
  </si>
  <si>
    <t>463211158</t>
  </si>
  <si>
    <t>Rovnanina z lomového kamene neupraveného pro podélné i příčné objekty objemu přes 3 m3 z kamene tříděného, s urovnáním líce a vyklínováním spár úlomky kamene hmotnost jednotlivých kamenů přes 500 kg</t>
  </si>
  <si>
    <t>495296595</t>
  </si>
  <si>
    <t>https://podminky.urs.cz/item/CS_URS_2025_02/463211158</t>
  </si>
  <si>
    <t>Poznámka k položce:_x000d_
- kámen hm. nad 1 t/ks</t>
  </si>
  <si>
    <t xml:space="preserve">"Kce skluzu pl*tl.,  bez opětovně použititého kamene" ROZEBRANI*1,1-OPET</t>
  </si>
  <si>
    <t>R10</t>
  </si>
  <si>
    <t>Rovnanina z opětovně využitého lomového kamene neupraveného (z rozebraných konstrukcí) pro podélné i příčné objekty objemu přes 3 m3 z kamene tříděného, s urovnáním líce a vyklínováním spár úlomky kamene hmotnost jednotlivých kamenů přes 500 kg</t>
  </si>
  <si>
    <t>-881548793</t>
  </si>
  <si>
    <t>Poznámka k položce:_x000d_
Původně viz položka URS 463211153:_x000d_
změna na opětovné použití vhodného materiálu z rozebranýck konstrukcí_x000d_
- kámen hm. nad 1 t/ks</t>
  </si>
  <si>
    <t>"Opětovné použití kompletně rozebraného" 100</t>
  </si>
  <si>
    <t>998323011</t>
  </si>
  <si>
    <t>Přesun hmot pro jezy a stupně dopravní vzdálenost do 500 m</t>
  </si>
  <si>
    <t>-563839348</t>
  </si>
  <si>
    <t>https://podminky.urs.cz/item/CS_URS_2025_02/998323011</t>
  </si>
  <si>
    <t>998323091</t>
  </si>
  <si>
    <t>Přesun hmot pro jezy a stupně Příplatek k ceně za zvětšený přesun přes vymezenou dopravní vzdálenost do 1 000 m</t>
  </si>
  <si>
    <t>-1194260908</t>
  </si>
  <si>
    <t>https://podminky.urs.cz/item/CS_URS_2025_02/998323091</t>
  </si>
  <si>
    <t>273,848</t>
  </si>
  <si>
    <t>200</t>
  </si>
  <si>
    <t>2000</t>
  </si>
  <si>
    <t>150</t>
  </si>
  <si>
    <t>70</t>
  </si>
  <si>
    <t>279,27</t>
  </si>
  <si>
    <t>0,955</t>
  </si>
  <si>
    <t>22070-14XT-PA-02.2 - SO 02.2. Sanace nátrže</t>
  </si>
  <si>
    <t>291197580</t>
  </si>
  <si>
    <t>"1+2" 50+150</t>
  </si>
  <si>
    <t>214026366</t>
  </si>
  <si>
    <t>"Rozebrání stávajícího opevnění břehu" 150</t>
  </si>
  <si>
    <t>"Částečné rezebrání stávající záhozové paty za účelem přeskládání" 70</t>
  </si>
  <si>
    <t>-1420951662</t>
  </si>
  <si>
    <t>-1298899341</t>
  </si>
  <si>
    <t>-1612519156</t>
  </si>
  <si>
    <t>"Viz tabulka kubatur v TZ" 279,27</t>
  </si>
  <si>
    <t>-1951240430</t>
  </si>
  <si>
    <t>86818255</t>
  </si>
  <si>
    <t>526926410</t>
  </si>
  <si>
    <t>1496448058</t>
  </si>
  <si>
    <t>1376003142</t>
  </si>
  <si>
    <t>1150341323</t>
  </si>
  <si>
    <t>"Rozebranného materiálu na mezideponii a na místo trvalého uložení" ROZEBRANI*2</t>
  </si>
  <si>
    <t>794458941</t>
  </si>
  <si>
    <t>-34944389</t>
  </si>
  <si>
    <t>1766970188</t>
  </si>
  <si>
    <t>"Naložení na mezideponii" ROZEBRANI</t>
  </si>
  <si>
    <t>364274800</t>
  </si>
  <si>
    <t>"Viz tabulka kubatur v TZ, podsypy a zpětné zásypy" 0,955</t>
  </si>
  <si>
    <t>-1486365540</t>
  </si>
  <si>
    <t>314473813</t>
  </si>
  <si>
    <t>3000*0,025 'Přepočtené koeficientem množství</t>
  </si>
  <si>
    <t>-1412736666</t>
  </si>
  <si>
    <t>-624327496</t>
  </si>
  <si>
    <t>1192749309</t>
  </si>
  <si>
    <t>"Závěrečné terénní úpravy" 200*10</t>
  </si>
  <si>
    <t>1716154884</t>
  </si>
  <si>
    <t>Poznámka k položce:_x000d_
Zajištění přístupu ke stavbě, včetně jímkování a převedení vody:_x000d_
_x000d_
Zajištění přístupu ke stavbě zhotovením pojízdných ramp podél zhotovovaného opevnění v korytě toku:_x000d_
_x000d_
Položka zahrnuje například:_x000d_
- zbudování hrázek z vhodného materiálu, případně dotěsnění folií;_x000d_
- čerpání a převedení vody,_x000d_
- včetně případného zajištění vhodného materiálu, nákupu, dodávky, vodorovných přesunů, zemních prací._x000d_
- včetně případného přesunu hrázek během stavby a likvidace po dokončení stavby</t>
  </si>
  <si>
    <t>-740359478</t>
  </si>
  <si>
    <t>-1100224770</t>
  </si>
  <si>
    <t>"Přejezd cyklostezky/chodníku v místě navázání na stástní silnici" 5*3</t>
  </si>
  <si>
    <t>892964182</t>
  </si>
  <si>
    <t>"Pro opevnění břehu, fr. 16-32 mm" 365,13/0,8*0,2</t>
  </si>
  <si>
    <t>-1288516479</t>
  </si>
  <si>
    <t>"Pro opevnění břehu" (365,13/0,8*0,6)</t>
  </si>
  <si>
    <t>"Doplnění záhozové paty, předpokládá se nutnost doplnění 30 %" 223,71*0,3</t>
  </si>
  <si>
    <t>-1839701506</t>
  </si>
  <si>
    <t>-892541693</t>
  </si>
  <si>
    <t>Poznámka k položce:_x000d_
Původně viz položka URS 462511370 - změna:_x000d_
- kámen hm přes 500 kg/ks_x000d_
- opětovné použití vhodného materiálu z rozebranýck konstrukcí</t>
  </si>
  <si>
    <t>-1570041488</t>
  </si>
  <si>
    <t>1554291077</t>
  </si>
  <si>
    <t>22070-14XT-PA-02.3 - VRN</t>
  </si>
  <si>
    <t>1143213123</t>
  </si>
  <si>
    <t>-920381386</t>
  </si>
  <si>
    <t>-2106079928</t>
  </si>
  <si>
    <t>-138394488</t>
  </si>
  <si>
    <t>-1493485150</t>
  </si>
  <si>
    <t>-270020519</t>
  </si>
  <si>
    <t>611504842</t>
  </si>
  <si>
    <t>-869407839</t>
  </si>
  <si>
    <t xml:space="preserve">Poznámka k položce:_x000d_
Zpracování a předání dokumentace pro vydání kolaudačního rozhodnutí objednateli v elektronické podobě autorizované oprávněnou osobou + 1 paré v tištěné podobě. Pořízení fotodokumentace z celého průběhu stavby včetně stavebních a konstrukčních detailů v rozlišení a kvalitě pro tisk. Položka neobsahuje geodetické zaměření._x000d_
</t>
  </si>
  <si>
    <t>29807580</t>
  </si>
  <si>
    <t>-602153374</t>
  </si>
  <si>
    <t>-710535965</t>
  </si>
  <si>
    <t>-1408400119</t>
  </si>
  <si>
    <t>-435645042</t>
  </si>
  <si>
    <t>-1550846585</t>
  </si>
  <si>
    <t>100105188</t>
  </si>
  <si>
    <t>-755656749</t>
  </si>
  <si>
    <t>SEZNAM FIGUR</t>
  </si>
  <si>
    <t>Výměra</t>
  </si>
  <si>
    <t>22070-14XT-PA-01/ 22070-14XT-PA-01.1</t>
  </si>
  <si>
    <t>Použití figury:</t>
  </si>
  <si>
    <t>Bourání zdiva z ŽB nebo předpjatého betonu v odkopávkách nebo prokopávkách strojně</t>
  </si>
  <si>
    <t>Příplatek k odvozu suti a vybouraných hmot na skládku ZKD 1 km přes 1 km</t>
  </si>
  <si>
    <t>Odvoz suti a vybouraných hmot z meziskládky na skládku do 1 km s naložením a se složením</t>
  </si>
  <si>
    <t>Poplatek za uložení stavebního odpadu na recyklační skládce (skládkovné) z armovaného betonu kód odpadu 17 01 01</t>
  </si>
  <si>
    <t>Uložení sypanin z horniny třídy těžitelnosti I a II skupiny 1 až 4 do hrází kanálů se zhutněním 100 % PS C s příměsí jílu přes 50 %</t>
  </si>
  <si>
    <t>Sejmutí ornice plochy do 100 m2 tl vrstvy do 200 mm strojně</t>
  </si>
  <si>
    <t>Rozprostření zemin tl vrstvy do 0,2 m schopných zúrodnění v rovině a sklonu do 1:5</t>
  </si>
  <si>
    <t>Hloubení jam nezapažených v hornině třídy těžitelnosti I skupiny 3 objem do 100 m3 strojně</t>
  </si>
  <si>
    <t>Hloubení jam nezapažených v hornině třídy těžitelnosti II skupiny 4 objem do 100 m3 strojně</t>
  </si>
  <si>
    <t>Vodorovné přemístění přes 20 do 50 m výkopku/sypaniny z horniny třídy těžitelnosti I skupiny 1 až 3</t>
  </si>
  <si>
    <t>Vodorovné přemístění přes 20 do 50 m výkopku/sypaniny z horniny třídy těžitelnosti II skupiny 4 a 5</t>
  </si>
  <si>
    <t>Zásyp jam, šachet rýh nebo kolem objektů sypaninou bez zhutnění</t>
  </si>
  <si>
    <t>Nakládání výkopku z hornin třídy těžitelnosti I skupiny 1 až 3 přes 100 m3</t>
  </si>
  <si>
    <t>Nakládání výkopku z hornin třídy těžitelnosti II skupiny 4 a 5 přes 100 m3</t>
  </si>
  <si>
    <t>22070-14XT-PA-01/ 22070-14XT-PA-01.2</t>
  </si>
  <si>
    <t>Zához z lomového kamene bez proštěrkování z terénu hmotnost přes 200 do 500 kg</t>
  </si>
  <si>
    <t>Příplatek za urovnání líce záhozu z lomového kamene záhozového do 500 kg</t>
  </si>
  <si>
    <t>Odstranění křovin a stromů průměru kmene do 100 mm i s kořeny sklonu terénu do 1:5 z celkové plochy přes 500 m2 strojně</t>
  </si>
  <si>
    <t>Ekologická likvidace křovin v souladu s platnými právními předpisy vč. vodorovného přemístění</t>
  </si>
  <si>
    <t>Odstranění křovin a stromů průměru kmene do 100 mm i s kořeny sklonu terénu přes 1:5 z celkové plochy přes 500 m2 strojně</t>
  </si>
  <si>
    <t>Úprava pláně v hornině třídy těžitelnosti I skupiny 1 až 3 bez zhutnění strojně</t>
  </si>
  <si>
    <t>Založení lučního trávníku výsevem pl přes 1000 m2 v rovině a ve svahu do 1:5</t>
  </si>
  <si>
    <t>Rozebrání záhozů a rovnanin na sucho</t>
  </si>
  <si>
    <t>Rozebrání dlažeb z lomového kamene nebo betonových tvárnic na sucho se zalitými spárami</t>
  </si>
  <si>
    <t>Vodorovné přemístění přes 20 do 50 m výkopku/sypaniny z horniny třídy těžitelnosti III skupiny 6 a 7</t>
  </si>
  <si>
    <t>Nakládání výkopku z hornin třídy těžitelnosti III skupiny 6 a 7 přes 100 m3</t>
  </si>
  <si>
    <t>Třídění a očištění lomového kamene nebo betonových tvárnic podle druhu, velikosti nebo tvaru</t>
  </si>
  <si>
    <t>Poplatek za uložení stavebního odpadu na recyklační skládce (skládkovné) z prostého betonu kód odpadu 17 01 01</t>
  </si>
  <si>
    <t>Zához z lomového kamene bez proštěrkování z terénu hmotnost přes 500 kg</t>
  </si>
  <si>
    <t>Vykopávky pro koryta vodotečí v hornině třídy těžitelnosti I skupiny 3 objem do 1000 m3 strojně</t>
  </si>
  <si>
    <t>Příplatek k vykopávkám pro koryta vodotečí v hornině třídy těžitelnosti I skupiny 3 v tekoucí vodě při LTM</t>
  </si>
  <si>
    <t>Vykopávky pro koryta vodotečí v hornině třídy těžitelnosti II skupiny 4 objem do 1000 m3 strojně</t>
  </si>
  <si>
    <t>Příplatek k vykopávkám pro koryta vodotečí v hornině třídy těžitelnosti II skupiny 4 v tekoucí vodě při LTM</t>
  </si>
  <si>
    <t>22070-14XT-PA-02/ 22070-14XT-PA-02.1</t>
  </si>
  <si>
    <t>Rovnanina objemu přes 3 m3 z lomového kamene tříděného hmotnosti přes 500 kg s urovnáním líce - opětovné použití</t>
  </si>
  <si>
    <t>Rovnanina objemu přes 3 m3 z lomového kamene tříděného hmotnosti přes 500 kg s urovnáním líce</t>
  </si>
  <si>
    <t>Vodorovné přemístění přes 50 do 500 m výkopku/sypaniny z horniny třídy těžitelnosti III skupiny 6 a 7</t>
  </si>
  <si>
    <t>22070-14XT-PA-02/ 22070-14XT-PA-02.2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</si>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</sst>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5" fillId="0" borderId="0" applyNumberFormat="0" applyFill="0" applyBorder="0" applyAlignment="0" applyProtection="0"/>
  </cellStyleXfs>
  <cellXfs count="3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32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5" fillId="0" borderId="13" xfId="0" applyNumberFormat="1" applyFont="1" applyBorder="1" applyAlignment="1" applyProtection="1"/>
    <xf numFmtId="166" fontId="35" fillId="0" borderId="14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/>
    </xf>
    <xf numFmtId="167" fontId="43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4" fillId="0" borderId="24" xfId="0" applyFont="1" applyBorder="1" applyAlignment="1">
      <alignment vertical="center" wrapText="1"/>
    </xf>
    <xf numFmtId="0" fontId="44" fillId="0" borderId="25" xfId="0" applyFont="1" applyBorder="1" applyAlignment="1">
      <alignment vertical="center" wrapText="1"/>
    </xf>
    <xf numFmtId="0" fontId="44" fillId="0" borderId="26" xfId="0" applyFont="1" applyBorder="1" applyAlignment="1">
      <alignment vertical="center" wrapText="1"/>
    </xf>
    <xf numFmtId="0" fontId="44" fillId="0" borderId="27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7" xfId="0" applyFont="1" applyBorder="1" applyAlignment="1">
      <alignment vertical="center" wrapText="1"/>
    </xf>
    <xf numFmtId="0" fontId="46" fillId="0" borderId="29" xfId="0" applyFont="1" applyBorder="1" applyAlignment="1">
      <alignment horizontal="left" wrapText="1"/>
    </xf>
    <xf numFmtId="0" fontId="44" fillId="0" borderId="28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27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vertical="center"/>
    </xf>
    <xf numFmtId="49" fontId="47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vertical="center" wrapText="1"/>
    </xf>
    <xf numFmtId="0" fontId="44" fillId="0" borderId="30" xfId="0" applyFont="1" applyBorder="1" applyAlignment="1">
      <alignment vertical="center" wrapText="1"/>
    </xf>
    <xf numFmtId="0" fontId="49" fillId="0" borderId="29" xfId="0" applyFont="1" applyBorder="1" applyAlignment="1">
      <alignment vertical="center" wrapText="1"/>
    </xf>
    <xf numFmtId="0" fontId="44" fillId="0" borderId="31" xfId="0" applyFont="1" applyBorder="1" applyAlignment="1">
      <alignment vertical="center" wrapText="1"/>
    </xf>
    <xf numFmtId="0" fontId="44" fillId="0" borderId="1" xfId="0" applyFont="1" applyBorder="1" applyAlignment="1">
      <alignment vertical="top"/>
    </xf>
    <xf numFmtId="0" fontId="44" fillId="0" borderId="0" xfId="0" applyFont="1" applyAlignment="1">
      <alignment vertical="top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26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4" fillId="0" borderId="28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29" xfId="0" applyFont="1" applyBorder="1" applyAlignment="1">
      <alignment horizontal="center" vertical="center"/>
    </xf>
    <xf numFmtId="0" fontId="50" fillId="0" borderId="29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/>
    </xf>
    <xf numFmtId="0" fontId="44" fillId="0" borderId="30" xfId="0" applyFont="1" applyBorder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4" fillId="0" borderId="26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50" fillId="0" borderId="27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/>
    </xf>
    <xf numFmtId="0" fontId="48" fillId="0" borderId="30" xfId="0" applyFont="1" applyBorder="1" applyAlignment="1">
      <alignment horizontal="left" vertical="center" wrapText="1"/>
    </xf>
    <xf numFmtId="0" fontId="48" fillId="0" borderId="29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horizontal="center" vertical="top"/>
    </xf>
    <xf numFmtId="0" fontId="48" fillId="0" borderId="30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6" fillId="0" borderId="1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7" fillId="0" borderId="1" xfId="0" applyFont="1" applyBorder="1" applyAlignment="1">
      <alignment vertical="top"/>
    </xf>
    <xf numFmtId="49" fontId="47" fillId="0" borderId="1" xfId="0" applyNumberFormat="1" applyFont="1" applyBorder="1" applyAlignment="1">
      <alignment horizontal="left" vertical="center"/>
    </xf>
    <xf numFmtId="0" fontId="53" fillId="0" borderId="27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vertical="top"/>
    </xf>
    <xf numFmtId="0" fontId="54" fillId="0" borderId="1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horizontal="center" vertical="center"/>
    </xf>
    <xf numFmtId="49" fontId="54" fillId="0" borderId="1" xfId="0" applyNumberFormat="1" applyFont="1" applyBorder="1" applyAlignment="1" applyProtection="1">
      <alignment horizontal="left" vertical="center"/>
    </xf>
    <xf numFmtId="0" fontId="5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6" fillId="0" borderId="29" xfId="0" applyFont="1" applyBorder="1" applyAlignment="1">
      <alignment horizontal="left"/>
    </xf>
    <xf numFmtId="0" fontId="50" fillId="0" borderId="29" xfId="0" applyFont="1" applyBorder="1" applyAlignment="1"/>
    <xf numFmtId="0" fontId="44" fillId="0" borderId="27" xfId="0" applyFont="1" applyBorder="1" applyAlignment="1">
      <alignment vertical="top"/>
    </xf>
    <xf numFmtId="0" fontId="44" fillId="0" borderId="28" xfId="0" applyFont="1" applyBorder="1" applyAlignment="1">
      <alignment vertical="top"/>
    </xf>
    <xf numFmtId="0" fontId="44" fillId="0" borderId="30" xfId="0" applyFont="1" applyBorder="1" applyAlignment="1">
      <alignment vertical="top"/>
    </xf>
    <xf numFmtId="0" fontId="44" fillId="0" borderId="29" xfId="0" applyFont="1" applyBorder="1" applyAlignment="1">
      <alignment vertical="top"/>
    </xf>
    <xf numFmtId="0" fontId="44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21151103" TargetMode="External" /><Relationship Id="rId2" Type="http://schemas.openxmlformats.org/officeDocument/2006/relationships/hyperlink" Target="https://podminky.urs.cz/item/CS_URS_2025_02/129951123" TargetMode="External" /><Relationship Id="rId3" Type="http://schemas.openxmlformats.org/officeDocument/2006/relationships/hyperlink" Target="https://podminky.urs.cz/item/CS_URS_2025_02/131251103" TargetMode="External" /><Relationship Id="rId4" Type="http://schemas.openxmlformats.org/officeDocument/2006/relationships/hyperlink" Target="https://podminky.urs.cz/item/CS_URS_2025_02/131351103" TargetMode="External" /><Relationship Id="rId5" Type="http://schemas.openxmlformats.org/officeDocument/2006/relationships/hyperlink" Target="https://podminky.urs.cz/item/CS_URS_2025_02/162251102" TargetMode="External" /><Relationship Id="rId6" Type="http://schemas.openxmlformats.org/officeDocument/2006/relationships/hyperlink" Target="https://podminky.urs.cz/item/CS_URS_2025_02/162251122" TargetMode="External" /><Relationship Id="rId7" Type="http://schemas.openxmlformats.org/officeDocument/2006/relationships/hyperlink" Target="https://podminky.urs.cz/item/CS_URS_2025_02/167151111" TargetMode="External" /><Relationship Id="rId8" Type="http://schemas.openxmlformats.org/officeDocument/2006/relationships/hyperlink" Target="https://podminky.urs.cz/item/CS_URS_2025_02/167151112" TargetMode="External" /><Relationship Id="rId9" Type="http://schemas.openxmlformats.org/officeDocument/2006/relationships/hyperlink" Target="https://podminky.urs.cz/item/CS_URS_2025_02/171152501" TargetMode="External" /><Relationship Id="rId10" Type="http://schemas.openxmlformats.org/officeDocument/2006/relationships/hyperlink" Target="https://podminky.urs.cz/item/CS_URS_2025_02/174251101" TargetMode="External" /><Relationship Id="rId11" Type="http://schemas.openxmlformats.org/officeDocument/2006/relationships/hyperlink" Target="https://podminky.urs.cz/item/CS_URS_2025_02/181006113" TargetMode="External" /><Relationship Id="rId12" Type="http://schemas.openxmlformats.org/officeDocument/2006/relationships/hyperlink" Target="https://podminky.urs.cz/item/CS_URS_2025_02/181411121" TargetMode="External" /><Relationship Id="rId13" Type="http://schemas.openxmlformats.org/officeDocument/2006/relationships/hyperlink" Target="https://podminky.urs.cz/item/CS_URS_2025_02/181411122" TargetMode="External" /><Relationship Id="rId14" Type="http://schemas.openxmlformats.org/officeDocument/2006/relationships/hyperlink" Target="https://podminky.urs.cz/item/CS_URS_2025_02/181951111" TargetMode="External" /><Relationship Id="rId15" Type="http://schemas.openxmlformats.org/officeDocument/2006/relationships/hyperlink" Target="https://podminky.urs.cz/item/CS_URS_2025_02/182151111" TargetMode="External" /><Relationship Id="rId16" Type="http://schemas.openxmlformats.org/officeDocument/2006/relationships/hyperlink" Target="https://podminky.urs.cz/item/CS_URS_2025_02/171103213" TargetMode="External" /><Relationship Id="rId17" Type="http://schemas.openxmlformats.org/officeDocument/2006/relationships/hyperlink" Target="https://podminky.urs.cz/item/CS_URS_2025_02/997013509" TargetMode="External" /><Relationship Id="rId18" Type="http://schemas.openxmlformats.org/officeDocument/2006/relationships/hyperlink" Target="https://podminky.urs.cz/item/CS_URS_2025_02/997013511" TargetMode="External" /><Relationship Id="rId19" Type="http://schemas.openxmlformats.org/officeDocument/2006/relationships/hyperlink" Target="https://podminky.urs.cz/item/CS_URS_2025_02/997013862" TargetMode="External" /><Relationship Id="rId20" Type="http://schemas.openxmlformats.org/officeDocument/2006/relationships/hyperlink" Target="https://podminky.urs.cz/item/CS_URS_2025_02/998332011" TargetMode="External" /><Relationship Id="rId21" Type="http://schemas.openxmlformats.org/officeDocument/2006/relationships/hyperlink" Target="https://podminky.urs.cz/item/CS_URS_2025_02/998332091" TargetMode="External" /><Relationship Id="rId2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1251103" TargetMode="External" /><Relationship Id="rId2" Type="http://schemas.openxmlformats.org/officeDocument/2006/relationships/hyperlink" Target="https://podminky.urs.cz/item/CS_URS_2025_02/111251203" TargetMode="External" /><Relationship Id="rId3" Type="http://schemas.openxmlformats.org/officeDocument/2006/relationships/hyperlink" Target="https://podminky.urs.cz/item/CS_URS_2025_02/114203104" TargetMode="External" /><Relationship Id="rId4" Type="http://schemas.openxmlformats.org/officeDocument/2006/relationships/hyperlink" Target="https://podminky.urs.cz/item/CS_URS_2025_02/114203102" TargetMode="External" /><Relationship Id="rId5" Type="http://schemas.openxmlformats.org/officeDocument/2006/relationships/hyperlink" Target="https://podminky.urs.cz/item/CS_URS_2025_02/124253101" TargetMode="External" /><Relationship Id="rId6" Type="http://schemas.openxmlformats.org/officeDocument/2006/relationships/hyperlink" Target="https://podminky.urs.cz/item/CS_URS_2025_02/124253119" TargetMode="External" /><Relationship Id="rId7" Type="http://schemas.openxmlformats.org/officeDocument/2006/relationships/hyperlink" Target="https://podminky.urs.cz/item/CS_URS_2025_02/124353101" TargetMode="External" /><Relationship Id="rId8" Type="http://schemas.openxmlformats.org/officeDocument/2006/relationships/hyperlink" Target="https://podminky.urs.cz/item/CS_URS_2025_02/124353119" TargetMode="External" /><Relationship Id="rId9" Type="http://schemas.openxmlformats.org/officeDocument/2006/relationships/hyperlink" Target="https://podminky.urs.cz/item/CS_URS_2025_02/162251102" TargetMode="External" /><Relationship Id="rId10" Type="http://schemas.openxmlformats.org/officeDocument/2006/relationships/hyperlink" Target="https://podminky.urs.cz/item/CS_URS_2025_02/162251122" TargetMode="External" /><Relationship Id="rId11" Type="http://schemas.openxmlformats.org/officeDocument/2006/relationships/hyperlink" Target="https://podminky.urs.cz/item/CS_URS_2025_02/162251142" TargetMode="External" /><Relationship Id="rId12" Type="http://schemas.openxmlformats.org/officeDocument/2006/relationships/hyperlink" Target="https://podminky.urs.cz/item/CS_URS_2025_02/167151111" TargetMode="External" /><Relationship Id="rId13" Type="http://schemas.openxmlformats.org/officeDocument/2006/relationships/hyperlink" Target="https://podminky.urs.cz/item/CS_URS_2025_02/167151112" TargetMode="External" /><Relationship Id="rId14" Type="http://schemas.openxmlformats.org/officeDocument/2006/relationships/hyperlink" Target="https://podminky.urs.cz/item/CS_URS_2025_02/167151113" TargetMode="External" /><Relationship Id="rId15" Type="http://schemas.openxmlformats.org/officeDocument/2006/relationships/hyperlink" Target="https://podminky.urs.cz/item/CS_URS_2025_02/174251101" TargetMode="External" /><Relationship Id="rId16" Type="http://schemas.openxmlformats.org/officeDocument/2006/relationships/hyperlink" Target="https://podminky.urs.cz/item/CS_URS_2025_02/181451121" TargetMode="External" /><Relationship Id="rId17" Type="http://schemas.openxmlformats.org/officeDocument/2006/relationships/hyperlink" Target="https://podminky.urs.cz/item/CS_URS_2025_02/181411122" TargetMode="External" /><Relationship Id="rId18" Type="http://schemas.openxmlformats.org/officeDocument/2006/relationships/hyperlink" Target="https://podminky.urs.cz/item/CS_URS_2025_02/181951111" TargetMode="External" /><Relationship Id="rId19" Type="http://schemas.openxmlformats.org/officeDocument/2006/relationships/hyperlink" Target="https://podminky.urs.cz/item/CS_URS_2025_02/457541111" TargetMode="External" /><Relationship Id="rId20" Type="http://schemas.openxmlformats.org/officeDocument/2006/relationships/hyperlink" Target="https://podminky.urs.cz/item/CS_URS_2025_02/462511370" TargetMode="External" /><Relationship Id="rId21" Type="http://schemas.openxmlformats.org/officeDocument/2006/relationships/hyperlink" Target="https://podminky.urs.cz/item/CS_URS_2025_02/462513169" TargetMode="External" /><Relationship Id="rId22" Type="http://schemas.openxmlformats.org/officeDocument/2006/relationships/hyperlink" Target="https://podminky.urs.cz/item/CS_URS_2025_02/997013509" TargetMode="External" /><Relationship Id="rId23" Type="http://schemas.openxmlformats.org/officeDocument/2006/relationships/hyperlink" Target="https://podminky.urs.cz/item/CS_URS_2025_02/997013511" TargetMode="External" /><Relationship Id="rId24" Type="http://schemas.openxmlformats.org/officeDocument/2006/relationships/hyperlink" Target="https://podminky.urs.cz/item/CS_URS_2025_02/997013861" TargetMode="External" /><Relationship Id="rId25" Type="http://schemas.openxmlformats.org/officeDocument/2006/relationships/hyperlink" Target="https://podminky.urs.cz/item/CS_URS_2025_02/998332011" TargetMode="External" /><Relationship Id="rId26" Type="http://schemas.openxmlformats.org/officeDocument/2006/relationships/hyperlink" Target="https://podminky.urs.cz/item/CS_URS_2025_02/998332091" TargetMode="External" /><Relationship Id="rId2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4203104" TargetMode="External" /><Relationship Id="rId2" Type="http://schemas.openxmlformats.org/officeDocument/2006/relationships/hyperlink" Target="https://podminky.urs.cz/item/CS_URS_2025_02/162351143" TargetMode="External" /><Relationship Id="rId3" Type="http://schemas.openxmlformats.org/officeDocument/2006/relationships/hyperlink" Target="https://podminky.urs.cz/item/CS_URS_2025_02/463211158" TargetMode="External" /><Relationship Id="rId4" Type="http://schemas.openxmlformats.org/officeDocument/2006/relationships/hyperlink" Target="https://podminky.urs.cz/item/CS_URS_2025_02/998323011" TargetMode="External" /><Relationship Id="rId5" Type="http://schemas.openxmlformats.org/officeDocument/2006/relationships/hyperlink" Target="https://podminky.urs.cz/item/CS_URS_2025_02/998323091" TargetMode="External" /><Relationship Id="rId6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1251203" TargetMode="External" /><Relationship Id="rId2" Type="http://schemas.openxmlformats.org/officeDocument/2006/relationships/hyperlink" Target="https://podminky.urs.cz/item/CS_URS_2025_02/114203104" TargetMode="External" /><Relationship Id="rId3" Type="http://schemas.openxmlformats.org/officeDocument/2006/relationships/hyperlink" Target="https://podminky.urs.cz/item/CS_URS_2025_02/124253101" TargetMode="External" /><Relationship Id="rId4" Type="http://schemas.openxmlformats.org/officeDocument/2006/relationships/hyperlink" Target="https://podminky.urs.cz/item/CS_URS_2025_02/124253119" TargetMode="External" /><Relationship Id="rId5" Type="http://schemas.openxmlformats.org/officeDocument/2006/relationships/hyperlink" Target="https://podminky.urs.cz/item/CS_URS_2025_02/124353101" TargetMode="External" /><Relationship Id="rId6" Type="http://schemas.openxmlformats.org/officeDocument/2006/relationships/hyperlink" Target="https://podminky.urs.cz/item/CS_URS_2025_02/124353119" TargetMode="External" /><Relationship Id="rId7" Type="http://schemas.openxmlformats.org/officeDocument/2006/relationships/hyperlink" Target="https://podminky.urs.cz/item/CS_URS_2025_02/162251102" TargetMode="External" /><Relationship Id="rId8" Type="http://schemas.openxmlformats.org/officeDocument/2006/relationships/hyperlink" Target="https://podminky.urs.cz/item/CS_URS_2025_02/162251122" TargetMode="External" /><Relationship Id="rId9" Type="http://schemas.openxmlformats.org/officeDocument/2006/relationships/hyperlink" Target="https://podminky.urs.cz/item/CS_URS_2025_02/162251142" TargetMode="External" /><Relationship Id="rId10" Type="http://schemas.openxmlformats.org/officeDocument/2006/relationships/hyperlink" Target="https://podminky.urs.cz/item/CS_URS_2025_02/167151111" TargetMode="External" /><Relationship Id="rId11" Type="http://schemas.openxmlformats.org/officeDocument/2006/relationships/hyperlink" Target="https://podminky.urs.cz/item/CS_URS_2025_02/167151112" TargetMode="External" /><Relationship Id="rId12" Type="http://schemas.openxmlformats.org/officeDocument/2006/relationships/hyperlink" Target="https://podminky.urs.cz/item/CS_URS_2025_02/167151113" TargetMode="External" /><Relationship Id="rId13" Type="http://schemas.openxmlformats.org/officeDocument/2006/relationships/hyperlink" Target="https://podminky.urs.cz/item/CS_URS_2025_02/174251101" TargetMode="External" /><Relationship Id="rId14" Type="http://schemas.openxmlformats.org/officeDocument/2006/relationships/hyperlink" Target="https://podminky.urs.cz/item/CS_URS_2025_02/181451121" TargetMode="External" /><Relationship Id="rId15" Type="http://schemas.openxmlformats.org/officeDocument/2006/relationships/hyperlink" Target="https://podminky.urs.cz/item/CS_URS_2025_02/181411122" TargetMode="External" /><Relationship Id="rId16" Type="http://schemas.openxmlformats.org/officeDocument/2006/relationships/hyperlink" Target="https://podminky.urs.cz/item/CS_URS_2025_02/181951111" TargetMode="External" /><Relationship Id="rId17" Type="http://schemas.openxmlformats.org/officeDocument/2006/relationships/hyperlink" Target="https://podminky.urs.cz/item/CS_URS_2025_02/457541111" TargetMode="External" /><Relationship Id="rId18" Type="http://schemas.openxmlformats.org/officeDocument/2006/relationships/hyperlink" Target="https://podminky.urs.cz/item/CS_URS_2025_02/462511370" TargetMode="External" /><Relationship Id="rId19" Type="http://schemas.openxmlformats.org/officeDocument/2006/relationships/hyperlink" Target="https://podminky.urs.cz/item/CS_URS_2025_02/462513169" TargetMode="External" /><Relationship Id="rId20" Type="http://schemas.openxmlformats.org/officeDocument/2006/relationships/hyperlink" Target="https://podminky.urs.cz/item/CS_URS_2025_02/998332011" TargetMode="External" /><Relationship Id="rId21" Type="http://schemas.openxmlformats.org/officeDocument/2006/relationships/hyperlink" Target="https://podminky.urs.cz/item/CS_URS_2025_02/998332091" TargetMode="External" /><Relationship Id="rId22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21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22</v>
      </c>
      <c r="E8" s="25"/>
      <c r="F8" s="25"/>
      <c r="G8" s="25"/>
      <c r="H8" s="25"/>
      <c r="I8" s="25"/>
      <c r="J8" s="25"/>
      <c r="K8" s="30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24</v>
      </c>
      <c r="AL8" s="25"/>
      <c r="AM8" s="25"/>
      <c r="AN8" s="36" t="s">
        <v>25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27</v>
      </c>
      <c r="AL10" s="25"/>
      <c r="AM10" s="25"/>
      <c r="AN10" s="30" t="s">
        <v>28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29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30</v>
      </c>
      <c r="AL11" s="25"/>
      <c r="AM11" s="25"/>
      <c r="AN11" s="30" t="s">
        <v>31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32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27</v>
      </c>
      <c r="AL13" s="25"/>
      <c r="AM13" s="25"/>
      <c r="AN13" s="37" t="s">
        <v>33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33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30</v>
      </c>
      <c r="AL14" s="25"/>
      <c r="AM14" s="25"/>
      <c r="AN14" s="37" t="s">
        <v>33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34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27</v>
      </c>
      <c r="AL16" s="25"/>
      <c r="AM16" s="25"/>
      <c r="AN16" s="30" t="s">
        <v>35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36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30</v>
      </c>
      <c r="AL17" s="25"/>
      <c r="AM17" s="25"/>
      <c r="AN17" s="30" t="s">
        <v>31</v>
      </c>
      <c r="AO17" s="25"/>
      <c r="AP17" s="25"/>
      <c r="AQ17" s="25"/>
      <c r="AR17" s="23"/>
      <c r="BE17" s="34"/>
      <c r="BS17" s="20" t="s">
        <v>37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38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27</v>
      </c>
      <c r="AL19" s="25"/>
      <c r="AM19" s="25"/>
      <c r="AN19" s="30" t="s">
        <v>31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39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30</v>
      </c>
      <c r="AL20" s="25"/>
      <c r="AM20" s="25"/>
      <c r="AN20" s="30" t="s">
        <v>31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40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41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42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43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44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45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46</v>
      </c>
      <c r="E29" s="50"/>
      <c r="F29" s="35" t="s">
        <v>47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48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49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50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51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53</v>
      </c>
      <c r="U35" s="57"/>
      <c r="V35" s="57"/>
      <c r="W35" s="57"/>
      <c r="X35" s="59" t="s">
        <v>54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55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22070-14XT-PA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VT Ostravice, Hrabová, Vratimov, km 13,770, č.st. 5902 3914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22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 xml:space="preserve"> 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24</v>
      </c>
      <c r="AJ47" s="43"/>
      <c r="AK47" s="43"/>
      <c r="AL47" s="43"/>
      <c r="AM47" s="75" t="str">
        <f>IF(AN8= "","",AN8)</f>
        <v>18. 8. 2025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26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Povodí Odry, s.p.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34</v>
      </c>
      <c r="AJ49" s="43"/>
      <c r="AK49" s="43"/>
      <c r="AL49" s="43"/>
      <c r="AM49" s="76" t="str">
        <f>IF(E17="","",E17)</f>
        <v>Regioprojekt Brno, s.r.o.</v>
      </c>
      <c r="AN49" s="67"/>
      <c r="AO49" s="67"/>
      <c r="AP49" s="67"/>
      <c r="AQ49" s="43"/>
      <c r="AR49" s="47"/>
      <c r="AS49" s="77" t="s">
        <v>56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32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38</v>
      </c>
      <c r="AJ50" s="43"/>
      <c r="AK50" s="43"/>
      <c r="AL50" s="43"/>
      <c r="AM50" s="76" t="str">
        <f>IF(E20="","",E20)</f>
        <v>Ing. Alena Petříková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57</v>
      </c>
      <c r="D52" s="90"/>
      <c r="E52" s="90"/>
      <c r="F52" s="90"/>
      <c r="G52" s="90"/>
      <c r="H52" s="91"/>
      <c r="I52" s="92" t="s">
        <v>58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59</v>
      </c>
      <c r="AH52" s="90"/>
      <c r="AI52" s="90"/>
      <c r="AJ52" s="90"/>
      <c r="AK52" s="90"/>
      <c r="AL52" s="90"/>
      <c r="AM52" s="90"/>
      <c r="AN52" s="92" t="s">
        <v>60</v>
      </c>
      <c r="AO52" s="90"/>
      <c r="AP52" s="90"/>
      <c r="AQ52" s="94" t="s">
        <v>61</v>
      </c>
      <c r="AR52" s="47"/>
      <c r="AS52" s="95" t="s">
        <v>62</v>
      </c>
      <c r="AT52" s="96" t="s">
        <v>63</v>
      </c>
      <c r="AU52" s="96" t="s">
        <v>64</v>
      </c>
      <c r="AV52" s="96" t="s">
        <v>65</v>
      </c>
      <c r="AW52" s="96" t="s">
        <v>66</v>
      </c>
      <c r="AX52" s="96" t="s">
        <v>67</v>
      </c>
      <c r="AY52" s="96" t="s">
        <v>68</v>
      </c>
      <c r="AZ52" s="96" t="s">
        <v>69</v>
      </c>
      <c r="BA52" s="96" t="s">
        <v>70</v>
      </c>
      <c r="BB52" s="96" t="s">
        <v>71</v>
      </c>
      <c r="BC52" s="96" t="s">
        <v>72</v>
      </c>
      <c r="BD52" s="97" t="s">
        <v>73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74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ROUND(AG55+AG59,2)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31</v>
      </c>
      <c r="AR54" s="107"/>
      <c r="AS54" s="108">
        <f>ROUND(AS55+AS59,2)</f>
        <v>0</v>
      </c>
      <c r="AT54" s="109">
        <f>ROUND(SUM(AV54:AW54),2)</f>
        <v>0</v>
      </c>
      <c r="AU54" s="110">
        <f>ROUND(AU55+AU59,5)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ROUND(AZ55+AZ59,2)</f>
        <v>0</v>
      </c>
      <c r="BA54" s="109">
        <f>ROUND(BA55+BA59,2)</f>
        <v>0</v>
      </c>
      <c r="BB54" s="109">
        <f>ROUND(BB55+BB59,2)</f>
        <v>0</v>
      </c>
      <c r="BC54" s="109">
        <f>ROUND(BC55+BC59,2)</f>
        <v>0</v>
      </c>
      <c r="BD54" s="111">
        <f>ROUND(BD55+BD59,2)</f>
        <v>0</v>
      </c>
      <c r="BE54" s="6"/>
      <c r="BS54" s="112" t="s">
        <v>75</v>
      </c>
      <c r="BT54" s="112" t="s">
        <v>76</v>
      </c>
      <c r="BU54" s="113" t="s">
        <v>77</v>
      </c>
      <c r="BV54" s="112" t="s">
        <v>78</v>
      </c>
      <c r="BW54" s="112" t="s">
        <v>5</v>
      </c>
      <c r="BX54" s="112" t="s">
        <v>79</v>
      </c>
      <c r="CL54" s="112" t="s">
        <v>19</v>
      </c>
    </row>
    <row r="55" s="7" customFormat="1" ht="37.5" customHeight="1">
      <c r="A55" s="7"/>
      <c r="B55" s="114"/>
      <c r="C55" s="115"/>
      <c r="D55" s="116" t="s">
        <v>80</v>
      </c>
      <c r="E55" s="116"/>
      <c r="F55" s="116"/>
      <c r="G55" s="116"/>
      <c r="H55" s="116"/>
      <c r="I55" s="117"/>
      <c r="J55" s="116" t="s">
        <v>81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ROUND(SUM(AG56:AG58),2)</f>
        <v>0</v>
      </c>
      <c r="AH55" s="117"/>
      <c r="AI55" s="117"/>
      <c r="AJ55" s="117"/>
      <c r="AK55" s="117"/>
      <c r="AL55" s="117"/>
      <c r="AM55" s="117"/>
      <c r="AN55" s="119">
        <f>SUM(AG55,AT55)</f>
        <v>0</v>
      </c>
      <c r="AO55" s="117"/>
      <c r="AP55" s="117"/>
      <c r="AQ55" s="120" t="s">
        <v>82</v>
      </c>
      <c r="AR55" s="121"/>
      <c r="AS55" s="122">
        <f>ROUND(SUM(AS56:AS58),2)</f>
        <v>0</v>
      </c>
      <c r="AT55" s="123">
        <f>ROUND(SUM(AV55:AW55),2)</f>
        <v>0</v>
      </c>
      <c r="AU55" s="124">
        <f>ROUND(SUM(AU56:AU58),5)</f>
        <v>0</v>
      </c>
      <c r="AV55" s="123">
        <f>ROUND(AZ55*L29,2)</f>
        <v>0</v>
      </c>
      <c r="AW55" s="123">
        <f>ROUND(BA55*L30,2)</f>
        <v>0</v>
      </c>
      <c r="AX55" s="123">
        <f>ROUND(BB55*L29,2)</f>
        <v>0</v>
      </c>
      <c r="AY55" s="123">
        <f>ROUND(BC55*L30,2)</f>
        <v>0</v>
      </c>
      <c r="AZ55" s="123">
        <f>ROUND(SUM(AZ56:AZ58),2)</f>
        <v>0</v>
      </c>
      <c r="BA55" s="123">
        <f>ROUND(SUM(BA56:BA58),2)</f>
        <v>0</v>
      </c>
      <c r="BB55" s="123">
        <f>ROUND(SUM(BB56:BB58),2)</f>
        <v>0</v>
      </c>
      <c r="BC55" s="123">
        <f>ROUND(SUM(BC56:BC58),2)</f>
        <v>0</v>
      </c>
      <c r="BD55" s="125">
        <f>ROUND(SUM(BD56:BD58),2)</f>
        <v>0</v>
      </c>
      <c r="BE55" s="7"/>
      <c r="BS55" s="126" t="s">
        <v>75</v>
      </c>
      <c r="BT55" s="126" t="s">
        <v>83</v>
      </c>
      <c r="BU55" s="126" t="s">
        <v>77</v>
      </c>
      <c r="BV55" s="126" t="s">
        <v>78</v>
      </c>
      <c r="BW55" s="126" t="s">
        <v>84</v>
      </c>
      <c r="BX55" s="126" t="s">
        <v>5</v>
      </c>
      <c r="CL55" s="126" t="s">
        <v>19</v>
      </c>
      <c r="CM55" s="126" t="s">
        <v>85</v>
      </c>
    </row>
    <row r="56" s="4" customFormat="1" ht="35.25" customHeight="1">
      <c r="A56" s="127" t="s">
        <v>86</v>
      </c>
      <c r="B56" s="66"/>
      <c r="C56" s="128"/>
      <c r="D56" s="128"/>
      <c r="E56" s="129" t="s">
        <v>87</v>
      </c>
      <c r="F56" s="129"/>
      <c r="G56" s="129"/>
      <c r="H56" s="129"/>
      <c r="I56" s="129"/>
      <c r="J56" s="128"/>
      <c r="K56" s="129" t="s">
        <v>88</v>
      </c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30">
        <f>'22070-14XT-PA-01.1 - SO 0...'!J32</f>
        <v>0</v>
      </c>
      <c r="AH56" s="128"/>
      <c r="AI56" s="128"/>
      <c r="AJ56" s="128"/>
      <c r="AK56" s="128"/>
      <c r="AL56" s="128"/>
      <c r="AM56" s="128"/>
      <c r="AN56" s="130">
        <f>SUM(AG56,AT56)</f>
        <v>0</v>
      </c>
      <c r="AO56" s="128"/>
      <c r="AP56" s="128"/>
      <c r="AQ56" s="131" t="s">
        <v>89</v>
      </c>
      <c r="AR56" s="68"/>
      <c r="AS56" s="132">
        <v>0</v>
      </c>
      <c r="AT56" s="133">
        <f>ROUND(SUM(AV56:AW56),2)</f>
        <v>0</v>
      </c>
      <c r="AU56" s="134">
        <f>'22070-14XT-PA-01.1 - SO 0...'!P91</f>
        <v>0</v>
      </c>
      <c r="AV56" s="133">
        <f>'22070-14XT-PA-01.1 - SO 0...'!J35</f>
        <v>0</v>
      </c>
      <c r="AW56" s="133">
        <f>'22070-14XT-PA-01.1 - SO 0...'!J36</f>
        <v>0</v>
      </c>
      <c r="AX56" s="133">
        <f>'22070-14XT-PA-01.1 - SO 0...'!J37</f>
        <v>0</v>
      </c>
      <c r="AY56" s="133">
        <f>'22070-14XT-PA-01.1 - SO 0...'!J38</f>
        <v>0</v>
      </c>
      <c r="AZ56" s="133">
        <f>'22070-14XT-PA-01.1 - SO 0...'!F35</f>
        <v>0</v>
      </c>
      <c r="BA56" s="133">
        <f>'22070-14XT-PA-01.1 - SO 0...'!F36</f>
        <v>0</v>
      </c>
      <c r="BB56" s="133">
        <f>'22070-14XT-PA-01.1 - SO 0...'!F37</f>
        <v>0</v>
      </c>
      <c r="BC56" s="133">
        <f>'22070-14XT-PA-01.1 - SO 0...'!F38</f>
        <v>0</v>
      </c>
      <c r="BD56" s="135">
        <f>'22070-14XT-PA-01.1 - SO 0...'!F39</f>
        <v>0</v>
      </c>
      <c r="BE56" s="4"/>
      <c r="BT56" s="136" t="s">
        <v>85</v>
      </c>
      <c r="BV56" s="136" t="s">
        <v>78</v>
      </c>
      <c r="BW56" s="136" t="s">
        <v>90</v>
      </c>
      <c r="BX56" s="136" t="s">
        <v>84</v>
      </c>
      <c r="CL56" s="136" t="s">
        <v>19</v>
      </c>
    </row>
    <row r="57" s="4" customFormat="1" ht="35.25" customHeight="1">
      <c r="A57" s="127" t="s">
        <v>86</v>
      </c>
      <c r="B57" s="66"/>
      <c r="C57" s="128"/>
      <c r="D57" s="128"/>
      <c r="E57" s="129" t="s">
        <v>91</v>
      </c>
      <c r="F57" s="129"/>
      <c r="G57" s="129"/>
      <c r="H57" s="129"/>
      <c r="I57" s="129"/>
      <c r="J57" s="128"/>
      <c r="K57" s="129" t="s">
        <v>92</v>
      </c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30">
        <f>'22070-14XT-PA-01.2 - SO 0...'!J32</f>
        <v>0</v>
      </c>
      <c r="AH57" s="128"/>
      <c r="AI57" s="128"/>
      <c r="AJ57" s="128"/>
      <c r="AK57" s="128"/>
      <c r="AL57" s="128"/>
      <c r="AM57" s="128"/>
      <c r="AN57" s="130">
        <f>SUM(AG57,AT57)</f>
        <v>0</v>
      </c>
      <c r="AO57" s="128"/>
      <c r="AP57" s="128"/>
      <c r="AQ57" s="131" t="s">
        <v>89</v>
      </c>
      <c r="AR57" s="68"/>
      <c r="AS57" s="132">
        <v>0</v>
      </c>
      <c r="AT57" s="133">
        <f>ROUND(SUM(AV57:AW57),2)</f>
        <v>0</v>
      </c>
      <c r="AU57" s="134">
        <f>'22070-14XT-PA-01.2 - SO 0...'!P90</f>
        <v>0</v>
      </c>
      <c r="AV57" s="133">
        <f>'22070-14XT-PA-01.2 - SO 0...'!J35</f>
        <v>0</v>
      </c>
      <c r="AW57" s="133">
        <f>'22070-14XT-PA-01.2 - SO 0...'!J36</f>
        <v>0</v>
      </c>
      <c r="AX57" s="133">
        <f>'22070-14XT-PA-01.2 - SO 0...'!J37</f>
        <v>0</v>
      </c>
      <c r="AY57" s="133">
        <f>'22070-14XT-PA-01.2 - SO 0...'!J38</f>
        <v>0</v>
      </c>
      <c r="AZ57" s="133">
        <f>'22070-14XT-PA-01.2 - SO 0...'!F35</f>
        <v>0</v>
      </c>
      <c r="BA57" s="133">
        <f>'22070-14XT-PA-01.2 - SO 0...'!F36</f>
        <v>0</v>
      </c>
      <c r="BB57" s="133">
        <f>'22070-14XT-PA-01.2 - SO 0...'!F37</f>
        <v>0</v>
      </c>
      <c r="BC57" s="133">
        <f>'22070-14XT-PA-01.2 - SO 0...'!F38</f>
        <v>0</v>
      </c>
      <c r="BD57" s="135">
        <f>'22070-14XT-PA-01.2 - SO 0...'!F39</f>
        <v>0</v>
      </c>
      <c r="BE57" s="4"/>
      <c r="BT57" s="136" t="s">
        <v>85</v>
      </c>
      <c r="BV57" s="136" t="s">
        <v>78</v>
      </c>
      <c r="BW57" s="136" t="s">
        <v>93</v>
      </c>
      <c r="BX57" s="136" t="s">
        <v>84</v>
      </c>
      <c r="CL57" s="136" t="s">
        <v>19</v>
      </c>
    </row>
    <row r="58" s="4" customFormat="1" ht="35.25" customHeight="1">
      <c r="A58" s="127" t="s">
        <v>86</v>
      </c>
      <c r="B58" s="66"/>
      <c r="C58" s="128"/>
      <c r="D58" s="128"/>
      <c r="E58" s="129" t="s">
        <v>94</v>
      </c>
      <c r="F58" s="129"/>
      <c r="G58" s="129"/>
      <c r="H58" s="129"/>
      <c r="I58" s="129"/>
      <c r="J58" s="128"/>
      <c r="K58" s="129" t="s">
        <v>95</v>
      </c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30">
        <f>'22070-14XT-PA-01.3 - VRN'!J32</f>
        <v>0</v>
      </c>
      <c r="AH58" s="128"/>
      <c r="AI58" s="128"/>
      <c r="AJ58" s="128"/>
      <c r="AK58" s="128"/>
      <c r="AL58" s="128"/>
      <c r="AM58" s="128"/>
      <c r="AN58" s="130">
        <f>SUM(AG58,AT58)</f>
        <v>0</v>
      </c>
      <c r="AO58" s="128"/>
      <c r="AP58" s="128"/>
      <c r="AQ58" s="131" t="s">
        <v>89</v>
      </c>
      <c r="AR58" s="68"/>
      <c r="AS58" s="132">
        <v>0</v>
      </c>
      <c r="AT58" s="133">
        <f>ROUND(SUM(AV58:AW58),2)</f>
        <v>0</v>
      </c>
      <c r="AU58" s="134">
        <f>'22070-14XT-PA-01.3 - VRN'!P87</f>
        <v>0</v>
      </c>
      <c r="AV58" s="133">
        <f>'22070-14XT-PA-01.3 - VRN'!J35</f>
        <v>0</v>
      </c>
      <c r="AW58" s="133">
        <f>'22070-14XT-PA-01.3 - VRN'!J36</f>
        <v>0</v>
      </c>
      <c r="AX58" s="133">
        <f>'22070-14XT-PA-01.3 - VRN'!J37</f>
        <v>0</v>
      </c>
      <c r="AY58" s="133">
        <f>'22070-14XT-PA-01.3 - VRN'!J38</f>
        <v>0</v>
      </c>
      <c r="AZ58" s="133">
        <f>'22070-14XT-PA-01.3 - VRN'!F35</f>
        <v>0</v>
      </c>
      <c r="BA58" s="133">
        <f>'22070-14XT-PA-01.3 - VRN'!F36</f>
        <v>0</v>
      </c>
      <c r="BB58" s="133">
        <f>'22070-14XT-PA-01.3 - VRN'!F37</f>
        <v>0</v>
      </c>
      <c r="BC58" s="133">
        <f>'22070-14XT-PA-01.3 - VRN'!F38</f>
        <v>0</v>
      </c>
      <c r="BD58" s="135">
        <f>'22070-14XT-PA-01.3 - VRN'!F39</f>
        <v>0</v>
      </c>
      <c r="BE58" s="4"/>
      <c r="BT58" s="136" t="s">
        <v>85</v>
      </c>
      <c r="BV58" s="136" t="s">
        <v>78</v>
      </c>
      <c r="BW58" s="136" t="s">
        <v>96</v>
      </c>
      <c r="BX58" s="136" t="s">
        <v>84</v>
      </c>
      <c r="CL58" s="136" t="s">
        <v>19</v>
      </c>
    </row>
    <row r="59" s="7" customFormat="1" ht="37.5" customHeight="1">
      <c r="A59" s="7"/>
      <c r="B59" s="114"/>
      <c r="C59" s="115"/>
      <c r="D59" s="116" t="s">
        <v>97</v>
      </c>
      <c r="E59" s="116"/>
      <c r="F59" s="116"/>
      <c r="G59" s="116"/>
      <c r="H59" s="116"/>
      <c r="I59" s="117"/>
      <c r="J59" s="116" t="s">
        <v>98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ROUND(SUM(AG60:AG62),2)</f>
        <v>0</v>
      </c>
      <c r="AH59" s="117"/>
      <c r="AI59" s="117"/>
      <c r="AJ59" s="117"/>
      <c r="AK59" s="117"/>
      <c r="AL59" s="117"/>
      <c r="AM59" s="117"/>
      <c r="AN59" s="119">
        <f>SUM(AG59,AT59)</f>
        <v>0</v>
      </c>
      <c r="AO59" s="117"/>
      <c r="AP59" s="117"/>
      <c r="AQ59" s="120" t="s">
        <v>82</v>
      </c>
      <c r="AR59" s="121"/>
      <c r="AS59" s="122">
        <f>ROUND(SUM(AS60:AS62),2)</f>
        <v>0</v>
      </c>
      <c r="AT59" s="123">
        <f>ROUND(SUM(AV59:AW59),2)</f>
        <v>0</v>
      </c>
      <c r="AU59" s="124">
        <f>ROUND(SUM(AU60:AU62),5)</f>
        <v>0</v>
      </c>
      <c r="AV59" s="123">
        <f>ROUND(AZ59*L29,2)</f>
        <v>0</v>
      </c>
      <c r="AW59" s="123">
        <f>ROUND(BA59*L30,2)</f>
        <v>0</v>
      </c>
      <c r="AX59" s="123">
        <f>ROUND(BB59*L29,2)</f>
        <v>0</v>
      </c>
      <c r="AY59" s="123">
        <f>ROUND(BC59*L30,2)</f>
        <v>0</v>
      </c>
      <c r="AZ59" s="123">
        <f>ROUND(SUM(AZ60:AZ62),2)</f>
        <v>0</v>
      </c>
      <c r="BA59" s="123">
        <f>ROUND(SUM(BA60:BA62),2)</f>
        <v>0</v>
      </c>
      <c r="BB59" s="123">
        <f>ROUND(SUM(BB60:BB62),2)</f>
        <v>0</v>
      </c>
      <c r="BC59" s="123">
        <f>ROUND(SUM(BC60:BC62),2)</f>
        <v>0</v>
      </c>
      <c r="BD59" s="125">
        <f>ROUND(SUM(BD60:BD62),2)</f>
        <v>0</v>
      </c>
      <c r="BE59" s="7"/>
      <c r="BS59" s="126" t="s">
        <v>75</v>
      </c>
      <c r="BT59" s="126" t="s">
        <v>83</v>
      </c>
      <c r="BU59" s="126" t="s">
        <v>77</v>
      </c>
      <c r="BV59" s="126" t="s">
        <v>78</v>
      </c>
      <c r="BW59" s="126" t="s">
        <v>99</v>
      </c>
      <c r="BX59" s="126" t="s">
        <v>5</v>
      </c>
      <c r="CL59" s="126" t="s">
        <v>19</v>
      </c>
      <c r="CM59" s="126" t="s">
        <v>85</v>
      </c>
    </row>
    <row r="60" s="4" customFormat="1" ht="35.25" customHeight="1">
      <c r="A60" s="127" t="s">
        <v>86</v>
      </c>
      <c r="B60" s="66"/>
      <c r="C60" s="128"/>
      <c r="D60" s="128"/>
      <c r="E60" s="129" t="s">
        <v>100</v>
      </c>
      <c r="F60" s="129"/>
      <c r="G60" s="129"/>
      <c r="H60" s="129"/>
      <c r="I60" s="129"/>
      <c r="J60" s="128"/>
      <c r="K60" s="129" t="s">
        <v>101</v>
      </c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30">
        <f>'22070-14XT-PA-02.1 - SO 0...'!J32</f>
        <v>0</v>
      </c>
      <c r="AH60" s="128"/>
      <c r="AI60" s="128"/>
      <c r="AJ60" s="128"/>
      <c r="AK60" s="128"/>
      <c r="AL60" s="128"/>
      <c r="AM60" s="128"/>
      <c r="AN60" s="130">
        <f>SUM(AG60,AT60)</f>
        <v>0</v>
      </c>
      <c r="AO60" s="128"/>
      <c r="AP60" s="128"/>
      <c r="AQ60" s="131" t="s">
        <v>89</v>
      </c>
      <c r="AR60" s="68"/>
      <c r="AS60" s="132">
        <v>0</v>
      </c>
      <c r="AT60" s="133">
        <f>ROUND(SUM(AV60:AW60),2)</f>
        <v>0</v>
      </c>
      <c r="AU60" s="134">
        <f>'22070-14XT-PA-02.1 - SO 0...'!P89</f>
        <v>0</v>
      </c>
      <c r="AV60" s="133">
        <f>'22070-14XT-PA-02.1 - SO 0...'!J35</f>
        <v>0</v>
      </c>
      <c r="AW60" s="133">
        <f>'22070-14XT-PA-02.1 - SO 0...'!J36</f>
        <v>0</v>
      </c>
      <c r="AX60" s="133">
        <f>'22070-14XT-PA-02.1 - SO 0...'!J37</f>
        <v>0</v>
      </c>
      <c r="AY60" s="133">
        <f>'22070-14XT-PA-02.1 - SO 0...'!J38</f>
        <v>0</v>
      </c>
      <c r="AZ60" s="133">
        <f>'22070-14XT-PA-02.1 - SO 0...'!F35</f>
        <v>0</v>
      </c>
      <c r="BA60" s="133">
        <f>'22070-14XT-PA-02.1 - SO 0...'!F36</f>
        <v>0</v>
      </c>
      <c r="BB60" s="133">
        <f>'22070-14XT-PA-02.1 - SO 0...'!F37</f>
        <v>0</v>
      </c>
      <c r="BC60" s="133">
        <f>'22070-14XT-PA-02.1 - SO 0...'!F38</f>
        <v>0</v>
      </c>
      <c r="BD60" s="135">
        <f>'22070-14XT-PA-02.1 - SO 0...'!F39</f>
        <v>0</v>
      </c>
      <c r="BE60" s="4"/>
      <c r="BT60" s="136" t="s">
        <v>85</v>
      </c>
      <c r="BV60" s="136" t="s">
        <v>78</v>
      </c>
      <c r="BW60" s="136" t="s">
        <v>102</v>
      </c>
      <c r="BX60" s="136" t="s">
        <v>99</v>
      </c>
      <c r="CL60" s="136" t="s">
        <v>19</v>
      </c>
    </row>
    <row r="61" s="4" customFormat="1" ht="35.25" customHeight="1">
      <c r="A61" s="127" t="s">
        <v>86</v>
      </c>
      <c r="B61" s="66"/>
      <c r="C61" s="128"/>
      <c r="D61" s="128"/>
      <c r="E61" s="129" t="s">
        <v>103</v>
      </c>
      <c r="F61" s="129"/>
      <c r="G61" s="129"/>
      <c r="H61" s="129"/>
      <c r="I61" s="129"/>
      <c r="J61" s="128"/>
      <c r="K61" s="129" t="s">
        <v>104</v>
      </c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30">
        <f>'22070-14XT-PA-02.2 - SO 0...'!J32</f>
        <v>0</v>
      </c>
      <c r="AH61" s="128"/>
      <c r="AI61" s="128"/>
      <c r="AJ61" s="128"/>
      <c r="AK61" s="128"/>
      <c r="AL61" s="128"/>
      <c r="AM61" s="128"/>
      <c r="AN61" s="130">
        <f>SUM(AG61,AT61)</f>
        <v>0</v>
      </c>
      <c r="AO61" s="128"/>
      <c r="AP61" s="128"/>
      <c r="AQ61" s="131" t="s">
        <v>89</v>
      </c>
      <c r="AR61" s="68"/>
      <c r="AS61" s="132">
        <v>0</v>
      </c>
      <c r="AT61" s="133">
        <f>ROUND(SUM(AV61:AW61),2)</f>
        <v>0</v>
      </c>
      <c r="AU61" s="134">
        <f>'22070-14XT-PA-02.2 - SO 0...'!P91</f>
        <v>0</v>
      </c>
      <c r="AV61" s="133">
        <f>'22070-14XT-PA-02.2 - SO 0...'!J35</f>
        <v>0</v>
      </c>
      <c r="AW61" s="133">
        <f>'22070-14XT-PA-02.2 - SO 0...'!J36</f>
        <v>0</v>
      </c>
      <c r="AX61" s="133">
        <f>'22070-14XT-PA-02.2 - SO 0...'!J37</f>
        <v>0</v>
      </c>
      <c r="AY61" s="133">
        <f>'22070-14XT-PA-02.2 - SO 0...'!J38</f>
        <v>0</v>
      </c>
      <c r="AZ61" s="133">
        <f>'22070-14XT-PA-02.2 - SO 0...'!F35</f>
        <v>0</v>
      </c>
      <c r="BA61" s="133">
        <f>'22070-14XT-PA-02.2 - SO 0...'!F36</f>
        <v>0</v>
      </c>
      <c r="BB61" s="133">
        <f>'22070-14XT-PA-02.2 - SO 0...'!F37</f>
        <v>0</v>
      </c>
      <c r="BC61" s="133">
        <f>'22070-14XT-PA-02.2 - SO 0...'!F38</f>
        <v>0</v>
      </c>
      <c r="BD61" s="135">
        <f>'22070-14XT-PA-02.2 - SO 0...'!F39</f>
        <v>0</v>
      </c>
      <c r="BE61" s="4"/>
      <c r="BT61" s="136" t="s">
        <v>85</v>
      </c>
      <c r="BV61" s="136" t="s">
        <v>78</v>
      </c>
      <c r="BW61" s="136" t="s">
        <v>105</v>
      </c>
      <c r="BX61" s="136" t="s">
        <v>99</v>
      </c>
      <c r="CL61" s="136" t="s">
        <v>19</v>
      </c>
    </row>
    <row r="62" s="4" customFormat="1" ht="35.25" customHeight="1">
      <c r="A62" s="127" t="s">
        <v>86</v>
      </c>
      <c r="B62" s="66"/>
      <c r="C62" s="128"/>
      <c r="D62" s="128"/>
      <c r="E62" s="129" t="s">
        <v>106</v>
      </c>
      <c r="F62" s="129"/>
      <c r="G62" s="129"/>
      <c r="H62" s="129"/>
      <c r="I62" s="129"/>
      <c r="J62" s="128"/>
      <c r="K62" s="129" t="s">
        <v>95</v>
      </c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>
        <f>'22070-14XT-PA-02.3 - VRN'!J32</f>
        <v>0</v>
      </c>
      <c r="AH62" s="128"/>
      <c r="AI62" s="128"/>
      <c r="AJ62" s="128"/>
      <c r="AK62" s="128"/>
      <c r="AL62" s="128"/>
      <c r="AM62" s="128"/>
      <c r="AN62" s="130">
        <f>SUM(AG62,AT62)</f>
        <v>0</v>
      </c>
      <c r="AO62" s="128"/>
      <c r="AP62" s="128"/>
      <c r="AQ62" s="131" t="s">
        <v>89</v>
      </c>
      <c r="AR62" s="68"/>
      <c r="AS62" s="137">
        <v>0</v>
      </c>
      <c r="AT62" s="138">
        <f>ROUND(SUM(AV62:AW62),2)</f>
        <v>0</v>
      </c>
      <c r="AU62" s="139">
        <f>'22070-14XT-PA-02.3 - VRN'!P87</f>
        <v>0</v>
      </c>
      <c r="AV62" s="138">
        <f>'22070-14XT-PA-02.3 - VRN'!J35</f>
        <v>0</v>
      </c>
      <c r="AW62" s="138">
        <f>'22070-14XT-PA-02.3 - VRN'!J36</f>
        <v>0</v>
      </c>
      <c r="AX62" s="138">
        <f>'22070-14XT-PA-02.3 - VRN'!J37</f>
        <v>0</v>
      </c>
      <c r="AY62" s="138">
        <f>'22070-14XT-PA-02.3 - VRN'!J38</f>
        <v>0</v>
      </c>
      <c r="AZ62" s="138">
        <f>'22070-14XT-PA-02.3 - VRN'!F35</f>
        <v>0</v>
      </c>
      <c r="BA62" s="138">
        <f>'22070-14XT-PA-02.3 - VRN'!F36</f>
        <v>0</v>
      </c>
      <c r="BB62" s="138">
        <f>'22070-14XT-PA-02.3 - VRN'!F37</f>
        <v>0</v>
      </c>
      <c r="BC62" s="138">
        <f>'22070-14XT-PA-02.3 - VRN'!F38</f>
        <v>0</v>
      </c>
      <c r="BD62" s="140">
        <f>'22070-14XT-PA-02.3 - VRN'!F39</f>
        <v>0</v>
      </c>
      <c r="BE62" s="4"/>
      <c r="BT62" s="136" t="s">
        <v>85</v>
      </c>
      <c r="BV62" s="136" t="s">
        <v>78</v>
      </c>
      <c r="BW62" s="136" t="s">
        <v>107</v>
      </c>
      <c r="BX62" s="136" t="s">
        <v>99</v>
      </c>
      <c r="CL62" s="136" t="s">
        <v>19</v>
      </c>
    </row>
    <row r="63" s="2" customFormat="1" ht="30" customHeight="1">
      <c r="A63" s="41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7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</row>
    <row r="64" s="2" customFormat="1" ht="6.96" customHeight="1">
      <c r="A64" s="41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47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</row>
  </sheetData>
  <sheetProtection sheet="1" formatColumns="0" formatRows="0" objects="1" scenarios="1" spinCount="100000" saltValue="fMp6EJPT0fOPBhyf7PiKXHEI+3crx+iVK2/fyCXLDqUbMzA6M3uMpGjMftMgAxwKpTZMjPvLgFmckAe0dkNUhA==" hashValue="DWrK75ppKYw92svzvfygKDwLOR8WSBWHNmTn67rqLY0xmQhODhKWjr1ofY2WvMbM4ieqqbPIdJFmOA9v1kpCUA==" algorithmName="SHA-512" password="CC35"/>
  <mergeCells count="70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N59:AP59"/>
    <mergeCell ref="AG59:AM59"/>
    <mergeCell ref="D59:H59"/>
    <mergeCell ref="J59:AF59"/>
    <mergeCell ref="AN60:AP60"/>
    <mergeCell ref="AG60:AM60"/>
    <mergeCell ref="E60:I60"/>
    <mergeCell ref="K60:AF60"/>
    <mergeCell ref="AN61:AP61"/>
    <mergeCell ref="AG61:AM61"/>
    <mergeCell ref="E61:I61"/>
    <mergeCell ref="K61:AF61"/>
    <mergeCell ref="AN62:AP62"/>
    <mergeCell ref="AG62:AM62"/>
    <mergeCell ref="E62:I62"/>
    <mergeCell ref="K62:AF62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22070-14XT-PA-01.1 - SO 0...'!C2" display="/"/>
    <hyperlink ref="A57" location="'22070-14XT-PA-01.2 - SO 0...'!C2" display="/"/>
    <hyperlink ref="A58" location="'22070-14XT-PA-01.3 - VRN'!C2" display="/"/>
    <hyperlink ref="A60" location="'22070-14XT-PA-02.1 - SO 0...'!C2" display="/"/>
    <hyperlink ref="A61" location="'22070-14XT-PA-02.2 - SO 0...'!C2" display="/"/>
    <hyperlink ref="A62" location="'22070-14XT-PA-02.3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90</v>
      </c>
      <c r="AZ2" s="141" t="s">
        <v>108</v>
      </c>
      <c r="BA2" s="141" t="s">
        <v>109</v>
      </c>
      <c r="BB2" s="141" t="s">
        <v>110</v>
      </c>
      <c r="BC2" s="141" t="s">
        <v>111</v>
      </c>
      <c r="BD2" s="141" t="s">
        <v>85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85</v>
      </c>
      <c r="AZ3" s="141" t="s">
        <v>112</v>
      </c>
      <c r="BA3" s="141" t="s">
        <v>113</v>
      </c>
      <c r="BB3" s="141" t="s">
        <v>114</v>
      </c>
      <c r="BC3" s="141" t="s">
        <v>115</v>
      </c>
      <c r="BD3" s="141" t="s">
        <v>85</v>
      </c>
    </row>
    <row r="4" s="1" customFormat="1" ht="24.96" customHeight="1">
      <c r="B4" s="23"/>
      <c r="D4" s="144" t="s">
        <v>116</v>
      </c>
      <c r="L4" s="23"/>
      <c r="M4" s="145" t="s">
        <v>10</v>
      </c>
      <c r="AT4" s="20" t="s">
        <v>4</v>
      </c>
      <c r="AZ4" s="141" t="s">
        <v>117</v>
      </c>
      <c r="BA4" s="141" t="s">
        <v>118</v>
      </c>
      <c r="BB4" s="141" t="s">
        <v>110</v>
      </c>
      <c r="BC4" s="141" t="s">
        <v>119</v>
      </c>
      <c r="BD4" s="141" t="s">
        <v>85</v>
      </c>
    </row>
    <row r="5" s="1" customFormat="1" ht="6.96" customHeight="1">
      <c r="B5" s="23"/>
      <c r="L5" s="23"/>
      <c r="AZ5" s="141" t="s">
        <v>120</v>
      </c>
      <c r="BA5" s="141" t="s">
        <v>121</v>
      </c>
      <c r="BB5" s="141" t="s">
        <v>110</v>
      </c>
      <c r="BC5" s="141" t="s">
        <v>119</v>
      </c>
      <c r="BD5" s="141" t="s">
        <v>85</v>
      </c>
    </row>
    <row r="6" s="1" customFormat="1" ht="12" customHeight="1">
      <c r="B6" s="23"/>
      <c r="D6" s="146" t="s">
        <v>16</v>
      </c>
      <c r="L6" s="23"/>
      <c r="AZ6" s="141" t="s">
        <v>122</v>
      </c>
      <c r="BA6" s="141" t="s">
        <v>123</v>
      </c>
      <c r="BB6" s="141" t="s">
        <v>110</v>
      </c>
      <c r="BC6" s="141" t="s">
        <v>124</v>
      </c>
      <c r="BD6" s="141" t="s">
        <v>85</v>
      </c>
    </row>
    <row r="7" s="1" customFormat="1" ht="16.5" customHeight="1">
      <c r="B7" s="23"/>
      <c r="E7" s="147" t="str">
        <f>'Rekapitulace stavby'!K6</f>
        <v>VT Ostravice, Hrabová, Vratimov, km 13,770, č.st. 5902 3914</v>
      </c>
      <c r="F7" s="146"/>
      <c r="G7" s="146"/>
      <c r="H7" s="146"/>
      <c r="L7" s="23"/>
      <c r="AZ7" s="141" t="s">
        <v>125</v>
      </c>
      <c r="BA7" s="141" t="s">
        <v>31</v>
      </c>
      <c r="BB7" s="141" t="s">
        <v>31</v>
      </c>
      <c r="BC7" s="141" t="s">
        <v>126</v>
      </c>
      <c r="BD7" s="141" t="s">
        <v>85</v>
      </c>
    </row>
    <row r="8" s="1" customFormat="1" ht="12" customHeight="1">
      <c r="B8" s="23"/>
      <c r="D8" s="146" t="s">
        <v>127</v>
      </c>
      <c r="L8" s="23"/>
    </row>
    <row r="9" s="2" customFormat="1" ht="16.5" customHeight="1">
      <c r="A9" s="41"/>
      <c r="B9" s="47"/>
      <c r="C9" s="41"/>
      <c r="D9" s="41"/>
      <c r="E9" s="147" t="s">
        <v>128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6" t="s">
        <v>129</v>
      </c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9" t="s">
        <v>130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6" t="s">
        <v>18</v>
      </c>
      <c r="E13" s="41"/>
      <c r="F13" s="136" t="s">
        <v>19</v>
      </c>
      <c r="G13" s="41"/>
      <c r="H13" s="41"/>
      <c r="I13" s="146" t="s">
        <v>20</v>
      </c>
      <c r="J13" s="136" t="s">
        <v>31</v>
      </c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22</v>
      </c>
      <c r="E14" s="41"/>
      <c r="F14" s="136" t="s">
        <v>23</v>
      </c>
      <c r="G14" s="41"/>
      <c r="H14" s="41"/>
      <c r="I14" s="146" t="s">
        <v>24</v>
      </c>
      <c r="J14" s="150" t="str">
        <f>'Rekapitulace stavby'!AN8</f>
        <v>18. 8. 2025</v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26</v>
      </c>
      <c r="E16" s="41"/>
      <c r="F16" s="41"/>
      <c r="G16" s="41"/>
      <c r="H16" s="41"/>
      <c r="I16" s="146" t="s">
        <v>27</v>
      </c>
      <c r="J16" s="136" t="s">
        <v>28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29</v>
      </c>
      <c r="F17" s="41"/>
      <c r="G17" s="41"/>
      <c r="H17" s="41"/>
      <c r="I17" s="146" t="s">
        <v>30</v>
      </c>
      <c r="J17" s="136" t="s">
        <v>31</v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6" t="s">
        <v>32</v>
      </c>
      <c r="E19" s="41"/>
      <c r="F19" s="41"/>
      <c r="G19" s="41"/>
      <c r="H19" s="41"/>
      <c r="I19" s="146" t="s">
        <v>27</v>
      </c>
      <c r="J19" s="36" t="str">
        <f>'Rekapitulace stavby'!AN13</f>
        <v>Vyplň údaj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6" t="s">
        <v>30</v>
      </c>
      <c r="J20" s="36" t="str">
        <f>'Rekapitulace stavby'!AN14</f>
        <v>Vyplň údaj</v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6" t="s">
        <v>34</v>
      </c>
      <c r="E22" s="41"/>
      <c r="F22" s="41"/>
      <c r="G22" s="41"/>
      <c r="H22" s="41"/>
      <c r="I22" s="146" t="s">
        <v>27</v>
      </c>
      <c r="J22" s="136" t="s">
        <v>35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36</v>
      </c>
      <c r="F23" s="41"/>
      <c r="G23" s="41"/>
      <c r="H23" s="41"/>
      <c r="I23" s="146" t="s">
        <v>30</v>
      </c>
      <c r="J23" s="136" t="s">
        <v>31</v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6" t="s">
        <v>38</v>
      </c>
      <c r="E25" s="41"/>
      <c r="F25" s="41"/>
      <c r="G25" s="41"/>
      <c r="H25" s="41"/>
      <c r="I25" s="146" t="s">
        <v>27</v>
      </c>
      <c r="J25" s="136" t="s">
        <v>31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39</v>
      </c>
      <c r="F26" s="41"/>
      <c r="G26" s="41"/>
      <c r="H26" s="41"/>
      <c r="I26" s="146" t="s">
        <v>30</v>
      </c>
      <c r="J26" s="136" t="s">
        <v>31</v>
      </c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6" t="s">
        <v>40</v>
      </c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1"/>
      <c r="B29" s="152"/>
      <c r="C29" s="151"/>
      <c r="D29" s="151"/>
      <c r="E29" s="153" t="s">
        <v>31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6" t="s">
        <v>42</v>
      </c>
      <c r="E32" s="41"/>
      <c r="F32" s="41"/>
      <c r="G32" s="41"/>
      <c r="H32" s="41"/>
      <c r="I32" s="41"/>
      <c r="J32" s="157">
        <f>ROUND(J91, 2)</f>
        <v>0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8" t="s">
        <v>44</v>
      </c>
      <c r="G34" s="41"/>
      <c r="H34" s="41"/>
      <c r="I34" s="158" t="s">
        <v>43</v>
      </c>
      <c r="J34" s="158" t="s">
        <v>45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9" t="s">
        <v>46</v>
      </c>
      <c r="E35" s="146" t="s">
        <v>47</v>
      </c>
      <c r="F35" s="160">
        <f>ROUND((SUM(BE91:BE198)),  2)</f>
        <v>0</v>
      </c>
      <c r="G35" s="41"/>
      <c r="H35" s="41"/>
      <c r="I35" s="161">
        <v>0.20999999999999999</v>
      </c>
      <c r="J35" s="160">
        <f>ROUND(((SUM(BE91:BE198))*I35),  2)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6" t="s">
        <v>48</v>
      </c>
      <c r="F36" s="160">
        <f>ROUND((SUM(BF91:BF198)),  2)</f>
        <v>0</v>
      </c>
      <c r="G36" s="41"/>
      <c r="H36" s="41"/>
      <c r="I36" s="161">
        <v>0.12</v>
      </c>
      <c r="J36" s="160">
        <f>ROUND(((SUM(BF91:BF198))*I36),  2)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49</v>
      </c>
      <c r="F37" s="160">
        <f>ROUND((SUM(BG91:BG198)),  2)</f>
        <v>0</v>
      </c>
      <c r="G37" s="41"/>
      <c r="H37" s="41"/>
      <c r="I37" s="161">
        <v>0.20999999999999999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6" t="s">
        <v>50</v>
      </c>
      <c r="F38" s="160">
        <f>ROUND((SUM(BH91:BH198)),  2)</f>
        <v>0</v>
      </c>
      <c r="G38" s="41"/>
      <c r="H38" s="41"/>
      <c r="I38" s="161">
        <v>0.12</v>
      </c>
      <c r="J38" s="160">
        <f>0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51</v>
      </c>
      <c r="F39" s="160">
        <f>ROUND((SUM(BI91:BI198)),  2)</f>
        <v>0</v>
      </c>
      <c r="G39" s="41"/>
      <c r="H39" s="41"/>
      <c r="I39" s="161">
        <v>0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2"/>
      <c r="D41" s="163" t="s">
        <v>52</v>
      </c>
      <c r="E41" s="164"/>
      <c r="F41" s="164"/>
      <c r="G41" s="165" t="s">
        <v>53</v>
      </c>
      <c r="H41" s="166" t="s">
        <v>54</v>
      </c>
      <c r="I41" s="164"/>
      <c r="J41" s="167">
        <f>SUM(J32:J39)</f>
        <v>0</v>
      </c>
      <c r="K41" s="168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131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3" t="str">
        <f>E7</f>
        <v>VT Ostravice, Hrabová, Vratimov, km 13,770, č.st. 5902 3914</v>
      </c>
      <c r="F50" s="35"/>
      <c r="G50" s="35"/>
      <c r="H50" s="35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127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3" t="s">
        <v>128</v>
      </c>
      <c r="F52" s="43"/>
      <c r="G52" s="43"/>
      <c r="H52" s="43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129</v>
      </c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22070-14XT-PA-01.1 - SO 01.1. Odstranění štěrkové propusti</v>
      </c>
      <c r="F54" s="43"/>
      <c r="G54" s="43"/>
      <c r="H54" s="43"/>
      <c r="I54" s="43"/>
      <c r="J54" s="43"/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22</v>
      </c>
      <c r="D56" s="43"/>
      <c r="E56" s="43"/>
      <c r="F56" s="30" t="str">
        <f>F14</f>
        <v xml:space="preserve"> </v>
      </c>
      <c r="G56" s="43"/>
      <c r="H56" s="43"/>
      <c r="I56" s="35" t="s">
        <v>24</v>
      </c>
      <c r="J56" s="75" t="str">
        <f>IF(J14="","",J14)</f>
        <v>18. 8. 2025</v>
      </c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25.65" customHeight="1">
      <c r="A58" s="41"/>
      <c r="B58" s="42"/>
      <c r="C58" s="35" t="s">
        <v>26</v>
      </c>
      <c r="D58" s="43"/>
      <c r="E58" s="43"/>
      <c r="F58" s="30" t="str">
        <f>E17</f>
        <v>Povodí Odry, s.p.</v>
      </c>
      <c r="G58" s="43"/>
      <c r="H58" s="43"/>
      <c r="I58" s="35" t="s">
        <v>34</v>
      </c>
      <c r="J58" s="39" t="str">
        <f>E23</f>
        <v>Regioprojekt Brno, s.r.o.</v>
      </c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32</v>
      </c>
      <c r="D59" s="43"/>
      <c r="E59" s="43"/>
      <c r="F59" s="30" t="str">
        <f>IF(E20="","",E20)</f>
        <v>Vyplň údaj</v>
      </c>
      <c r="G59" s="43"/>
      <c r="H59" s="43"/>
      <c r="I59" s="35" t="s">
        <v>38</v>
      </c>
      <c r="J59" s="39" t="str">
        <f>E26</f>
        <v>Ing. Alena Petříková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4" t="s">
        <v>132</v>
      </c>
      <c r="D61" s="175"/>
      <c r="E61" s="175"/>
      <c r="F61" s="175"/>
      <c r="G61" s="175"/>
      <c r="H61" s="175"/>
      <c r="I61" s="175"/>
      <c r="J61" s="176" t="s">
        <v>133</v>
      </c>
      <c r="K61" s="175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7" t="s">
        <v>74</v>
      </c>
      <c r="D63" s="43"/>
      <c r="E63" s="43"/>
      <c r="F63" s="43"/>
      <c r="G63" s="43"/>
      <c r="H63" s="43"/>
      <c r="I63" s="43"/>
      <c r="J63" s="105">
        <f>J91</f>
        <v>0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134</v>
      </c>
    </row>
    <row r="64" s="9" customFormat="1" ht="24.96" customHeight="1">
      <c r="A64" s="9"/>
      <c r="B64" s="178"/>
      <c r="C64" s="179"/>
      <c r="D64" s="180" t="s">
        <v>135</v>
      </c>
      <c r="E64" s="181"/>
      <c r="F64" s="181"/>
      <c r="G64" s="181"/>
      <c r="H64" s="181"/>
      <c r="I64" s="181"/>
      <c r="J64" s="182">
        <f>J92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4"/>
      <c r="C65" s="128"/>
      <c r="D65" s="185" t="s">
        <v>136</v>
      </c>
      <c r="E65" s="186"/>
      <c r="F65" s="186"/>
      <c r="G65" s="186"/>
      <c r="H65" s="186"/>
      <c r="I65" s="186"/>
      <c r="J65" s="187">
        <f>J93</f>
        <v>0</v>
      </c>
      <c r="K65" s="128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4"/>
      <c r="C66" s="128"/>
      <c r="D66" s="185" t="s">
        <v>137</v>
      </c>
      <c r="E66" s="186"/>
      <c r="F66" s="186"/>
      <c r="G66" s="186"/>
      <c r="H66" s="186"/>
      <c r="I66" s="186"/>
      <c r="J66" s="187">
        <f>J169</f>
        <v>0</v>
      </c>
      <c r="K66" s="128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4"/>
      <c r="C67" s="128"/>
      <c r="D67" s="185" t="s">
        <v>138</v>
      </c>
      <c r="E67" s="186"/>
      <c r="F67" s="186"/>
      <c r="G67" s="186"/>
      <c r="H67" s="186"/>
      <c r="I67" s="186"/>
      <c r="J67" s="187">
        <f>J175</f>
        <v>0</v>
      </c>
      <c r="K67" s="128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4"/>
      <c r="C68" s="128"/>
      <c r="D68" s="185" t="s">
        <v>139</v>
      </c>
      <c r="E68" s="186"/>
      <c r="F68" s="186"/>
      <c r="G68" s="186"/>
      <c r="H68" s="186"/>
      <c r="I68" s="186"/>
      <c r="J68" s="187">
        <f>J181</f>
        <v>0</v>
      </c>
      <c r="K68" s="128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4"/>
      <c r="C69" s="128"/>
      <c r="D69" s="185" t="s">
        <v>140</v>
      </c>
      <c r="E69" s="186"/>
      <c r="F69" s="186"/>
      <c r="G69" s="186"/>
      <c r="H69" s="186"/>
      <c r="I69" s="186"/>
      <c r="J69" s="187">
        <f>J194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4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4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5" s="2" customFormat="1" ht="6.96" customHeight="1">
      <c r="A75" s="41"/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24.96" customHeight="1">
      <c r="A76" s="41"/>
      <c r="B76" s="42"/>
      <c r="C76" s="26" t="s">
        <v>141</v>
      </c>
      <c r="D76" s="43"/>
      <c r="E76" s="43"/>
      <c r="F76" s="43"/>
      <c r="G76" s="43"/>
      <c r="H76" s="43"/>
      <c r="I76" s="43"/>
      <c r="J76" s="43"/>
      <c r="K76" s="43"/>
      <c r="L76" s="14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16</v>
      </c>
      <c r="D78" s="43"/>
      <c r="E78" s="43"/>
      <c r="F78" s="43"/>
      <c r="G78" s="43"/>
      <c r="H78" s="43"/>
      <c r="I78" s="43"/>
      <c r="J78" s="43"/>
      <c r="K78" s="43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173" t="str">
        <f>E7</f>
        <v>VT Ostravice, Hrabová, Vratimov, km 13,770, č.st. 5902 3914</v>
      </c>
      <c r="F79" s="35"/>
      <c r="G79" s="35"/>
      <c r="H79" s="35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1" customFormat="1" ht="12" customHeight="1">
      <c r="B80" s="24"/>
      <c r="C80" s="35" t="s">
        <v>127</v>
      </c>
      <c r="D80" s="25"/>
      <c r="E80" s="25"/>
      <c r="F80" s="25"/>
      <c r="G80" s="25"/>
      <c r="H80" s="25"/>
      <c r="I80" s="25"/>
      <c r="J80" s="25"/>
      <c r="K80" s="25"/>
      <c r="L80" s="23"/>
    </row>
    <row r="81" s="2" customFormat="1" ht="16.5" customHeight="1">
      <c r="A81" s="41"/>
      <c r="B81" s="42"/>
      <c r="C81" s="43"/>
      <c r="D81" s="43"/>
      <c r="E81" s="173" t="s">
        <v>128</v>
      </c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129</v>
      </c>
      <c r="D82" s="43"/>
      <c r="E82" s="43"/>
      <c r="F82" s="43"/>
      <c r="G82" s="43"/>
      <c r="H82" s="43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72" t="str">
        <f>E11</f>
        <v>22070-14XT-PA-01.1 - SO 01.1. Odstranění štěrkové propusti</v>
      </c>
      <c r="F83" s="43"/>
      <c r="G83" s="43"/>
      <c r="H83" s="43"/>
      <c r="I83" s="43"/>
      <c r="J83" s="43"/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22</v>
      </c>
      <c r="D85" s="43"/>
      <c r="E85" s="43"/>
      <c r="F85" s="30" t="str">
        <f>F14</f>
        <v xml:space="preserve"> </v>
      </c>
      <c r="G85" s="43"/>
      <c r="H85" s="43"/>
      <c r="I85" s="35" t="s">
        <v>24</v>
      </c>
      <c r="J85" s="75" t="str">
        <f>IF(J14="","",J14)</f>
        <v>18. 8. 2025</v>
      </c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25.65" customHeight="1">
      <c r="A87" s="41"/>
      <c r="B87" s="42"/>
      <c r="C87" s="35" t="s">
        <v>26</v>
      </c>
      <c r="D87" s="43"/>
      <c r="E87" s="43"/>
      <c r="F87" s="30" t="str">
        <f>E17</f>
        <v>Povodí Odry, s.p.</v>
      </c>
      <c r="G87" s="43"/>
      <c r="H87" s="43"/>
      <c r="I87" s="35" t="s">
        <v>34</v>
      </c>
      <c r="J87" s="39" t="str">
        <f>E23</f>
        <v>Regioprojekt Brno, s.r.o.</v>
      </c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32</v>
      </c>
      <c r="D88" s="43"/>
      <c r="E88" s="43"/>
      <c r="F88" s="30" t="str">
        <f>IF(E20="","",E20)</f>
        <v>Vyplň údaj</v>
      </c>
      <c r="G88" s="43"/>
      <c r="H88" s="43"/>
      <c r="I88" s="35" t="s">
        <v>38</v>
      </c>
      <c r="J88" s="39" t="str">
        <f>E26</f>
        <v>Ing. Alena Petříková</v>
      </c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0.32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11" customFormat="1" ht="29.28" customHeight="1">
      <c r="A90" s="189"/>
      <c r="B90" s="190"/>
      <c r="C90" s="191" t="s">
        <v>142</v>
      </c>
      <c r="D90" s="192" t="s">
        <v>61</v>
      </c>
      <c r="E90" s="192" t="s">
        <v>57</v>
      </c>
      <c r="F90" s="192" t="s">
        <v>58</v>
      </c>
      <c r="G90" s="192" t="s">
        <v>143</v>
      </c>
      <c r="H90" s="192" t="s">
        <v>144</v>
      </c>
      <c r="I90" s="192" t="s">
        <v>145</v>
      </c>
      <c r="J90" s="192" t="s">
        <v>133</v>
      </c>
      <c r="K90" s="193" t="s">
        <v>146</v>
      </c>
      <c r="L90" s="194"/>
      <c r="M90" s="95" t="s">
        <v>31</v>
      </c>
      <c r="N90" s="96" t="s">
        <v>46</v>
      </c>
      <c r="O90" s="96" t="s">
        <v>147</v>
      </c>
      <c r="P90" s="96" t="s">
        <v>148</v>
      </c>
      <c r="Q90" s="96" t="s">
        <v>149</v>
      </c>
      <c r="R90" s="96" t="s">
        <v>150</v>
      </c>
      <c r="S90" s="96" t="s">
        <v>151</v>
      </c>
      <c r="T90" s="97" t="s">
        <v>152</v>
      </c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</row>
    <row r="91" s="2" customFormat="1" ht="22.8" customHeight="1">
      <c r="A91" s="41"/>
      <c r="B91" s="42"/>
      <c r="C91" s="102" t="s">
        <v>153</v>
      </c>
      <c r="D91" s="43"/>
      <c r="E91" s="43"/>
      <c r="F91" s="43"/>
      <c r="G91" s="43"/>
      <c r="H91" s="43"/>
      <c r="I91" s="43"/>
      <c r="J91" s="195">
        <f>BK91</f>
        <v>0</v>
      </c>
      <c r="K91" s="43"/>
      <c r="L91" s="47"/>
      <c r="M91" s="98"/>
      <c r="N91" s="196"/>
      <c r="O91" s="99"/>
      <c r="P91" s="197">
        <f>P92</f>
        <v>0</v>
      </c>
      <c r="Q91" s="99"/>
      <c r="R91" s="197">
        <f>R92</f>
        <v>4.5509999999999993</v>
      </c>
      <c r="S91" s="99"/>
      <c r="T91" s="198">
        <f>T92</f>
        <v>37.274999999999999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75</v>
      </c>
      <c r="AU91" s="20" t="s">
        <v>134</v>
      </c>
      <c r="BK91" s="199">
        <f>BK92</f>
        <v>0</v>
      </c>
    </row>
    <row r="92" s="12" customFormat="1" ht="25.92" customHeight="1">
      <c r="A92" s="12"/>
      <c r="B92" s="200"/>
      <c r="C92" s="201"/>
      <c r="D92" s="202" t="s">
        <v>75</v>
      </c>
      <c r="E92" s="203" t="s">
        <v>154</v>
      </c>
      <c r="F92" s="203" t="s">
        <v>155</v>
      </c>
      <c r="G92" s="201"/>
      <c r="H92" s="201"/>
      <c r="I92" s="204"/>
      <c r="J92" s="205">
        <f>BK92</f>
        <v>0</v>
      </c>
      <c r="K92" s="201"/>
      <c r="L92" s="206"/>
      <c r="M92" s="207"/>
      <c r="N92" s="208"/>
      <c r="O92" s="208"/>
      <c r="P92" s="209">
        <f>P93+P169+P175+P181+P194</f>
        <v>0</v>
      </c>
      <c r="Q92" s="208"/>
      <c r="R92" s="209">
        <f>R93+R169+R175+R181+R194</f>
        <v>4.5509999999999993</v>
      </c>
      <c r="S92" s="208"/>
      <c r="T92" s="210">
        <f>T93+T169+T175+T181+T194</f>
        <v>37.274999999999999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11" t="s">
        <v>83</v>
      </c>
      <c r="AT92" s="212" t="s">
        <v>75</v>
      </c>
      <c r="AU92" s="212" t="s">
        <v>76</v>
      </c>
      <c r="AY92" s="211" t="s">
        <v>156</v>
      </c>
      <c r="BK92" s="213">
        <f>BK93+BK169+BK175+BK181+BK194</f>
        <v>0</v>
      </c>
    </row>
    <row r="93" s="12" customFormat="1" ht="22.8" customHeight="1">
      <c r="A93" s="12"/>
      <c r="B93" s="200"/>
      <c r="C93" s="201"/>
      <c r="D93" s="202" t="s">
        <v>75</v>
      </c>
      <c r="E93" s="214" t="s">
        <v>83</v>
      </c>
      <c r="F93" s="214" t="s">
        <v>157</v>
      </c>
      <c r="G93" s="201"/>
      <c r="H93" s="201"/>
      <c r="I93" s="204"/>
      <c r="J93" s="215">
        <f>BK93</f>
        <v>0</v>
      </c>
      <c r="K93" s="201"/>
      <c r="L93" s="206"/>
      <c r="M93" s="207"/>
      <c r="N93" s="208"/>
      <c r="O93" s="208"/>
      <c r="P93" s="209">
        <f>SUM(P94:P168)</f>
        <v>0</v>
      </c>
      <c r="Q93" s="208"/>
      <c r="R93" s="209">
        <f>SUM(R94:R168)</f>
        <v>0.015000000000000001</v>
      </c>
      <c r="S93" s="208"/>
      <c r="T93" s="210">
        <f>SUM(T94:T168)</f>
        <v>37.274999999999999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11" t="s">
        <v>83</v>
      </c>
      <c r="AT93" s="212" t="s">
        <v>75</v>
      </c>
      <c r="AU93" s="212" t="s">
        <v>83</v>
      </c>
      <c r="AY93" s="211" t="s">
        <v>156</v>
      </c>
      <c r="BK93" s="213">
        <f>SUM(BK94:BK168)</f>
        <v>0</v>
      </c>
    </row>
    <row r="94" s="2" customFormat="1" ht="24.15" customHeight="1">
      <c r="A94" s="41"/>
      <c r="B94" s="42"/>
      <c r="C94" s="216" t="s">
        <v>83</v>
      </c>
      <c r="D94" s="216" t="s">
        <v>158</v>
      </c>
      <c r="E94" s="217" t="s">
        <v>159</v>
      </c>
      <c r="F94" s="218" t="s">
        <v>160</v>
      </c>
      <c r="G94" s="219" t="s">
        <v>114</v>
      </c>
      <c r="H94" s="220">
        <v>93.450000000000003</v>
      </c>
      <c r="I94" s="221"/>
      <c r="J94" s="222">
        <f>ROUND(I94*H94,2)</f>
        <v>0</v>
      </c>
      <c r="K94" s="218" t="s">
        <v>161</v>
      </c>
      <c r="L94" s="47"/>
      <c r="M94" s="223" t="s">
        <v>31</v>
      </c>
      <c r="N94" s="224" t="s">
        <v>47</v>
      </c>
      <c r="O94" s="87"/>
      <c r="P94" s="225">
        <f>O94*H94</f>
        <v>0</v>
      </c>
      <c r="Q94" s="225">
        <v>0</v>
      </c>
      <c r="R94" s="225">
        <f>Q94*H94</f>
        <v>0</v>
      </c>
      <c r="S94" s="225">
        <v>0</v>
      </c>
      <c r="T94" s="226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7" t="s">
        <v>162</v>
      </c>
      <c r="AT94" s="227" t="s">
        <v>158</v>
      </c>
      <c r="AU94" s="227" t="s">
        <v>85</v>
      </c>
      <c r="AY94" s="20" t="s">
        <v>156</v>
      </c>
      <c r="BE94" s="228">
        <f>IF(N94="základní",J94,0)</f>
        <v>0</v>
      </c>
      <c r="BF94" s="228">
        <f>IF(N94="snížená",J94,0)</f>
        <v>0</v>
      </c>
      <c r="BG94" s="228">
        <f>IF(N94="zákl. přenesená",J94,0)</f>
        <v>0</v>
      </c>
      <c r="BH94" s="228">
        <f>IF(N94="sníž. přenesená",J94,0)</f>
        <v>0</v>
      </c>
      <c r="BI94" s="228">
        <f>IF(N94="nulová",J94,0)</f>
        <v>0</v>
      </c>
      <c r="BJ94" s="20" t="s">
        <v>83</v>
      </c>
      <c r="BK94" s="228">
        <f>ROUND(I94*H94,2)</f>
        <v>0</v>
      </c>
      <c r="BL94" s="20" t="s">
        <v>162</v>
      </c>
      <c r="BM94" s="227" t="s">
        <v>163</v>
      </c>
    </row>
    <row r="95" s="2" customFormat="1">
      <c r="A95" s="41"/>
      <c r="B95" s="42"/>
      <c r="C95" s="43"/>
      <c r="D95" s="229" t="s">
        <v>164</v>
      </c>
      <c r="E95" s="43"/>
      <c r="F95" s="230" t="s">
        <v>165</v>
      </c>
      <c r="G95" s="43"/>
      <c r="H95" s="43"/>
      <c r="I95" s="231"/>
      <c r="J95" s="43"/>
      <c r="K95" s="43"/>
      <c r="L95" s="47"/>
      <c r="M95" s="232"/>
      <c r="N95" s="233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164</v>
      </c>
      <c r="AU95" s="20" t="s">
        <v>85</v>
      </c>
    </row>
    <row r="96" s="13" customFormat="1">
      <c r="A96" s="13"/>
      <c r="B96" s="234"/>
      <c r="C96" s="235"/>
      <c r="D96" s="236" t="s">
        <v>166</v>
      </c>
      <c r="E96" s="237" t="s">
        <v>112</v>
      </c>
      <c r="F96" s="238" t="s">
        <v>167</v>
      </c>
      <c r="G96" s="235"/>
      <c r="H96" s="239">
        <v>93.450000000000003</v>
      </c>
      <c r="I96" s="240"/>
      <c r="J96" s="235"/>
      <c r="K96" s="235"/>
      <c r="L96" s="241"/>
      <c r="M96" s="242"/>
      <c r="N96" s="243"/>
      <c r="O96" s="243"/>
      <c r="P96" s="243"/>
      <c r="Q96" s="243"/>
      <c r="R96" s="243"/>
      <c r="S96" s="243"/>
      <c r="T96" s="24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5" t="s">
        <v>166</v>
      </c>
      <c r="AU96" s="245" t="s">
        <v>85</v>
      </c>
      <c r="AV96" s="13" t="s">
        <v>85</v>
      </c>
      <c r="AW96" s="13" t="s">
        <v>37</v>
      </c>
      <c r="AX96" s="13" t="s">
        <v>83</v>
      </c>
      <c r="AY96" s="245" t="s">
        <v>156</v>
      </c>
    </row>
    <row r="97" s="2" customFormat="1" ht="55.5" customHeight="1">
      <c r="A97" s="41"/>
      <c r="B97" s="42"/>
      <c r="C97" s="216" t="s">
        <v>85</v>
      </c>
      <c r="D97" s="216" t="s">
        <v>158</v>
      </c>
      <c r="E97" s="217" t="s">
        <v>168</v>
      </c>
      <c r="F97" s="218" t="s">
        <v>169</v>
      </c>
      <c r="G97" s="219" t="s">
        <v>110</v>
      </c>
      <c r="H97" s="220">
        <v>14.91</v>
      </c>
      <c r="I97" s="221"/>
      <c r="J97" s="222">
        <f>ROUND(I97*H97,2)</f>
        <v>0</v>
      </c>
      <c r="K97" s="218" t="s">
        <v>161</v>
      </c>
      <c r="L97" s="47"/>
      <c r="M97" s="223" t="s">
        <v>31</v>
      </c>
      <c r="N97" s="224" t="s">
        <v>47</v>
      </c>
      <c r="O97" s="87"/>
      <c r="P97" s="225">
        <f>O97*H97</f>
        <v>0</v>
      </c>
      <c r="Q97" s="225">
        <v>0</v>
      </c>
      <c r="R97" s="225">
        <f>Q97*H97</f>
        <v>0</v>
      </c>
      <c r="S97" s="225">
        <v>2.5</v>
      </c>
      <c r="T97" s="226">
        <f>S97*H97</f>
        <v>37.274999999999999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27" t="s">
        <v>162</v>
      </c>
      <c r="AT97" s="227" t="s">
        <v>158</v>
      </c>
      <c r="AU97" s="227" t="s">
        <v>85</v>
      </c>
      <c r="AY97" s="20" t="s">
        <v>156</v>
      </c>
      <c r="BE97" s="228">
        <f>IF(N97="základní",J97,0)</f>
        <v>0</v>
      </c>
      <c r="BF97" s="228">
        <f>IF(N97="snížená",J97,0)</f>
        <v>0</v>
      </c>
      <c r="BG97" s="228">
        <f>IF(N97="zákl. přenesená",J97,0)</f>
        <v>0</v>
      </c>
      <c r="BH97" s="228">
        <f>IF(N97="sníž. přenesená",J97,0)</f>
        <v>0</v>
      </c>
      <c r="BI97" s="228">
        <f>IF(N97="nulová",J97,0)</f>
        <v>0</v>
      </c>
      <c r="BJ97" s="20" t="s">
        <v>83</v>
      </c>
      <c r="BK97" s="228">
        <f>ROUND(I97*H97,2)</f>
        <v>0</v>
      </c>
      <c r="BL97" s="20" t="s">
        <v>162</v>
      </c>
      <c r="BM97" s="227" t="s">
        <v>170</v>
      </c>
    </row>
    <row r="98" s="2" customFormat="1">
      <c r="A98" s="41"/>
      <c r="B98" s="42"/>
      <c r="C98" s="43"/>
      <c r="D98" s="229" t="s">
        <v>164</v>
      </c>
      <c r="E98" s="43"/>
      <c r="F98" s="230" t="s">
        <v>171</v>
      </c>
      <c r="G98" s="43"/>
      <c r="H98" s="43"/>
      <c r="I98" s="231"/>
      <c r="J98" s="43"/>
      <c r="K98" s="43"/>
      <c r="L98" s="47"/>
      <c r="M98" s="232"/>
      <c r="N98" s="233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164</v>
      </c>
      <c r="AU98" s="20" t="s">
        <v>85</v>
      </c>
    </row>
    <row r="99" s="13" customFormat="1">
      <c r="A99" s="13"/>
      <c r="B99" s="234"/>
      <c r="C99" s="235"/>
      <c r="D99" s="236" t="s">
        <v>166</v>
      </c>
      <c r="E99" s="237" t="s">
        <v>31</v>
      </c>
      <c r="F99" s="238" t="s">
        <v>172</v>
      </c>
      <c r="G99" s="235"/>
      <c r="H99" s="239">
        <v>14.91</v>
      </c>
      <c r="I99" s="240"/>
      <c r="J99" s="235"/>
      <c r="K99" s="235"/>
      <c r="L99" s="241"/>
      <c r="M99" s="242"/>
      <c r="N99" s="243"/>
      <c r="O99" s="243"/>
      <c r="P99" s="243"/>
      <c r="Q99" s="243"/>
      <c r="R99" s="243"/>
      <c r="S99" s="243"/>
      <c r="T99" s="24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5" t="s">
        <v>166</v>
      </c>
      <c r="AU99" s="245" t="s">
        <v>85</v>
      </c>
      <c r="AV99" s="13" t="s">
        <v>85</v>
      </c>
      <c r="AW99" s="13" t="s">
        <v>37</v>
      </c>
      <c r="AX99" s="13" t="s">
        <v>76</v>
      </c>
      <c r="AY99" s="245" t="s">
        <v>156</v>
      </c>
    </row>
    <row r="100" s="14" customFormat="1">
      <c r="A100" s="14"/>
      <c r="B100" s="246"/>
      <c r="C100" s="247"/>
      <c r="D100" s="236" t="s">
        <v>166</v>
      </c>
      <c r="E100" s="248" t="s">
        <v>108</v>
      </c>
      <c r="F100" s="249" t="s">
        <v>173</v>
      </c>
      <c r="G100" s="247"/>
      <c r="H100" s="250">
        <v>14.91</v>
      </c>
      <c r="I100" s="251"/>
      <c r="J100" s="247"/>
      <c r="K100" s="247"/>
      <c r="L100" s="252"/>
      <c r="M100" s="253"/>
      <c r="N100" s="254"/>
      <c r="O100" s="254"/>
      <c r="P100" s="254"/>
      <c r="Q100" s="254"/>
      <c r="R100" s="254"/>
      <c r="S100" s="254"/>
      <c r="T100" s="255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6" t="s">
        <v>166</v>
      </c>
      <c r="AU100" s="256" t="s">
        <v>85</v>
      </c>
      <c r="AV100" s="14" t="s">
        <v>162</v>
      </c>
      <c r="AW100" s="14" t="s">
        <v>37</v>
      </c>
      <c r="AX100" s="14" t="s">
        <v>83</v>
      </c>
      <c r="AY100" s="256" t="s">
        <v>156</v>
      </c>
    </row>
    <row r="101" s="2" customFormat="1" ht="44.25" customHeight="1">
      <c r="A101" s="41"/>
      <c r="B101" s="42"/>
      <c r="C101" s="216" t="s">
        <v>174</v>
      </c>
      <c r="D101" s="216" t="s">
        <v>158</v>
      </c>
      <c r="E101" s="217" t="s">
        <v>175</v>
      </c>
      <c r="F101" s="218" t="s">
        <v>176</v>
      </c>
      <c r="G101" s="219" t="s">
        <v>110</v>
      </c>
      <c r="H101" s="220">
        <v>29.925000000000001</v>
      </c>
      <c r="I101" s="221"/>
      <c r="J101" s="222">
        <f>ROUND(I101*H101,2)</f>
        <v>0</v>
      </c>
      <c r="K101" s="218" t="s">
        <v>161</v>
      </c>
      <c r="L101" s="47"/>
      <c r="M101" s="223" t="s">
        <v>31</v>
      </c>
      <c r="N101" s="224" t="s">
        <v>47</v>
      </c>
      <c r="O101" s="87"/>
      <c r="P101" s="225">
        <f>O101*H101</f>
        <v>0</v>
      </c>
      <c r="Q101" s="225">
        <v>0</v>
      </c>
      <c r="R101" s="225">
        <f>Q101*H101</f>
        <v>0</v>
      </c>
      <c r="S101" s="225">
        <v>0</v>
      </c>
      <c r="T101" s="226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7" t="s">
        <v>162</v>
      </c>
      <c r="AT101" s="227" t="s">
        <v>158</v>
      </c>
      <c r="AU101" s="227" t="s">
        <v>85</v>
      </c>
      <c r="AY101" s="20" t="s">
        <v>156</v>
      </c>
      <c r="BE101" s="228">
        <f>IF(N101="základní",J101,0)</f>
        <v>0</v>
      </c>
      <c r="BF101" s="228">
        <f>IF(N101="snížená",J101,0)</f>
        <v>0</v>
      </c>
      <c r="BG101" s="228">
        <f>IF(N101="zákl. přenesená",J101,0)</f>
        <v>0</v>
      </c>
      <c r="BH101" s="228">
        <f>IF(N101="sníž. přenesená",J101,0)</f>
        <v>0</v>
      </c>
      <c r="BI101" s="228">
        <f>IF(N101="nulová",J101,0)</f>
        <v>0</v>
      </c>
      <c r="BJ101" s="20" t="s">
        <v>83</v>
      </c>
      <c r="BK101" s="228">
        <f>ROUND(I101*H101,2)</f>
        <v>0</v>
      </c>
      <c r="BL101" s="20" t="s">
        <v>162</v>
      </c>
      <c r="BM101" s="227" t="s">
        <v>177</v>
      </c>
    </row>
    <row r="102" s="2" customFormat="1">
      <c r="A102" s="41"/>
      <c r="B102" s="42"/>
      <c r="C102" s="43"/>
      <c r="D102" s="229" t="s">
        <v>164</v>
      </c>
      <c r="E102" s="43"/>
      <c r="F102" s="230" t="s">
        <v>178</v>
      </c>
      <c r="G102" s="43"/>
      <c r="H102" s="43"/>
      <c r="I102" s="231"/>
      <c r="J102" s="43"/>
      <c r="K102" s="43"/>
      <c r="L102" s="47"/>
      <c r="M102" s="232"/>
      <c r="N102" s="233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164</v>
      </c>
      <c r="AU102" s="20" t="s">
        <v>85</v>
      </c>
    </row>
    <row r="103" s="13" customFormat="1">
      <c r="A103" s="13"/>
      <c r="B103" s="234"/>
      <c r="C103" s="235"/>
      <c r="D103" s="236" t="s">
        <v>166</v>
      </c>
      <c r="E103" s="237" t="s">
        <v>31</v>
      </c>
      <c r="F103" s="238" t="s">
        <v>179</v>
      </c>
      <c r="G103" s="235"/>
      <c r="H103" s="239">
        <v>59.850000000000001</v>
      </c>
      <c r="I103" s="240"/>
      <c r="J103" s="235"/>
      <c r="K103" s="235"/>
      <c r="L103" s="241"/>
      <c r="M103" s="242"/>
      <c r="N103" s="243"/>
      <c r="O103" s="243"/>
      <c r="P103" s="243"/>
      <c r="Q103" s="243"/>
      <c r="R103" s="243"/>
      <c r="S103" s="243"/>
      <c r="T103" s="24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5" t="s">
        <v>166</v>
      </c>
      <c r="AU103" s="245" t="s">
        <v>85</v>
      </c>
      <c r="AV103" s="13" t="s">
        <v>85</v>
      </c>
      <c r="AW103" s="13" t="s">
        <v>37</v>
      </c>
      <c r="AX103" s="13" t="s">
        <v>76</v>
      </c>
      <c r="AY103" s="245" t="s">
        <v>156</v>
      </c>
    </row>
    <row r="104" s="14" customFormat="1">
      <c r="A104" s="14"/>
      <c r="B104" s="246"/>
      <c r="C104" s="247"/>
      <c r="D104" s="236" t="s">
        <v>166</v>
      </c>
      <c r="E104" s="248" t="s">
        <v>117</v>
      </c>
      <c r="F104" s="249" t="s">
        <v>173</v>
      </c>
      <c r="G104" s="247"/>
      <c r="H104" s="250">
        <v>59.850000000000001</v>
      </c>
      <c r="I104" s="251"/>
      <c r="J104" s="247"/>
      <c r="K104" s="247"/>
      <c r="L104" s="252"/>
      <c r="M104" s="253"/>
      <c r="N104" s="254"/>
      <c r="O104" s="254"/>
      <c r="P104" s="254"/>
      <c r="Q104" s="254"/>
      <c r="R104" s="254"/>
      <c r="S104" s="254"/>
      <c r="T104" s="25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6" t="s">
        <v>166</v>
      </c>
      <c r="AU104" s="256" t="s">
        <v>85</v>
      </c>
      <c r="AV104" s="14" t="s">
        <v>162</v>
      </c>
      <c r="AW104" s="14" t="s">
        <v>37</v>
      </c>
      <c r="AX104" s="14" t="s">
        <v>76</v>
      </c>
      <c r="AY104" s="256" t="s">
        <v>156</v>
      </c>
    </row>
    <row r="105" s="13" customFormat="1">
      <c r="A105" s="13"/>
      <c r="B105" s="234"/>
      <c r="C105" s="235"/>
      <c r="D105" s="236" t="s">
        <v>166</v>
      </c>
      <c r="E105" s="237" t="s">
        <v>31</v>
      </c>
      <c r="F105" s="238" t="s">
        <v>180</v>
      </c>
      <c r="G105" s="235"/>
      <c r="H105" s="239">
        <v>29.925000000000001</v>
      </c>
      <c r="I105" s="240"/>
      <c r="J105" s="235"/>
      <c r="K105" s="235"/>
      <c r="L105" s="241"/>
      <c r="M105" s="242"/>
      <c r="N105" s="243"/>
      <c r="O105" s="243"/>
      <c r="P105" s="243"/>
      <c r="Q105" s="243"/>
      <c r="R105" s="243"/>
      <c r="S105" s="243"/>
      <c r="T105" s="24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5" t="s">
        <v>166</v>
      </c>
      <c r="AU105" s="245" t="s">
        <v>85</v>
      </c>
      <c r="AV105" s="13" t="s">
        <v>85</v>
      </c>
      <c r="AW105" s="13" t="s">
        <v>37</v>
      </c>
      <c r="AX105" s="13" t="s">
        <v>83</v>
      </c>
      <c r="AY105" s="245" t="s">
        <v>156</v>
      </c>
    </row>
    <row r="106" s="2" customFormat="1" ht="44.25" customHeight="1">
      <c r="A106" s="41"/>
      <c r="B106" s="42"/>
      <c r="C106" s="216" t="s">
        <v>162</v>
      </c>
      <c r="D106" s="216" t="s">
        <v>158</v>
      </c>
      <c r="E106" s="217" t="s">
        <v>181</v>
      </c>
      <c r="F106" s="218" t="s">
        <v>182</v>
      </c>
      <c r="G106" s="219" t="s">
        <v>110</v>
      </c>
      <c r="H106" s="220">
        <v>29.925000000000001</v>
      </c>
      <c r="I106" s="221"/>
      <c r="J106" s="222">
        <f>ROUND(I106*H106,2)</f>
        <v>0</v>
      </c>
      <c r="K106" s="218" t="s">
        <v>161</v>
      </c>
      <c r="L106" s="47"/>
      <c r="M106" s="223" t="s">
        <v>31</v>
      </c>
      <c r="N106" s="224" t="s">
        <v>47</v>
      </c>
      <c r="O106" s="87"/>
      <c r="P106" s="225">
        <f>O106*H106</f>
        <v>0</v>
      </c>
      <c r="Q106" s="225">
        <v>0</v>
      </c>
      <c r="R106" s="225">
        <f>Q106*H106</f>
        <v>0</v>
      </c>
      <c r="S106" s="225">
        <v>0</v>
      </c>
      <c r="T106" s="226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7" t="s">
        <v>162</v>
      </c>
      <c r="AT106" s="227" t="s">
        <v>158</v>
      </c>
      <c r="AU106" s="227" t="s">
        <v>85</v>
      </c>
      <c r="AY106" s="20" t="s">
        <v>156</v>
      </c>
      <c r="BE106" s="228">
        <f>IF(N106="základní",J106,0)</f>
        <v>0</v>
      </c>
      <c r="BF106" s="228">
        <f>IF(N106="snížená",J106,0)</f>
        <v>0</v>
      </c>
      <c r="BG106" s="228">
        <f>IF(N106="zákl. přenesená",J106,0)</f>
        <v>0</v>
      </c>
      <c r="BH106" s="228">
        <f>IF(N106="sníž. přenesená",J106,0)</f>
        <v>0</v>
      </c>
      <c r="BI106" s="228">
        <f>IF(N106="nulová",J106,0)</f>
        <v>0</v>
      </c>
      <c r="BJ106" s="20" t="s">
        <v>83</v>
      </c>
      <c r="BK106" s="228">
        <f>ROUND(I106*H106,2)</f>
        <v>0</v>
      </c>
      <c r="BL106" s="20" t="s">
        <v>162</v>
      </c>
      <c r="BM106" s="227" t="s">
        <v>183</v>
      </c>
    </row>
    <row r="107" s="2" customFormat="1">
      <c r="A107" s="41"/>
      <c r="B107" s="42"/>
      <c r="C107" s="43"/>
      <c r="D107" s="229" t="s">
        <v>164</v>
      </c>
      <c r="E107" s="43"/>
      <c r="F107" s="230" t="s">
        <v>184</v>
      </c>
      <c r="G107" s="43"/>
      <c r="H107" s="43"/>
      <c r="I107" s="231"/>
      <c r="J107" s="43"/>
      <c r="K107" s="43"/>
      <c r="L107" s="47"/>
      <c r="M107" s="232"/>
      <c r="N107" s="233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164</v>
      </c>
      <c r="AU107" s="20" t="s">
        <v>85</v>
      </c>
    </row>
    <row r="108" s="13" customFormat="1">
      <c r="A108" s="13"/>
      <c r="B108" s="234"/>
      <c r="C108" s="235"/>
      <c r="D108" s="236" t="s">
        <v>166</v>
      </c>
      <c r="E108" s="237" t="s">
        <v>31</v>
      </c>
      <c r="F108" s="238" t="s">
        <v>180</v>
      </c>
      <c r="G108" s="235"/>
      <c r="H108" s="239">
        <v>29.925000000000001</v>
      </c>
      <c r="I108" s="240"/>
      <c r="J108" s="235"/>
      <c r="K108" s="235"/>
      <c r="L108" s="241"/>
      <c r="M108" s="242"/>
      <c r="N108" s="243"/>
      <c r="O108" s="243"/>
      <c r="P108" s="243"/>
      <c r="Q108" s="243"/>
      <c r="R108" s="243"/>
      <c r="S108" s="243"/>
      <c r="T108" s="24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5" t="s">
        <v>166</v>
      </c>
      <c r="AU108" s="245" t="s">
        <v>85</v>
      </c>
      <c r="AV108" s="13" t="s">
        <v>85</v>
      </c>
      <c r="AW108" s="13" t="s">
        <v>37</v>
      </c>
      <c r="AX108" s="13" t="s">
        <v>83</v>
      </c>
      <c r="AY108" s="245" t="s">
        <v>156</v>
      </c>
    </row>
    <row r="109" s="2" customFormat="1" ht="62.7" customHeight="1">
      <c r="A109" s="41"/>
      <c r="B109" s="42"/>
      <c r="C109" s="216" t="s">
        <v>185</v>
      </c>
      <c r="D109" s="216" t="s">
        <v>158</v>
      </c>
      <c r="E109" s="217" t="s">
        <v>186</v>
      </c>
      <c r="F109" s="218" t="s">
        <v>187</v>
      </c>
      <c r="G109" s="219" t="s">
        <v>110</v>
      </c>
      <c r="H109" s="220">
        <v>59.850000000000001</v>
      </c>
      <c r="I109" s="221"/>
      <c r="J109" s="222">
        <f>ROUND(I109*H109,2)</f>
        <v>0</v>
      </c>
      <c r="K109" s="218" t="s">
        <v>161</v>
      </c>
      <c r="L109" s="47"/>
      <c r="M109" s="223" t="s">
        <v>31</v>
      </c>
      <c r="N109" s="224" t="s">
        <v>47</v>
      </c>
      <c r="O109" s="87"/>
      <c r="P109" s="225">
        <f>O109*H109</f>
        <v>0</v>
      </c>
      <c r="Q109" s="225">
        <v>0</v>
      </c>
      <c r="R109" s="225">
        <f>Q109*H109</f>
        <v>0</v>
      </c>
      <c r="S109" s="225">
        <v>0</v>
      </c>
      <c r="T109" s="226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7" t="s">
        <v>162</v>
      </c>
      <c r="AT109" s="227" t="s">
        <v>158</v>
      </c>
      <c r="AU109" s="227" t="s">
        <v>85</v>
      </c>
      <c r="AY109" s="20" t="s">
        <v>156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20" t="s">
        <v>83</v>
      </c>
      <c r="BK109" s="228">
        <f>ROUND(I109*H109,2)</f>
        <v>0</v>
      </c>
      <c r="BL109" s="20" t="s">
        <v>162</v>
      </c>
      <c r="BM109" s="227" t="s">
        <v>188</v>
      </c>
    </row>
    <row r="110" s="2" customFormat="1">
      <c r="A110" s="41"/>
      <c r="B110" s="42"/>
      <c r="C110" s="43"/>
      <c r="D110" s="229" t="s">
        <v>164</v>
      </c>
      <c r="E110" s="43"/>
      <c r="F110" s="230" t="s">
        <v>189</v>
      </c>
      <c r="G110" s="43"/>
      <c r="H110" s="43"/>
      <c r="I110" s="231"/>
      <c r="J110" s="43"/>
      <c r="K110" s="43"/>
      <c r="L110" s="47"/>
      <c r="M110" s="232"/>
      <c r="N110" s="233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164</v>
      </c>
      <c r="AU110" s="20" t="s">
        <v>85</v>
      </c>
    </row>
    <row r="111" s="13" customFormat="1">
      <c r="A111" s="13"/>
      <c r="B111" s="234"/>
      <c r="C111" s="235"/>
      <c r="D111" s="236" t="s">
        <v>166</v>
      </c>
      <c r="E111" s="237" t="s">
        <v>31</v>
      </c>
      <c r="F111" s="238" t="s">
        <v>190</v>
      </c>
      <c r="G111" s="235"/>
      <c r="H111" s="239">
        <v>29.925000000000001</v>
      </c>
      <c r="I111" s="240"/>
      <c r="J111" s="235"/>
      <c r="K111" s="235"/>
      <c r="L111" s="241"/>
      <c r="M111" s="242"/>
      <c r="N111" s="243"/>
      <c r="O111" s="243"/>
      <c r="P111" s="243"/>
      <c r="Q111" s="243"/>
      <c r="R111" s="243"/>
      <c r="S111" s="243"/>
      <c r="T111" s="24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5" t="s">
        <v>166</v>
      </c>
      <c r="AU111" s="245" t="s">
        <v>85</v>
      </c>
      <c r="AV111" s="13" t="s">
        <v>85</v>
      </c>
      <c r="AW111" s="13" t="s">
        <v>37</v>
      </c>
      <c r="AX111" s="13" t="s">
        <v>76</v>
      </c>
      <c r="AY111" s="245" t="s">
        <v>156</v>
      </c>
    </row>
    <row r="112" s="13" customFormat="1">
      <c r="A112" s="13"/>
      <c r="B112" s="234"/>
      <c r="C112" s="235"/>
      <c r="D112" s="236" t="s">
        <v>166</v>
      </c>
      <c r="E112" s="237" t="s">
        <v>31</v>
      </c>
      <c r="F112" s="238" t="s">
        <v>191</v>
      </c>
      <c r="G112" s="235"/>
      <c r="H112" s="239">
        <v>29.925000000000001</v>
      </c>
      <c r="I112" s="240"/>
      <c r="J112" s="235"/>
      <c r="K112" s="235"/>
      <c r="L112" s="241"/>
      <c r="M112" s="242"/>
      <c r="N112" s="243"/>
      <c r="O112" s="243"/>
      <c r="P112" s="243"/>
      <c r="Q112" s="243"/>
      <c r="R112" s="243"/>
      <c r="S112" s="243"/>
      <c r="T112" s="24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5" t="s">
        <v>166</v>
      </c>
      <c r="AU112" s="245" t="s">
        <v>85</v>
      </c>
      <c r="AV112" s="13" t="s">
        <v>85</v>
      </c>
      <c r="AW112" s="13" t="s">
        <v>37</v>
      </c>
      <c r="AX112" s="13" t="s">
        <v>76</v>
      </c>
      <c r="AY112" s="245" t="s">
        <v>156</v>
      </c>
    </row>
    <row r="113" s="14" customFormat="1">
      <c r="A113" s="14"/>
      <c r="B113" s="246"/>
      <c r="C113" s="247"/>
      <c r="D113" s="236" t="s">
        <v>166</v>
      </c>
      <c r="E113" s="248" t="s">
        <v>31</v>
      </c>
      <c r="F113" s="249" t="s">
        <v>173</v>
      </c>
      <c r="G113" s="247"/>
      <c r="H113" s="250">
        <v>59.850000000000001</v>
      </c>
      <c r="I113" s="251"/>
      <c r="J113" s="247"/>
      <c r="K113" s="247"/>
      <c r="L113" s="252"/>
      <c r="M113" s="253"/>
      <c r="N113" s="254"/>
      <c r="O113" s="254"/>
      <c r="P113" s="254"/>
      <c r="Q113" s="254"/>
      <c r="R113" s="254"/>
      <c r="S113" s="254"/>
      <c r="T113" s="25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6" t="s">
        <v>166</v>
      </c>
      <c r="AU113" s="256" t="s">
        <v>85</v>
      </c>
      <c r="AV113" s="14" t="s">
        <v>162</v>
      </c>
      <c r="AW113" s="14" t="s">
        <v>37</v>
      </c>
      <c r="AX113" s="14" t="s">
        <v>83</v>
      </c>
      <c r="AY113" s="256" t="s">
        <v>156</v>
      </c>
    </row>
    <row r="114" s="2" customFormat="1" ht="62.7" customHeight="1">
      <c r="A114" s="41"/>
      <c r="B114" s="42"/>
      <c r="C114" s="216" t="s">
        <v>192</v>
      </c>
      <c r="D114" s="216" t="s">
        <v>158</v>
      </c>
      <c r="E114" s="217" t="s">
        <v>193</v>
      </c>
      <c r="F114" s="218" t="s">
        <v>194</v>
      </c>
      <c r="G114" s="219" t="s">
        <v>110</v>
      </c>
      <c r="H114" s="220">
        <v>59.850000000000001</v>
      </c>
      <c r="I114" s="221"/>
      <c r="J114" s="222">
        <f>ROUND(I114*H114,2)</f>
        <v>0</v>
      </c>
      <c r="K114" s="218" t="s">
        <v>161</v>
      </c>
      <c r="L114" s="47"/>
      <c r="M114" s="223" t="s">
        <v>31</v>
      </c>
      <c r="N114" s="224" t="s">
        <v>47</v>
      </c>
      <c r="O114" s="87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7" t="s">
        <v>162</v>
      </c>
      <c r="AT114" s="227" t="s">
        <v>158</v>
      </c>
      <c r="AU114" s="227" t="s">
        <v>85</v>
      </c>
      <c r="AY114" s="20" t="s">
        <v>156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20" t="s">
        <v>83</v>
      </c>
      <c r="BK114" s="228">
        <f>ROUND(I114*H114,2)</f>
        <v>0</v>
      </c>
      <c r="BL114" s="20" t="s">
        <v>162</v>
      </c>
      <c r="BM114" s="227" t="s">
        <v>195</v>
      </c>
    </row>
    <row r="115" s="2" customFormat="1">
      <c r="A115" s="41"/>
      <c r="B115" s="42"/>
      <c r="C115" s="43"/>
      <c r="D115" s="229" t="s">
        <v>164</v>
      </c>
      <c r="E115" s="43"/>
      <c r="F115" s="230" t="s">
        <v>196</v>
      </c>
      <c r="G115" s="43"/>
      <c r="H115" s="43"/>
      <c r="I115" s="231"/>
      <c r="J115" s="43"/>
      <c r="K115" s="43"/>
      <c r="L115" s="47"/>
      <c r="M115" s="232"/>
      <c r="N115" s="233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164</v>
      </c>
      <c r="AU115" s="20" t="s">
        <v>85</v>
      </c>
    </row>
    <row r="116" s="13" customFormat="1">
      <c r="A116" s="13"/>
      <c r="B116" s="234"/>
      <c r="C116" s="235"/>
      <c r="D116" s="236" t="s">
        <v>166</v>
      </c>
      <c r="E116" s="237" t="s">
        <v>31</v>
      </c>
      <c r="F116" s="238" t="s">
        <v>190</v>
      </c>
      <c r="G116" s="235"/>
      <c r="H116" s="239">
        <v>29.925000000000001</v>
      </c>
      <c r="I116" s="240"/>
      <c r="J116" s="235"/>
      <c r="K116" s="235"/>
      <c r="L116" s="241"/>
      <c r="M116" s="242"/>
      <c r="N116" s="243"/>
      <c r="O116" s="243"/>
      <c r="P116" s="243"/>
      <c r="Q116" s="243"/>
      <c r="R116" s="243"/>
      <c r="S116" s="243"/>
      <c r="T116" s="24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5" t="s">
        <v>166</v>
      </c>
      <c r="AU116" s="245" t="s">
        <v>85</v>
      </c>
      <c r="AV116" s="13" t="s">
        <v>85</v>
      </c>
      <c r="AW116" s="13" t="s">
        <v>37</v>
      </c>
      <c r="AX116" s="13" t="s">
        <v>76</v>
      </c>
      <c r="AY116" s="245" t="s">
        <v>156</v>
      </c>
    </row>
    <row r="117" s="13" customFormat="1">
      <c r="A117" s="13"/>
      <c r="B117" s="234"/>
      <c r="C117" s="235"/>
      <c r="D117" s="236" t="s">
        <v>166</v>
      </c>
      <c r="E117" s="237" t="s">
        <v>31</v>
      </c>
      <c r="F117" s="238" t="s">
        <v>191</v>
      </c>
      <c r="G117" s="235"/>
      <c r="H117" s="239">
        <v>29.925000000000001</v>
      </c>
      <c r="I117" s="240"/>
      <c r="J117" s="235"/>
      <c r="K117" s="235"/>
      <c r="L117" s="241"/>
      <c r="M117" s="242"/>
      <c r="N117" s="243"/>
      <c r="O117" s="243"/>
      <c r="P117" s="243"/>
      <c r="Q117" s="243"/>
      <c r="R117" s="243"/>
      <c r="S117" s="243"/>
      <c r="T117" s="24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5" t="s">
        <v>166</v>
      </c>
      <c r="AU117" s="245" t="s">
        <v>85</v>
      </c>
      <c r="AV117" s="13" t="s">
        <v>85</v>
      </c>
      <c r="AW117" s="13" t="s">
        <v>37</v>
      </c>
      <c r="AX117" s="13" t="s">
        <v>76</v>
      </c>
      <c r="AY117" s="245" t="s">
        <v>156</v>
      </c>
    </row>
    <row r="118" s="14" customFormat="1">
      <c r="A118" s="14"/>
      <c r="B118" s="246"/>
      <c r="C118" s="247"/>
      <c r="D118" s="236" t="s">
        <v>166</v>
      </c>
      <c r="E118" s="248" t="s">
        <v>31</v>
      </c>
      <c r="F118" s="249" t="s">
        <v>173</v>
      </c>
      <c r="G118" s="247"/>
      <c r="H118" s="250">
        <v>59.850000000000001</v>
      </c>
      <c r="I118" s="251"/>
      <c r="J118" s="247"/>
      <c r="K118" s="247"/>
      <c r="L118" s="252"/>
      <c r="M118" s="253"/>
      <c r="N118" s="254"/>
      <c r="O118" s="254"/>
      <c r="P118" s="254"/>
      <c r="Q118" s="254"/>
      <c r="R118" s="254"/>
      <c r="S118" s="254"/>
      <c r="T118" s="25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6" t="s">
        <v>166</v>
      </c>
      <c r="AU118" s="256" t="s">
        <v>85</v>
      </c>
      <c r="AV118" s="14" t="s">
        <v>162</v>
      </c>
      <c r="AW118" s="14" t="s">
        <v>37</v>
      </c>
      <c r="AX118" s="14" t="s">
        <v>83</v>
      </c>
      <c r="AY118" s="256" t="s">
        <v>156</v>
      </c>
    </row>
    <row r="119" s="2" customFormat="1" ht="44.25" customHeight="1">
      <c r="A119" s="41"/>
      <c r="B119" s="42"/>
      <c r="C119" s="216" t="s">
        <v>197</v>
      </c>
      <c r="D119" s="216" t="s">
        <v>158</v>
      </c>
      <c r="E119" s="217" t="s">
        <v>198</v>
      </c>
      <c r="F119" s="218" t="s">
        <v>199</v>
      </c>
      <c r="G119" s="219" t="s">
        <v>110</v>
      </c>
      <c r="H119" s="220">
        <v>29.925000000000001</v>
      </c>
      <c r="I119" s="221"/>
      <c r="J119" s="222">
        <f>ROUND(I119*H119,2)</f>
        <v>0</v>
      </c>
      <c r="K119" s="218" t="s">
        <v>161</v>
      </c>
      <c r="L119" s="47"/>
      <c r="M119" s="223" t="s">
        <v>31</v>
      </c>
      <c r="N119" s="224" t="s">
        <v>47</v>
      </c>
      <c r="O119" s="87"/>
      <c r="P119" s="225">
        <f>O119*H119</f>
        <v>0</v>
      </c>
      <c r="Q119" s="225">
        <v>0</v>
      </c>
      <c r="R119" s="225">
        <f>Q119*H119</f>
        <v>0</v>
      </c>
      <c r="S119" s="225">
        <v>0</v>
      </c>
      <c r="T119" s="226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27" t="s">
        <v>162</v>
      </c>
      <c r="AT119" s="227" t="s">
        <v>158</v>
      </c>
      <c r="AU119" s="227" t="s">
        <v>85</v>
      </c>
      <c r="AY119" s="20" t="s">
        <v>156</v>
      </c>
      <c r="BE119" s="228">
        <f>IF(N119="základní",J119,0)</f>
        <v>0</v>
      </c>
      <c r="BF119" s="228">
        <f>IF(N119="snížená",J119,0)</f>
        <v>0</v>
      </c>
      <c r="BG119" s="228">
        <f>IF(N119="zákl. přenesená",J119,0)</f>
        <v>0</v>
      </c>
      <c r="BH119" s="228">
        <f>IF(N119="sníž. přenesená",J119,0)</f>
        <v>0</v>
      </c>
      <c r="BI119" s="228">
        <f>IF(N119="nulová",J119,0)</f>
        <v>0</v>
      </c>
      <c r="BJ119" s="20" t="s">
        <v>83</v>
      </c>
      <c r="BK119" s="228">
        <f>ROUND(I119*H119,2)</f>
        <v>0</v>
      </c>
      <c r="BL119" s="20" t="s">
        <v>162</v>
      </c>
      <c r="BM119" s="227" t="s">
        <v>200</v>
      </c>
    </row>
    <row r="120" s="2" customFormat="1">
      <c r="A120" s="41"/>
      <c r="B120" s="42"/>
      <c r="C120" s="43"/>
      <c r="D120" s="229" t="s">
        <v>164</v>
      </c>
      <c r="E120" s="43"/>
      <c r="F120" s="230" t="s">
        <v>201</v>
      </c>
      <c r="G120" s="43"/>
      <c r="H120" s="43"/>
      <c r="I120" s="231"/>
      <c r="J120" s="43"/>
      <c r="K120" s="43"/>
      <c r="L120" s="47"/>
      <c r="M120" s="232"/>
      <c r="N120" s="233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164</v>
      </c>
      <c r="AU120" s="20" t="s">
        <v>85</v>
      </c>
    </row>
    <row r="121" s="13" customFormat="1">
      <c r="A121" s="13"/>
      <c r="B121" s="234"/>
      <c r="C121" s="235"/>
      <c r="D121" s="236" t="s">
        <v>166</v>
      </c>
      <c r="E121" s="237" t="s">
        <v>31</v>
      </c>
      <c r="F121" s="238" t="s">
        <v>202</v>
      </c>
      <c r="G121" s="235"/>
      <c r="H121" s="239">
        <v>29.925000000000001</v>
      </c>
      <c r="I121" s="240"/>
      <c r="J121" s="235"/>
      <c r="K121" s="235"/>
      <c r="L121" s="241"/>
      <c r="M121" s="242"/>
      <c r="N121" s="243"/>
      <c r="O121" s="243"/>
      <c r="P121" s="243"/>
      <c r="Q121" s="243"/>
      <c r="R121" s="243"/>
      <c r="S121" s="243"/>
      <c r="T121" s="24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5" t="s">
        <v>166</v>
      </c>
      <c r="AU121" s="245" t="s">
        <v>85</v>
      </c>
      <c r="AV121" s="13" t="s">
        <v>85</v>
      </c>
      <c r="AW121" s="13" t="s">
        <v>37</v>
      </c>
      <c r="AX121" s="13" t="s">
        <v>83</v>
      </c>
      <c r="AY121" s="245" t="s">
        <v>156</v>
      </c>
    </row>
    <row r="122" s="2" customFormat="1" ht="44.25" customHeight="1">
      <c r="A122" s="41"/>
      <c r="B122" s="42"/>
      <c r="C122" s="216" t="s">
        <v>203</v>
      </c>
      <c r="D122" s="216" t="s">
        <v>158</v>
      </c>
      <c r="E122" s="217" t="s">
        <v>204</v>
      </c>
      <c r="F122" s="218" t="s">
        <v>205</v>
      </c>
      <c r="G122" s="219" t="s">
        <v>110</v>
      </c>
      <c r="H122" s="220">
        <v>29.925000000000001</v>
      </c>
      <c r="I122" s="221"/>
      <c r="J122" s="222">
        <f>ROUND(I122*H122,2)</f>
        <v>0</v>
      </c>
      <c r="K122" s="218" t="s">
        <v>161</v>
      </c>
      <c r="L122" s="47"/>
      <c r="M122" s="223" t="s">
        <v>31</v>
      </c>
      <c r="N122" s="224" t="s">
        <v>47</v>
      </c>
      <c r="O122" s="87"/>
      <c r="P122" s="225">
        <f>O122*H122</f>
        <v>0</v>
      </c>
      <c r="Q122" s="225">
        <v>0</v>
      </c>
      <c r="R122" s="225">
        <f>Q122*H122</f>
        <v>0</v>
      </c>
      <c r="S122" s="225">
        <v>0</v>
      </c>
      <c r="T122" s="226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7" t="s">
        <v>162</v>
      </c>
      <c r="AT122" s="227" t="s">
        <v>158</v>
      </c>
      <c r="AU122" s="227" t="s">
        <v>85</v>
      </c>
      <c r="AY122" s="20" t="s">
        <v>156</v>
      </c>
      <c r="BE122" s="228">
        <f>IF(N122="základní",J122,0)</f>
        <v>0</v>
      </c>
      <c r="BF122" s="228">
        <f>IF(N122="snížená",J122,0)</f>
        <v>0</v>
      </c>
      <c r="BG122" s="228">
        <f>IF(N122="zákl. přenesená",J122,0)</f>
        <v>0</v>
      </c>
      <c r="BH122" s="228">
        <f>IF(N122="sníž. přenesená",J122,0)</f>
        <v>0</v>
      </c>
      <c r="BI122" s="228">
        <f>IF(N122="nulová",J122,0)</f>
        <v>0</v>
      </c>
      <c r="BJ122" s="20" t="s">
        <v>83</v>
      </c>
      <c r="BK122" s="228">
        <f>ROUND(I122*H122,2)</f>
        <v>0</v>
      </c>
      <c r="BL122" s="20" t="s">
        <v>162</v>
      </c>
      <c r="BM122" s="227" t="s">
        <v>206</v>
      </c>
    </row>
    <row r="123" s="2" customFormat="1">
      <c r="A123" s="41"/>
      <c r="B123" s="42"/>
      <c r="C123" s="43"/>
      <c r="D123" s="229" t="s">
        <v>164</v>
      </c>
      <c r="E123" s="43"/>
      <c r="F123" s="230" t="s">
        <v>207</v>
      </c>
      <c r="G123" s="43"/>
      <c r="H123" s="43"/>
      <c r="I123" s="231"/>
      <c r="J123" s="43"/>
      <c r="K123" s="43"/>
      <c r="L123" s="47"/>
      <c r="M123" s="232"/>
      <c r="N123" s="233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164</v>
      </c>
      <c r="AU123" s="20" t="s">
        <v>85</v>
      </c>
    </row>
    <row r="124" s="13" customFormat="1">
      <c r="A124" s="13"/>
      <c r="B124" s="234"/>
      <c r="C124" s="235"/>
      <c r="D124" s="236" t="s">
        <v>166</v>
      </c>
      <c r="E124" s="237" t="s">
        <v>31</v>
      </c>
      <c r="F124" s="238" t="s">
        <v>202</v>
      </c>
      <c r="G124" s="235"/>
      <c r="H124" s="239">
        <v>29.925000000000001</v>
      </c>
      <c r="I124" s="240"/>
      <c r="J124" s="235"/>
      <c r="K124" s="235"/>
      <c r="L124" s="241"/>
      <c r="M124" s="242"/>
      <c r="N124" s="243"/>
      <c r="O124" s="243"/>
      <c r="P124" s="243"/>
      <c r="Q124" s="243"/>
      <c r="R124" s="243"/>
      <c r="S124" s="243"/>
      <c r="T124" s="24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5" t="s">
        <v>166</v>
      </c>
      <c r="AU124" s="245" t="s">
        <v>85</v>
      </c>
      <c r="AV124" s="13" t="s">
        <v>85</v>
      </c>
      <c r="AW124" s="13" t="s">
        <v>37</v>
      </c>
      <c r="AX124" s="13" t="s">
        <v>83</v>
      </c>
      <c r="AY124" s="245" t="s">
        <v>156</v>
      </c>
    </row>
    <row r="125" s="2" customFormat="1" ht="37.8" customHeight="1">
      <c r="A125" s="41"/>
      <c r="B125" s="42"/>
      <c r="C125" s="216" t="s">
        <v>208</v>
      </c>
      <c r="D125" s="216" t="s">
        <v>158</v>
      </c>
      <c r="E125" s="217" t="s">
        <v>209</v>
      </c>
      <c r="F125" s="218" t="s">
        <v>210</v>
      </c>
      <c r="G125" s="219" t="s">
        <v>114</v>
      </c>
      <c r="H125" s="220">
        <v>72.900000000000006</v>
      </c>
      <c r="I125" s="221"/>
      <c r="J125" s="222">
        <f>ROUND(I125*H125,2)</f>
        <v>0</v>
      </c>
      <c r="K125" s="218" t="s">
        <v>161</v>
      </c>
      <c r="L125" s="47"/>
      <c r="M125" s="223" t="s">
        <v>31</v>
      </c>
      <c r="N125" s="224" t="s">
        <v>47</v>
      </c>
      <c r="O125" s="87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7" t="s">
        <v>162</v>
      </c>
      <c r="AT125" s="227" t="s">
        <v>158</v>
      </c>
      <c r="AU125" s="227" t="s">
        <v>85</v>
      </c>
      <c r="AY125" s="20" t="s">
        <v>156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20" t="s">
        <v>83</v>
      </c>
      <c r="BK125" s="228">
        <f>ROUND(I125*H125,2)</f>
        <v>0</v>
      </c>
      <c r="BL125" s="20" t="s">
        <v>162</v>
      </c>
      <c r="BM125" s="227" t="s">
        <v>211</v>
      </c>
    </row>
    <row r="126" s="2" customFormat="1">
      <c r="A126" s="41"/>
      <c r="B126" s="42"/>
      <c r="C126" s="43"/>
      <c r="D126" s="229" t="s">
        <v>164</v>
      </c>
      <c r="E126" s="43"/>
      <c r="F126" s="230" t="s">
        <v>212</v>
      </c>
      <c r="G126" s="43"/>
      <c r="H126" s="43"/>
      <c r="I126" s="231"/>
      <c r="J126" s="43"/>
      <c r="K126" s="43"/>
      <c r="L126" s="47"/>
      <c r="M126" s="232"/>
      <c r="N126" s="233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164</v>
      </c>
      <c r="AU126" s="20" t="s">
        <v>85</v>
      </c>
    </row>
    <row r="127" s="13" customFormat="1">
      <c r="A127" s="13"/>
      <c r="B127" s="234"/>
      <c r="C127" s="235"/>
      <c r="D127" s="236" t="s">
        <v>166</v>
      </c>
      <c r="E127" s="237" t="s">
        <v>31</v>
      </c>
      <c r="F127" s="238" t="s">
        <v>213</v>
      </c>
      <c r="G127" s="235"/>
      <c r="H127" s="239">
        <v>72.900000000000006</v>
      </c>
      <c r="I127" s="240"/>
      <c r="J127" s="235"/>
      <c r="K127" s="235"/>
      <c r="L127" s="241"/>
      <c r="M127" s="242"/>
      <c r="N127" s="243"/>
      <c r="O127" s="243"/>
      <c r="P127" s="243"/>
      <c r="Q127" s="243"/>
      <c r="R127" s="243"/>
      <c r="S127" s="243"/>
      <c r="T127" s="24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5" t="s">
        <v>166</v>
      </c>
      <c r="AU127" s="245" t="s">
        <v>85</v>
      </c>
      <c r="AV127" s="13" t="s">
        <v>85</v>
      </c>
      <c r="AW127" s="13" t="s">
        <v>37</v>
      </c>
      <c r="AX127" s="13" t="s">
        <v>76</v>
      </c>
      <c r="AY127" s="245" t="s">
        <v>156</v>
      </c>
    </row>
    <row r="128" s="14" customFormat="1">
      <c r="A128" s="14"/>
      <c r="B128" s="246"/>
      <c r="C128" s="247"/>
      <c r="D128" s="236" t="s">
        <v>166</v>
      </c>
      <c r="E128" s="248" t="s">
        <v>31</v>
      </c>
      <c r="F128" s="249" t="s">
        <v>173</v>
      </c>
      <c r="G128" s="247"/>
      <c r="H128" s="250">
        <v>72.900000000000006</v>
      </c>
      <c r="I128" s="251"/>
      <c r="J128" s="247"/>
      <c r="K128" s="247"/>
      <c r="L128" s="252"/>
      <c r="M128" s="253"/>
      <c r="N128" s="254"/>
      <c r="O128" s="254"/>
      <c r="P128" s="254"/>
      <c r="Q128" s="254"/>
      <c r="R128" s="254"/>
      <c r="S128" s="254"/>
      <c r="T128" s="25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6" t="s">
        <v>166</v>
      </c>
      <c r="AU128" s="256" t="s">
        <v>85</v>
      </c>
      <c r="AV128" s="14" t="s">
        <v>162</v>
      </c>
      <c r="AW128" s="14" t="s">
        <v>37</v>
      </c>
      <c r="AX128" s="14" t="s">
        <v>83</v>
      </c>
      <c r="AY128" s="256" t="s">
        <v>156</v>
      </c>
    </row>
    <row r="129" s="2" customFormat="1" ht="44.25" customHeight="1">
      <c r="A129" s="41"/>
      <c r="B129" s="42"/>
      <c r="C129" s="216" t="s">
        <v>214</v>
      </c>
      <c r="D129" s="216" t="s">
        <v>158</v>
      </c>
      <c r="E129" s="217" t="s">
        <v>215</v>
      </c>
      <c r="F129" s="218" t="s">
        <v>216</v>
      </c>
      <c r="G129" s="219" t="s">
        <v>110</v>
      </c>
      <c r="H129" s="220">
        <v>59.850000000000001</v>
      </c>
      <c r="I129" s="221"/>
      <c r="J129" s="222">
        <f>ROUND(I129*H129,2)</f>
        <v>0</v>
      </c>
      <c r="K129" s="218" t="s">
        <v>161</v>
      </c>
      <c r="L129" s="47"/>
      <c r="M129" s="223" t="s">
        <v>31</v>
      </c>
      <c r="N129" s="224" t="s">
        <v>47</v>
      </c>
      <c r="O129" s="87"/>
      <c r="P129" s="225">
        <f>O129*H129</f>
        <v>0</v>
      </c>
      <c r="Q129" s="225">
        <v>0</v>
      </c>
      <c r="R129" s="225">
        <f>Q129*H129</f>
        <v>0</v>
      </c>
      <c r="S129" s="225">
        <v>0</v>
      </c>
      <c r="T129" s="226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7" t="s">
        <v>162</v>
      </c>
      <c r="AT129" s="227" t="s">
        <v>158</v>
      </c>
      <c r="AU129" s="227" t="s">
        <v>85</v>
      </c>
      <c r="AY129" s="20" t="s">
        <v>156</v>
      </c>
      <c r="BE129" s="228">
        <f>IF(N129="základní",J129,0)</f>
        <v>0</v>
      </c>
      <c r="BF129" s="228">
        <f>IF(N129="snížená",J129,0)</f>
        <v>0</v>
      </c>
      <c r="BG129" s="228">
        <f>IF(N129="zákl. přenesená",J129,0)</f>
        <v>0</v>
      </c>
      <c r="BH129" s="228">
        <f>IF(N129="sníž. přenesená",J129,0)</f>
        <v>0</v>
      </c>
      <c r="BI129" s="228">
        <f>IF(N129="nulová",J129,0)</f>
        <v>0</v>
      </c>
      <c r="BJ129" s="20" t="s">
        <v>83</v>
      </c>
      <c r="BK129" s="228">
        <f>ROUND(I129*H129,2)</f>
        <v>0</v>
      </c>
      <c r="BL129" s="20" t="s">
        <v>162</v>
      </c>
      <c r="BM129" s="227" t="s">
        <v>217</v>
      </c>
    </row>
    <row r="130" s="2" customFormat="1">
      <c r="A130" s="41"/>
      <c r="B130" s="42"/>
      <c r="C130" s="43"/>
      <c r="D130" s="229" t="s">
        <v>164</v>
      </c>
      <c r="E130" s="43"/>
      <c r="F130" s="230" t="s">
        <v>218</v>
      </c>
      <c r="G130" s="43"/>
      <c r="H130" s="43"/>
      <c r="I130" s="231"/>
      <c r="J130" s="43"/>
      <c r="K130" s="43"/>
      <c r="L130" s="47"/>
      <c r="M130" s="232"/>
      <c r="N130" s="233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164</v>
      </c>
      <c r="AU130" s="20" t="s">
        <v>85</v>
      </c>
    </row>
    <row r="131" s="13" customFormat="1">
      <c r="A131" s="13"/>
      <c r="B131" s="234"/>
      <c r="C131" s="235"/>
      <c r="D131" s="236" t="s">
        <v>166</v>
      </c>
      <c r="E131" s="237" t="s">
        <v>31</v>
      </c>
      <c r="F131" s="238" t="s">
        <v>219</v>
      </c>
      <c r="G131" s="235"/>
      <c r="H131" s="239">
        <v>28.620000000000001</v>
      </c>
      <c r="I131" s="240"/>
      <c r="J131" s="235"/>
      <c r="K131" s="235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166</v>
      </c>
      <c r="AU131" s="245" t="s">
        <v>85</v>
      </c>
      <c r="AV131" s="13" t="s">
        <v>85</v>
      </c>
      <c r="AW131" s="13" t="s">
        <v>37</v>
      </c>
      <c r="AX131" s="13" t="s">
        <v>76</v>
      </c>
      <c r="AY131" s="245" t="s">
        <v>156</v>
      </c>
    </row>
    <row r="132" s="15" customFormat="1">
      <c r="A132" s="15"/>
      <c r="B132" s="257"/>
      <c r="C132" s="258"/>
      <c r="D132" s="236" t="s">
        <v>166</v>
      </c>
      <c r="E132" s="259" t="s">
        <v>122</v>
      </c>
      <c r="F132" s="260" t="s">
        <v>220</v>
      </c>
      <c r="G132" s="258"/>
      <c r="H132" s="261">
        <v>28.620000000000001</v>
      </c>
      <c r="I132" s="262"/>
      <c r="J132" s="258"/>
      <c r="K132" s="258"/>
      <c r="L132" s="263"/>
      <c r="M132" s="264"/>
      <c r="N132" s="265"/>
      <c r="O132" s="265"/>
      <c r="P132" s="265"/>
      <c r="Q132" s="265"/>
      <c r="R132" s="265"/>
      <c r="S132" s="265"/>
      <c r="T132" s="266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7" t="s">
        <v>166</v>
      </c>
      <c r="AU132" s="267" t="s">
        <v>85</v>
      </c>
      <c r="AV132" s="15" t="s">
        <v>174</v>
      </c>
      <c r="AW132" s="15" t="s">
        <v>37</v>
      </c>
      <c r="AX132" s="15" t="s">
        <v>76</v>
      </c>
      <c r="AY132" s="267" t="s">
        <v>156</v>
      </c>
    </row>
    <row r="133" s="13" customFormat="1">
      <c r="A133" s="13"/>
      <c r="B133" s="234"/>
      <c r="C133" s="235"/>
      <c r="D133" s="236" t="s">
        <v>166</v>
      </c>
      <c r="E133" s="237" t="s">
        <v>31</v>
      </c>
      <c r="F133" s="238" t="s">
        <v>221</v>
      </c>
      <c r="G133" s="235"/>
      <c r="H133" s="239">
        <v>31.23</v>
      </c>
      <c r="I133" s="240"/>
      <c r="J133" s="235"/>
      <c r="K133" s="235"/>
      <c r="L133" s="241"/>
      <c r="M133" s="242"/>
      <c r="N133" s="243"/>
      <c r="O133" s="243"/>
      <c r="P133" s="243"/>
      <c r="Q133" s="243"/>
      <c r="R133" s="243"/>
      <c r="S133" s="243"/>
      <c r="T133" s="24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5" t="s">
        <v>166</v>
      </c>
      <c r="AU133" s="245" t="s">
        <v>85</v>
      </c>
      <c r="AV133" s="13" t="s">
        <v>85</v>
      </c>
      <c r="AW133" s="13" t="s">
        <v>37</v>
      </c>
      <c r="AX133" s="13" t="s">
        <v>76</v>
      </c>
      <c r="AY133" s="245" t="s">
        <v>156</v>
      </c>
    </row>
    <row r="134" s="14" customFormat="1">
      <c r="A134" s="14"/>
      <c r="B134" s="246"/>
      <c r="C134" s="247"/>
      <c r="D134" s="236" t="s">
        <v>166</v>
      </c>
      <c r="E134" s="248" t="s">
        <v>120</v>
      </c>
      <c r="F134" s="249" t="s">
        <v>173</v>
      </c>
      <c r="G134" s="247"/>
      <c r="H134" s="250">
        <v>59.850000000000001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6" t="s">
        <v>166</v>
      </c>
      <c r="AU134" s="256" t="s">
        <v>85</v>
      </c>
      <c r="AV134" s="14" t="s">
        <v>162</v>
      </c>
      <c r="AW134" s="14" t="s">
        <v>37</v>
      </c>
      <c r="AX134" s="14" t="s">
        <v>83</v>
      </c>
      <c r="AY134" s="256" t="s">
        <v>156</v>
      </c>
    </row>
    <row r="135" s="2" customFormat="1" ht="33" customHeight="1">
      <c r="A135" s="41"/>
      <c r="B135" s="42"/>
      <c r="C135" s="216" t="s">
        <v>222</v>
      </c>
      <c r="D135" s="216" t="s">
        <v>158</v>
      </c>
      <c r="E135" s="217" t="s">
        <v>223</v>
      </c>
      <c r="F135" s="218" t="s">
        <v>224</v>
      </c>
      <c r="G135" s="219" t="s">
        <v>114</v>
      </c>
      <c r="H135" s="220">
        <v>93.450000000000003</v>
      </c>
      <c r="I135" s="221"/>
      <c r="J135" s="222">
        <f>ROUND(I135*H135,2)</f>
        <v>0</v>
      </c>
      <c r="K135" s="218" t="s">
        <v>161</v>
      </c>
      <c r="L135" s="47"/>
      <c r="M135" s="223" t="s">
        <v>31</v>
      </c>
      <c r="N135" s="224" t="s">
        <v>47</v>
      </c>
      <c r="O135" s="87"/>
      <c r="P135" s="225">
        <f>O135*H135</f>
        <v>0</v>
      </c>
      <c r="Q135" s="225">
        <v>0</v>
      </c>
      <c r="R135" s="225">
        <f>Q135*H135</f>
        <v>0</v>
      </c>
      <c r="S135" s="225">
        <v>0</v>
      </c>
      <c r="T135" s="226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7" t="s">
        <v>162</v>
      </c>
      <c r="AT135" s="227" t="s">
        <v>158</v>
      </c>
      <c r="AU135" s="227" t="s">
        <v>85</v>
      </c>
      <c r="AY135" s="20" t="s">
        <v>156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20" t="s">
        <v>83</v>
      </c>
      <c r="BK135" s="228">
        <f>ROUND(I135*H135,2)</f>
        <v>0</v>
      </c>
      <c r="BL135" s="20" t="s">
        <v>162</v>
      </c>
      <c r="BM135" s="227" t="s">
        <v>225</v>
      </c>
    </row>
    <row r="136" s="2" customFormat="1">
      <c r="A136" s="41"/>
      <c r="B136" s="42"/>
      <c r="C136" s="43"/>
      <c r="D136" s="229" t="s">
        <v>164</v>
      </c>
      <c r="E136" s="43"/>
      <c r="F136" s="230" t="s">
        <v>226</v>
      </c>
      <c r="G136" s="43"/>
      <c r="H136" s="43"/>
      <c r="I136" s="231"/>
      <c r="J136" s="43"/>
      <c r="K136" s="43"/>
      <c r="L136" s="47"/>
      <c r="M136" s="232"/>
      <c r="N136" s="233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164</v>
      </c>
      <c r="AU136" s="20" t="s">
        <v>85</v>
      </c>
    </row>
    <row r="137" s="13" customFormat="1">
      <c r="A137" s="13"/>
      <c r="B137" s="234"/>
      <c r="C137" s="235"/>
      <c r="D137" s="236" t="s">
        <v>166</v>
      </c>
      <c r="E137" s="237" t="s">
        <v>31</v>
      </c>
      <c r="F137" s="238" t="s">
        <v>112</v>
      </c>
      <c r="G137" s="235"/>
      <c r="H137" s="239">
        <v>93.450000000000003</v>
      </c>
      <c r="I137" s="240"/>
      <c r="J137" s="235"/>
      <c r="K137" s="235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166</v>
      </c>
      <c r="AU137" s="245" t="s">
        <v>85</v>
      </c>
      <c r="AV137" s="13" t="s">
        <v>85</v>
      </c>
      <c r="AW137" s="13" t="s">
        <v>37</v>
      </c>
      <c r="AX137" s="13" t="s">
        <v>83</v>
      </c>
      <c r="AY137" s="245" t="s">
        <v>156</v>
      </c>
    </row>
    <row r="138" s="2" customFormat="1" ht="37.8" customHeight="1">
      <c r="A138" s="41"/>
      <c r="B138" s="42"/>
      <c r="C138" s="216" t="s">
        <v>8</v>
      </c>
      <c r="D138" s="216" t="s">
        <v>158</v>
      </c>
      <c r="E138" s="217" t="s">
        <v>227</v>
      </c>
      <c r="F138" s="218" t="s">
        <v>228</v>
      </c>
      <c r="G138" s="219" t="s">
        <v>114</v>
      </c>
      <c r="H138" s="220">
        <v>500</v>
      </c>
      <c r="I138" s="221"/>
      <c r="J138" s="222">
        <f>ROUND(I138*H138,2)</f>
        <v>0</v>
      </c>
      <c r="K138" s="218" t="s">
        <v>161</v>
      </c>
      <c r="L138" s="47"/>
      <c r="M138" s="223" t="s">
        <v>31</v>
      </c>
      <c r="N138" s="224" t="s">
        <v>47</v>
      </c>
      <c r="O138" s="87"/>
      <c r="P138" s="225">
        <f>O138*H138</f>
        <v>0</v>
      </c>
      <c r="Q138" s="225">
        <v>0</v>
      </c>
      <c r="R138" s="225">
        <f>Q138*H138</f>
        <v>0</v>
      </c>
      <c r="S138" s="225">
        <v>0</v>
      </c>
      <c r="T138" s="226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27" t="s">
        <v>162</v>
      </c>
      <c r="AT138" s="227" t="s">
        <v>158</v>
      </c>
      <c r="AU138" s="227" t="s">
        <v>85</v>
      </c>
      <c r="AY138" s="20" t="s">
        <v>156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20" t="s">
        <v>83</v>
      </c>
      <c r="BK138" s="228">
        <f>ROUND(I138*H138,2)</f>
        <v>0</v>
      </c>
      <c r="BL138" s="20" t="s">
        <v>162</v>
      </c>
      <c r="BM138" s="227" t="s">
        <v>229</v>
      </c>
    </row>
    <row r="139" s="2" customFormat="1">
      <c r="A139" s="41"/>
      <c r="B139" s="42"/>
      <c r="C139" s="43"/>
      <c r="D139" s="229" t="s">
        <v>164</v>
      </c>
      <c r="E139" s="43"/>
      <c r="F139" s="230" t="s">
        <v>230</v>
      </c>
      <c r="G139" s="43"/>
      <c r="H139" s="43"/>
      <c r="I139" s="231"/>
      <c r="J139" s="43"/>
      <c r="K139" s="43"/>
      <c r="L139" s="47"/>
      <c r="M139" s="232"/>
      <c r="N139" s="233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164</v>
      </c>
      <c r="AU139" s="20" t="s">
        <v>85</v>
      </c>
    </row>
    <row r="140" s="13" customFormat="1">
      <c r="A140" s="13"/>
      <c r="B140" s="234"/>
      <c r="C140" s="235"/>
      <c r="D140" s="236" t="s">
        <v>166</v>
      </c>
      <c r="E140" s="237" t="s">
        <v>31</v>
      </c>
      <c r="F140" s="238" t="s">
        <v>231</v>
      </c>
      <c r="G140" s="235"/>
      <c r="H140" s="239">
        <v>500</v>
      </c>
      <c r="I140" s="240"/>
      <c r="J140" s="235"/>
      <c r="K140" s="235"/>
      <c r="L140" s="241"/>
      <c r="M140" s="242"/>
      <c r="N140" s="243"/>
      <c r="O140" s="243"/>
      <c r="P140" s="243"/>
      <c r="Q140" s="243"/>
      <c r="R140" s="243"/>
      <c r="S140" s="243"/>
      <c r="T140" s="24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5" t="s">
        <v>166</v>
      </c>
      <c r="AU140" s="245" t="s">
        <v>85</v>
      </c>
      <c r="AV140" s="13" t="s">
        <v>85</v>
      </c>
      <c r="AW140" s="13" t="s">
        <v>37</v>
      </c>
      <c r="AX140" s="13" t="s">
        <v>76</v>
      </c>
      <c r="AY140" s="245" t="s">
        <v>156</v>
      </c>
    </row>
    <row r="141" s="14" customFormat="1">
      <c r="A141" s="14"/>
      <c r="B141" s="246"/>
      <c r="C141" s="247"/>
      <c r="D141" s="236" t="s">
        <v>166</v>
      </c>
      <c r="E141" s="248" t="s">
        <v>31</v>
      </c>
      <c r="F141" s="249" t="s">
        <v>173</v>
      </c>
      <c r="G141" s="247"/>
      <c r="H141" s="250">
        <v>500</v>
      </c>
      <c r="I141" s="251"/>
      <c r="J141" s="247"/>
      <c r="K141" s="247"/>
      <c r="L141" s="252"/>
      <c r="M141" s="253"/>
      <c r="N141" s="254"/>
      <c r="O141" s="254"/>
      <c r="P141" s="254"/>
      <c r="Q141" s="254"/>
      <c r="R141" s="254"/>
      <c r="S141" s="254"/>
      <c r="T141" s="25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6" t="s">
        <v>166</v>
      </c>
      <c r="AU141" s="256" t="s">
        <v>85</v>
      </c>
      <c r="AV141" s="14" t="s">
        <v>162</v>
      </c>
      <c r="AW141" s="14" t="s">
        <v>37</v>
      </c>
      <c r="AX141" s="14" t="s">
        <v>83</v>
      </c>
      <c r="AY141" s="256" t="s">
        <v>156</v>
      </c>
    </row>
    <row r="142" s="2" customFormat="1" ht="16.5" customHeight="1">
      <c r="A142" s="41"/>
      <c r="B142" s="42"/>
      <c r="C142" s="268" t="s">
        <v>232</v>
      </c>
      <c r="D142" s="268" t="s">
        <v>233</v>
      </c>
      <c r="E142" s="269" t="s">
        <v>234</v>
      </c>
      <c r="F142" s="270" t="s">
        <v>235</v>
      </c>
      <c r="G142" s="271" t="s">
        <v>236</v>
      </c>
      <c r="H142" s="272">
        <v>12.5</v>
      </c>
      <c r="I142" s="273"/>
      <c r="J142" s="274">
        <f>ROUND(I142*H142,2)</f>
        <v>0</v>
      </c>
      <c r="K142" s="270" t="s">
        <v>161</v>
      </c>
      <c r="L142" s="275"/>
      <c r="M142" s="276" t="s">
        <v>31</v>
      </c>
      <c r="N142" s="277" t="s">
        <v>47</v>
      </c>
      <c r="O142" s="87"/>
      <c r="P142" s="225">
        <f>O142*H142</f>
        <v>0</v>
      </c>
      <c r="Q142" s="225">
        <v>0.001</v>
      </c>
      <c r="R142" s="225">
        <f>Q142*H142</f>
        <v>0.012500000000000001</v>
      </c>
      <c r="S142" s="225">
        <v>0</v>
      </c>
      <c r="T142" s="226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7" t="s">
        <v>203</v>
      </c>
      <c r="AT142" s="227" t="s">
        <v>233</v>
      </c>
      <c r="AU142" s="227" t="s">
        <v>85</v>
      </c>
      <c r="AY142" s="20" t="s">
        <v>156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20" t="s">
        <v>83</v>
      </c>
      <c r="BK142" s="228">
        <f>ROUND(I142*H142,2)</f>
        <v>0</v>
      </c>
      <c r="BL142" s="20" t="s">
        <v>162</v>
      </c>
      <c r="BM142" s="227" t="s">
        <v>237</v>
      </c>
    </row>
    <row r="143" s="13" customFormat="1">
      <c r="A143" s="13"/>
      <c r="B143" s="234"/>
      <c r="C143" s="235"/>
      <c r="D143" s="236" t="s">
        <v>166</v>
      </c>
      <c r="E143" s="235"/>
      <c r="F143" s="238" t="s">
        <v>238</v>
      </c>
      <c r="G143" s="235"/>
      <c r="H143" s="239">
        <v>12.5</v>
      </c>
      <c r="I143" s="240"/>
      <c r="J143" s="235"/>
      <c r="K143" s="235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166</v>
      </c>
      <c r="AU143" s="245" t="s">
        <v>85</v>
      </c>
      <c r="AV143" s="13" t="s">
        <v>85</v>
      </c>
      <c r="AW143" s="13" t="s">
        <v>4</v>
      </c>
      <c r="AX143" s="13" t="s">
        <v>83</v>
      </c>
      <c r="AY143" s="245" t="s">
        <v>156</v>
      </c>
    </row>
    <row r="144" s="2" customFormat="1" ht="37.8" customHeight="1">
      <c r="A144" s="41"/>
      <c r="B144" s="42"/>
      <c r="C144" s="216" t="s">
        <v>239</v>
      </c>
      <c r="D144" s="216" t="s">
        <v>158</v>
      </c>
      <c r="E144" s="217" t="s">
        <v>240</v>
      </c>
      <c r="F144" s="218" t="s">
        <v>241</v>
      </c>
      <c r="G144" s="219" t="s">
        <v>114</v>
      </c>
      <c r="H144" s="220">
        <v>50</v>
      </c>
      <c r="I144" s="221"/>
      <c r="J144" s="222">
        <f>ROUND(I144*H144,2)</f>
        <v>0</v>
      </c>
      <c r="K144" s="218" t="s">
        <v>161</v>
      </c>
      <c r="L144" s="47"/>
      <c r="M144" s="223" t="s">
        <v>31</v>
      </c>
      <c r="N144" s="224" t="s">
        <v>47</v>
      </c>
      <c r="O144" s="87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27" t="s">
        <v>162</v>
      </c>
      <c r="AT144" s="227" t="s">
        <v>158</v>
      </c>
      <c r="AU144" s="227" t="s">
        <v>85</v>
      </c>
      <c r="AY144" s="20" t="s">
        <v>156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20" t="s">
        <v>83</v>
      </c>
      <c r="BK144" s="228">
        <f>ROUND(I144*H144,2)</f>
        <v>0</v>
      </c>
      <c r="BL144" s="20" t="s">
        <v>162</v>
      </c>
      <c r="BM144" s="227" t="s">
        <v>242</v>
      </c>
    </row>
    <row r="145" s="2" customFormat="1">
      <c r="A145" s="41"/>
      <c r="B145" s="42"/>
      <c r="C145" s="43"/>
      <c r="D145" s="229" t="s">
        <v>164</v>
      </c>
      <c r="E145" s="43"/>
      <c r="F145" s="230" t="s">
        <v>243</v>
      </c>
      <c r="G145" s="43"/>
      <c r="H145" s="43"/>
      <c r="I145" s="231"/>
      <c r="J145" s="43"/>
      <c r="K145" s="43"/>
      <c r="L145" s="47"/>
      <c r="M145" s="232"/>
      <c r="N145" s="233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164</v>
      </c>
      <c r="AU145" s="20" t="s">
        <v>85</v>
      </c>
    </row>
    <row r="146" s="13" customFormat="1">
      <c r="A146" s="13"/>
      <c r="B146" s="234"/>
      <c r="C146" s="235"/>
      <c r="D146" s="236" t="s">
        <v>166</v>
      </c>
      <c r="E146" s="237" t="s">
        <v>31</v>
      </c>
      <c r="F146" s="238" t="s">
        <v>244</v>
      </c>
      <c r="G146" s="235"/>
      <c r="H146" s="239">
        <v>50</v>
      </c>
      <c r="I146" s="240"/>
      <c r="J146" s="235"/>
      <c r="K146" s="235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166</v>
      </c>
      <c r="AU146" s="245" t="s">
        <v>85</v>
      </c>
      <c r="AV146" s="13" t="s">
        <v>85</v>
      </c>
      <c r="AW146" s="13" t="s">
        <v>37</v>
      </c>
      <c r="AX146" s="13" t="s">
        <v>76</v>
      </c>
      <c r="AY146" s="245" t="s">
        <v>156</v>
      </c>
    </row>
    <row r="147" s="14" customFormat="1">
      <c r="A147" s="14"/>
      <c r="B147" s="246"/>
      <c r="C147" s="247"/>
      <c r="D147" s="236" t="s">
        <v>166</v>
      </c>
      <c r="E147" s="248" t="s">
        <v>31</v>
      </c>
      <c r="F147" s="249" t="s">
        <v>173</v>
      </c>
      <c r="G147" s="247"/>
      <c r="H147" s="250">
        <v>50</v>
      </c>
      <c r="I147" s="251"/>
      <c r="J147" s="247"/>
      <c r="K147" s="247"/>
      <c r="L147" s="252"/>
      <c r="M147" s="253"/>
      <c r="N147" s="254"/>
      <c r="O147" s="254"/>
      <c r="P147" s="254"/>
      <c r="Q147" s="254"/>
      <c r="R147" s="254"/>
      <c r="S147" s="254"/>
      <c r="T147" s="25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6" t="s">
        <v>166</v>
      </c>
      <c r="AU147" s="256" t="s">
        <v>85</v>
      </c>
      <c r="AV147" s="14" t="s">
        <v>162</v>
      </c>
      <c r="AW147" s="14" t="s">
        <v>37</v>
      </c>
      <c r="AX147" s="14" t="s">
        <v>83</v>
      </c>
      <c r="AY147" s="256" t="s">
        <v>156</v>
      </c>
    </row>
    <row r="148" s="2" customFormat="1" ht="16.5" customHeight="1">
      <c r="A148" s="41"/>
      <c r="B148" s="42"/>
      <c r="C148" s="268" t="s">
        <v>245</v>
      </c>
      <c r="D148" s="268" t="s">
        <v>233</v>
      </c>
      <c r="E148" s="269" t="s">
        <v>246</v>
      </c>
      <c r="F148" s="270" t="s">
        <v>247</v>
      </c>
      <c r="G148" s="271" t="s">
        <v>236</v>
      </c>
      <c r="H148" s="272">
        <v>2.5</v>
      </c>
      <c r="I148" s="273"/>
      <c r="J148" s="274">
        <f>ROUND(I148*H148,2)</f>
        <v>0</v>
      </c>
      <c r="K148" s="270" t="s">
        <v>161</v>
      </c>
      <c r="L148" s="275"/>
      <c r="M148" s="276" t="s">
        <v>31</v>
      </c>
      <c r="N148" s="277" t="s">
        <v>47</v>
      </c>
      <c r="O148" s="87"/>
      <c r="P148" s="225">
        <f>O148*H148</f>
        <v>0</v>
      </c>
      <c r="Q148" s="225">
        <v>0.001</v>
      </c>
      <c r="R148" s="225">
        <f>Q148*H148</f>
        <v>0.0025000000000000001</v>
      </c>
      <c r="S148" s="225">
        <v>0</v>
      </c>
      <c r="T148" s="226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7" t="s">
        <v>203</v>
      </c>
      <c r="AT148" s="227" t="s">
        <v>233</v>
      </c>
      <c r="AU148" s="227" t="s">
        <v>85</v>
      </c>
      <c r="AY148" s="20" t="s">
        <v>156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20" t="s">
        <v>83</v>
      </c>
      <c r="BK148" s="228">
        <f>ROUND(I148*H148,2)</f>
        <v>0</v>
      </c>
      <c r="BL148" s="20" t="s">
        <v>162</v>
      </c>
      <c r="BM148" s="227" t="s">
        <v>248</v>
      </c>
    </row>
    <row r="149" s="13" customFormat="1">
      <c r="A149" s="13"/>
      <c r="B149" s="234"/>
      <c r="C149" s="235"/>
      <c r="D149" s="236" t="s">
        <v>166</v>
      </c>
      <c r="E149" s="235"/>
      <c r="F149" s="238" t="s">
        <v>249</v>
      </c>
      <c r="G149" s="235"/>
      <c r="H149" s="239">
        <v>2.5</v>
      </c>
      <c r="I149" s="240"/>
      <c r="J149" s="235"/>
      <c r="K149" s="235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166</v>
      </c>
      <c r="AU149" s="245" t="s">
        <v>85</v>
      </c>
      <c r="AV149" s="13" t="s">
        <v>85</v>
      </c>
      <c r="AW149" s="13" t="s">
        <v>4</v>
      </c>
      <c r="AX149" s="13" t="s">
        <v>83</v>
      </c>
      <c r="AY149" s="245" t="s">
        <v>156</v>
      </c>
    </row>
    <row r="150" s="2" customFormat="1" ht="33" customHeight="1">
      <c r="A150" s="41"/>
      <c r="B150" s="42"/>
      <c r="C150" s="216" t="s">
        <v>250</v>
      </c>
      <c r="D150" s="216" t="s">
        <v>158</v>
      </c>
      <c r="E150" s="217" t="s">
        <v>251</v>
      </c>
      <c r="F150" s="218" t="s">
        <v>252</v>
      </c>
      <c r="G150" s="219" t="s">
        <v>114</v>
      </c>
      <c r="H150" s="220">
        <v>200</v>
      </c>
      <c r="I150" s="221"/>
      <c r="J150" s="222">
        <f>ROUND(I150*H150,2)</f>
        <v>0</v>
      </c>
      <c r="K150" s="218" t="s">
        <v>161</v>
      </c>
      <c r="L150" s="47"/>
      <c r="M150" s="223" t="s">
        <v>31</v>
      </c>
      <c r="N150" s="224" t="s">
        <v>47</v>
      </c>
      <c r="O150" s="87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7" t="s">
        <v>162</v>
      </c>
      <c r="AT150" s="227" t="s">
        <v>158</v>
      </c>
      <c r="AU150" s="227" t="s">
        <v>85</v>
      </c>
      <c r="AY150" s="20" t="s">
        <v>156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20" t="s">
        <v>83</v>
      </c>
      <c r="BK150" s="228">
        <f>ROUND(I150*H150,2)</f>
        <v>0</v>
      </c>
      <c r="BL150" s="20" t="s">
        <v>162</v>
      </c>
      <c r="BM150" s="227" t="s">
        <v>253</v>
      </c>
    </row>
    <row r="151" s="2" customFormat="1">
      <c r="A151" s="41"/>
      <c r="B151" s="42"/>
      <c r="C151" s="43"/>
      <c r="D151" s="229" t="s">
        <v>164</v>
      </c>
      <c r="E151" s="43"/>
      <c r="F151" s="230" t="s">
        <v>254</v>
      </c>
      <c r="G151" s="43"/>
      <c r="H151" s="43"/>
      <c r="I151" s="231"/>
      <c r="J151" s="43"/>
      <c r="K151" s="43"/>
      <c r="L151" s="47"/>
      <c r="M151" s="232"/>
      <c r="N151" s="233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164</v>
      </c>
      <c r="AU151" s="20" t="s">
        <v>85</v>
      </c>
    </row>
    <row r="152" s="13" customFormat="1">
      <c r="A152" s="13"/>
      <c r="B152" s="234"/>
      <c r="C152" s="235"/>
      <c r="D152" s="236" t="s">
        <v>166</v>
      </c>
      <c r="E152" s="237" t="s">
        <v>31</v>
      </c>
      <c r="F152" s="238" t="s">
        <v>255</v>
      </c>
      <c r="G152" s="235"/>
      <c r="H152" s="239">
        <v>200</v>
      </c>
      <c r="I152" s="240"/>
      <c r="J152" s="235"/>
      <c r="K152" s="235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166</v>
      </c>
      <c r="AU152" s="245" t="s">
        <v>85</v>
      </c>
      <c r="AV152" s="13" t="s">
        <v>85</v>
      </c>
      <c r="AW152" s="13" t="s">
        <v>37</v>
      </c>
      <c r="AX152" s="13" t="s">
        <v>83</v>
      </c>
      <c r="AY152" s="245" t="s">
        <v>156</v>
      </c>
    </row>
    <row r="153" s="2" customFormat="1" ht="49.05" customHeight="1">
      <c r="A153" s="41"/>
      <c r="B153" s="42"/>
      <c r="C153" s="216" t="s">
        <v>256</v>
      </c>
      <c r="D153" s="216" t="s">
        <v>158</v>
      </c>
      <c r="E153" s="217" t="s">
        <v>257</v>
      </c>
      <c r="F153" s="218" t="s">
        <v>258</v>
      </c>
      <c r="G153" s="219" t="s">
        <v>114</v>
      </c>
      <c r="H153" s="220">
        <v>100</v>
      </c>
      <c r="I153" s="221"/>
      <c r="J153" s="222">
        <f>ROUND(I153*H153,2)</f>
        <v>0</v>
      </c>
      <c r="K153" s="218" t="s">
        <v>161</v>
      </c>
      <c r="L153" s="47"/>
      <c r="M153" s="223" t="s">
        <v>31</v>
      </c>
      <c r="N153" s="224" t="s">
        <v>47</v>
      </c>
      <c r="O153" s="87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7" t="s">
        <v>162</v>
      </c>
      <c r="AT153" s="227" t="s">
        <v>158</v>
      </c>
      <c r="AU153" s="227" t="s">
        <v>85</v>
      </c>
      <c r="AY153" s="20" t="s">
        <v>156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20" t="s">
        <v>83</v>
      </c>
      <c r="BK153" s="228">
        <f>ROUND(I153*H153,2)</f>
        <v>0</v>
      </c>
      <c r="BL153" s="20" t="s">
        <v>162</v>
      </c>
      <c r="BM153" s="227" t="s">
        <v>259</v>
      </c>
    </row>
    <row r="154" s="2" customFormat="1">
      <c r="A154" s="41"/>
      <c r="B154" s="42"/>
      <c r="C154" s="43"/>
      <c r="D154" s="229" t="s">
        <v>164</v>
      </c>
      <c r="E154" s="43"/>
      <c r="F154" s="230" t="s">
        <v>260</v>
      </c>
      <c r="G154" s="43"/>
      <c r="H154" s="43"/>
      <c r="I154" s="231"/>
      <c r="J154" s="43"/>
      <c r="K154" s="43"/>
      <c r="L154" s="47"/>
      <c r="M154" s="232"/>
      <c r="N154" s="233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164</v>
      </c>
      <c r="AU154" s="20" t="s">
        <v>85</v>
      </c>
    </row>
    <row r="155" s="13" customFormat="1">
      <c r="A155" s="13"/>
      <c r="B155" s="234"/>
      <c r="C155" s="235"/>
      <c r="D155" s="236" t="s">
        <v>166</v>
      </c>
      <c r="E155" s="237" t="s">
        <v>31</v>
      </c>
      <c r="F155" s="238" t="s">
        <v>261</v>
      </c>
      <c r="G155" s="235"/>
      <c r="H155" s="239">
        <v>100</v>
      </c>
      <c r="I155" s="240"/>
      <c r="J155" s="235"/>
      <c r="K155" s="235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166</v>
      </c>
      <c r="AU155" s="245" t="s">
        <v>85</v>
      </c>
      <c r="AV155" s="13" t="s">
        <v>85</v>
      </c>
      <c r="AW155" s="13" t="s">
        <v>37</v>
      </c>
      <c r="AX155" s="13" t="s">
        <v>83</v>
      </c>
      <c r="AY155" s="245" t="s">
        <v>156</v>
      </c>
    </row>
    <row r="156" s="2" customFormat="1" ht="24.15" customHeight="1">
      <c r="A156" s="41"/>
      <c r="B156" s="42"/>
      <c r="C156" s="216" t="s">
        <v>262</v>
      </c>
      <c r="D156" s="216" t="s">
        <v>158</v>
      </c>
      <c r="E156" s="217" t="s">
        <v>263</v>
      </c>
      <c r="F156" s="218" t="s">
        <v>264</v>
      </c>
      <c r="G156" s="219" t="s">
        <v>265</v>
      </c>
      <c r="H156" s="220">
        <v>1</v>
      </c>
      <c r="I156" s="221"/>
      <c r="J156" s="222">
        <f>ROUND(I156*H156,2)</f>
        <v>0</v>
      </c>
      <c r="K156" s="218" t="s">
        <v>31</v>
      </c>
      <c r="L156" s="47"/>
      <c r="M156" s="223" t="s">
        <v>31</v>
      </c>
      <c r="N156" s="224" t="s">
        <v>47</v>
      </c>
      <c r="O156" s="87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7" t="s">
        <v>162</v>
      </c>
      <c r="AT156" s="227" t="s">
        <v>158</v>
      </c>
      <c r="AU156" s="227" t="s">
        <v>85</v>
      </c>
      <c r="AY156" s="20" t="s">
        <v>156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20" t="s">
        <v>83</v>
      </c>
      <c r="BK156" s="228">
        <f>ROUND(I156*H156,2)</f>
        <v>0</v>
      </c>
      <c r="BL156" s="20" t="s">
        <v>162</v>
      </c>
      <c r="BM156" s="227" t="s">
        <v>266</v>
      </c>
    </row>
    <row r="157" s="2" customFormat="1">
      <c r="A157" s="41"/>
      <c r="B157" s="42"/>
      <c r="C157" s="43"/>
      <c r="D157" s="236" t="s">
        <v>267</v>
      </c>
      <c r="E157" s="43"/>
      <c r="F157" s="278" t="s">
        <v>268</v>
      </c>
      <c r="G157" s="43"/>
      <c r="H157" s="43"/>
      <c r="I157" s="231"/>
      <c r="J157" s="43"/>
      <c r="K157" s="43"/>
      <c r="L157" s="47"/>
      <c r="M157" s="232"/>
      <c r="N157" s="233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267</v>
      </c>
      <c r="AU157" s="20" t="s">
        <v>85</v>
      </c>
    </row>
    <row r="158" s="2" customFormat="1" ht="66.75" customHeight="1">
      <c r="A158" s="41"/>
      <c r="B158" s="42"/>
      <c r="C158" s="216" t="s">
        <v>269</v>
      </c>
      <c r="D158" s="216" t="s">
        <v>158</v>
      </c>
      <c r="E158" s="217" t="s">
        <v>270</v>
      </c>
      <c r="F158" s="218" t="s">
        <v>271</v>
      </c>
      <c r="G158" s="219" t="s">
        <v>110</v>
      </c>
      <c r="H158" s="220">
        <v>100.476</v>
      </c>
      <c r="I158" s="221"/>
      <c r="J158" s="222">
        <f>ROUND(I158*H158,2)</f>
        <v>0</v>
      </c>
      <c r="K158" s="218" t="s">
        <v>161</v>
      </c>
      <c r="L158" s="47"/>
      <c r="M158" s="223" t="s">
        <v>31</v>
      </c>
      <c r="N158" s="224" t="s">
        <v>47</v>
      </c>
      <c r="O158" s="87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7" t="s">
        <v>162</v>
      </c>
      <c r="AT158" s="227" t="s">
        <v>158</v>
      </c>
      <c r="AU158" s="227" t="s">
        <v>85</v>
      </c>
      <c r="AY158" s="20" t="s">
        <v>156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20" t="s">
        <v>83</v>
      </c>
      <c r="BK158" s="228">
        <f>ROUND(I158*H158,2)</f>
        <v>0</v>
      </c>
      <c r="BL158" s="20" t="s">
        <v>162</v>
      </c>
      <c r="BM158" s="227" t="s">
        <v>272</v>
      </c>
    </row>
    <row r="159" s="2" customFormat="1">
      <c r="A159" s="41"/>
      <c r="B159" s="42"/>
      <c r="C159" s="43"/>
      <c r="D159" s="229" t="s">
        <v>164</v>
      </c>
      <c r="E159" s="43"/>
      <c r="F159" s="230" t="s">
        <v>273</v>
      </c>
      <c r="G159" s="43"/>
      <c r="H159" s="43"/>
      <c r="I159" s="231"/>
      <c r="J159" s="43"/>
      <c r="K159" s="43"/>
      <c r="L159" s="47"/>
      <c r="M159" s="232"/>
      <c r="N159" s="233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164</v>
      </c>
      <c r="AU159" s="20" t="s">
        <v>85</v>
      </c>
    </row>
    <row r="160" s="2" customFormat="1">
      <c r="A160" s="41"/>
      <c r="B160" s="42"/>
      <c r="C160" s="43"/>
      <c r="D160" s="236" t="s">
        <v>267</v>
      </c>
      <c r="E160" s="43"/>
      <c r="F160" s="278" t="s">
        <v>274</v>
      </c>
      <c r="G160" s="43"/>
      <c r="H160" s="43"/>
      <c r="I160" s="231"/>
      <c r="J160" s="43"/>
      <c r="K160" s="43"/>
      <c r="L160" s="47"/>
      <c r="M160" s="232"/>
      <c r="N160" s="233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267</v>
      </c>
      <c r="AU160" s="20" t="s">
        <v>85</v>
      </c>
    </row>
    <row r="161" s="13" customFormat="1">
      <c r="A161" s="13"/>
      <c r="B161" s="234"/>
      <c r="C161" s="235"/>
      <c r="D161" s="236" t="s">
        <v>166</v>
      </c>
      <c r="E161" s="237" t="s">
        <v>31</v>
      </c>
      <c r="F161" s="238" t="s">
        <v>275</v>
      </c>
      <c r="G161" s="235"/>
      <c r="H161" s="239">
        <v>100.476</v>
      </c>
      <c r="I161" s="240"/>
      <c r="J161" s="235"/>
      <c r="K161" s="235"/>
      <c r="L161" s="241"/>
      <c r="M161" s="242"/>
      <c r="N161" s="243"/>
      <c r="O161" s="243"/>
      <c r="P161" s="243"/>
      <c r="Q161" s="243"/>
      <c r="R161" s="243"/>
      <c r="S161" s="243"/>
      <c r="T161" s="24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5" t="s">
        <v>166</v>
      </c>
      <c r="AU161" s="245" t="s">
        <v>85</v>
      </c>
      <c r="AV161" s="13" t="s">
        <v>85</v>
      </c>
      <c r="AW161" s="13" t="s">
        <v>37</v>
      </c>
      <c r="AX161" s="13" t="s">
        <v>76</v>
      </c>
      <c r="AY161" s="245" t="s">
        <v>156</v>
      </c>
    </row>
    <row r="162" s="14" customFormat="1">
      <c r="A162" s="14"/>
      <c r="B162" s="246"/>
      <c r="C162" s="247"/>
      <c r="D162" s="236" t="s">
        <v>166</v>
      </c>
      <c r="E162" s="248" t="s">
        <v>125</v>
      </c>
      <c r="F162" s="249" t="s">
        <v>173</v>
      </c>
      <c r="G162" s="247"/>
      <c r="H162" s="250">
        <v>100.476</v>
      </c>
      <c r="I162" s="251"/>
      <c r="J162" s="247"/>
      <c r="K162" s="247"/>
      <c r="L162" s="252"/>
      <c r="M162" s="253"/>
      <c r="N162" s="254"/>
      <c r="O162" s="254"/>
      <c r="P162" s="254"/>
      <c r="Q162" s="254"/>
      <c r="R162" s="254"/>
      <c r="S162" s="254"/>
      <c r="T162" s="25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6" t="s">
        <v>166</v>
      </c>
      <c r="AU162" s="256" t="s">
        <v>85</v>
      </c>
      <c r="AV162" s="14" t="s">
        <v>162</v>
      </c>
      <c r="AW162" s="14" t="s">
        <v>37</v>
      </c>
      <c r="AX162" s="14" t="s">
        <v>83</v>
      </c>
      <c r="AY162" s="256" t="s">
        <v>156</v>
      </c>
    </row>
    <row r="163" s="2" customFormat="1" ht="16.5" customHeight="1">
      <c r="A163" s="41"/>
      <c r="B163" s="42"/>
      <c r="C163" s="216" t="s">
        <v>276</v>
      </c>
      <c r="D163" s="216" t="s">
        <v>158</v>
      </c>
      <c r="E163" s="217" t="s">
        <v>277</v>
      </c>
      <c r="F163" s="218" t="s">
        <v>278</v>
      </c>
      <c r="G163" s="219" t="s">
        <v>110</v>
      </c>
      <c r="H163" s="220">
        <v>100.476</v>
      </c>
      <c r="I163" s="221"/>
      <c r="J163" s="222">
        <f>ROUND(I163*H163,2)</f>
        <v>0</v>
      </c>
      <c r="K163" s="218" t="s">
        <v>31</v>
      </c>
      <c r="L163" s="47"/>
      <c r="M163" s="223" t="s">
        <v>31</v>
      </c>
      <c r="N163" s="224" t="s">
        <v>47</v>
      </c>
      <c r="O163" s="87"/>
      <c r="P163" s="225">
        <f>O163*H163</f>
        <v>0</v>
      </c>
      <c r="Q163" s="225">
        <v>0</v>
      </c>
      <c r="R163" s="225">
        <f>Q163*H163</f>
        <v>0</v>
      </c>
      <c r="S163" s="225">
        <v>0</v>
      </c>
      <c r="T163" s="226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27" t="s">
        <v>162</v>
      </c>
      <c r="AT163" s="227" t="s">
        <v>158</v>
      </c>
      <c r="AU163" s="227" t="s">
        <v>85</v>
      </c>
      <c r="AY163" s="20" t="s">
        <v>156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20" t="s">
        <v>83</v>
      </c>
      <c r="BK163" s="228">
        <f>ROUND(I163*H163,2)</f>
        <v>0</v>
      </c>
      <c r="BL163" s="20" t="s">
        <v>162</v>
      </c>
      <c r="BM163" s="227" t="s">
        <v>279</v>
      </c>
    </row>
    <row r="164" s="2" customFormat="1">
      <c r="A164" s="41"/>
      <c r="B164" s="42"/>
      <c r="C164" s="43"/>
      <c r="D164" s="236" t="s">
        <v>267</v>
      </c>
      <c r="E164" s="43"/>
      <c r="F164" s="278" t="s">
        <v>280</v>
      </c>
      <c r="G164" s="43"/>
      <c r="H164" s="43"/>
      <c r="I164" s="231"/>
      <c r="J164" s="43"/>
      <c r="K164" s="43"/>
      <c r="L164" s="47"/>
      <c r="M164" s="232"/>
      <c r="N164" s="233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267</v>
      </c>
      <c r="AU164" s="20" t="s">
        <v>85</v>
      </c>
    </row>
    <row r="165" s="13" customFormat="1">
      <c r="A165" s="13"/>
      <c r="B165" s="234"/>
      <c r="C165" s="235"/>
      <c r="D165" s="236" t="s">
        <v>166</v>
      </c>
      <c r="E165" s="237" t="s">
        <v>31</v>
      </c>
      <c r="F165" s="238" t="s">
        <v>125</v>
      </c>
      <c r="G165" s="235"/>
      <c r="H165" s="239">
        <v>100.476</v>
      </c>
      <c r="I165" s="240"/>
      <c r="J165" s="235"/>
      <c r="K165" s="235"/>
      <c r="L165" s="241"/>
      <c r="M165" s="242"/>
      <c r="N165" s="243"/>
      <c r="O165" s="243"/>
      <c r="P165" s="243"/>
      <c r="Q165" s="243"/>
      <c r="R165" s="243"/>
      <c r="S165" s="243"/>
      <c r="T165" s="24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5" t="s">
        <v>166</v>
      </c>
      <c r="AU165" s="245" t="s">
        <v>85</v>
      </c>
      <c r="AV165" s="13" t="s">
        <v>85</v>
      </c>
      <c r="AW165" s="13" t="s">
        <v>37</v>
      </c>
      <c r="AX165" s="13" t="s">
        <v>83</v>
      </c>
      <c r="AY165" s="245" t="s">
        <v>156</v>
      </c>
    </row>
    <row r="166" s="2" customFormat="1" ht="24.15" customHeight="1">
      <c r="A166" s="41"/>
      <c r="B166" s="42"/>
      <c r="C166" s="216" t="s">
        <v>7</v>
      </c>
      <c r="D166" s="216" t="s">
        <v>158</v>
      </c>
      <c r="E166" s="217" t="s">
        <v>281</v>
      </c>
      <c r="F166" s="218" t="s">
        <v>282</v>
      </c>
      <c r="G166" s="219" t="s">
        <v>110</v>
      </c>
      <c r="H166" s="220">
        <v>59.850000000000001</v>
      </c>
      <c r="I166" s="221"/>
      <c r="J166" s="222">
        <f>ROUND(I166*H166,2)</f>
        <v>0</v>
      </c>
      <c r="K166" s="218" t="s">
        <v>31</v>
      </c>
      <c r="L166" s="47"/>
      <c r="M166" s="223" t="s">
        <v>31</v>
      </c>
      <c r="N166" s="224" t="s">
        <v>47</v>
      </c>
      <c r="O166" s="87"/>
      <c r="P166" s="225">
        <f>O166*H166</f>
        <v>0</v>
      </c>
      <c r="Q166" s="225">
        <v>0</v>
      </c>
      <c r="R166" s="225">
        <f>Q166*H166</f>
        <v>0</v>
      </c>
      <c r="S166" s="225">
        <v>0</v>
      </c>
      <c r="T166" s="226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7" t="s">
        <v>162</v>
      </c>
      <c r="AT166" s="227" t="s">
        <v>158</v>
      </c>
      <c r="AU166" s="227" t="s">
        <v>85</v>
      </c>
      <c r="AY166" s="20" t="s">
        <v>156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20" t="s">
        <v>83</v>
      </c>
      <c r="BK166" s="228">
        <f>ROUND(I166*H166,2)</f>
        <v>0</v>
      </c>
      <c r="BL166" s="20" t="s">
        <v>162</v>
      </c>
      <c r="BM166" s="227" t="s">
        <v>283</v>
      </c>
    </row>
    <row r="167" s="2" customFormat="1">
      <c r="A167" s="41"/>
      <c r="B167" s="42"/>
      <c r="C167" s="43"/>
      <c r="D167" s="236" t="s">
        <v>267</v>
      </c>
      <c r="E167" s="43"/>
      <c r="F167" s="278" t="s">
        <v>284</v>
      </c>
      <c r="G167" s="43"/>
      <c r="H167" s="43"/>
      <c r="I167" s="231"/>
      <c r="J167" s="43"/>
      <c r="K167" s="43"/>
      <c r="L167" s="47"/>
      <c r="M167" s="232"/>
      <c r="N167" s="233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267</v>
      </c>
      <c r="AU167" s="20" t="s">
        <v>85</v>
      </c>
    </row>
    <row r="168" s="13" customFormat="1">
      <c r="A168" s="13"/>
      <c r="B168" s="234"/>
      <c r="C168" s="235"/>
      <c r="D168" s="236" t="s">
        <v>166</v>
      </c>
      <c r="E168" s="237" t="s">
        <v>31</v>
      </c>
      <c r="F168" s="238" t="s">
        <v>117</v>
      </c>
      <c r="G168" s="235"/>
      <c r="H168" s="239">
        <v>59.850000000000001</v>
      </c>
      <c r="I168" s="240"/>
      <c r="J168" s="235"/>
      <c r="K168" s="235"/>
      <c r="L168" s="241"/>
      <c r="M168" s="242"/>
      <c r="N168" s="243"/>
      <c r="O168" s="243"/>
      <c r="P168" s="243"/>
      <c r="Q168" s="243"/>
      <c r="R168" s="243"/>
      <c r="S168" s="243"/>
      <c r="T168" s="24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5" t="s">
        <v>166</v>
      </c>
      <c r="AU168" s="245" t="s">
        <v>85</v>
      </c>
      <c r="AV168" s="13" t="s">
        <v>85</v>
      </c>
      <c r="AW168" s="13" t="s">
        <v>37</v>
      </c>
      <c r="AX168" s="13" t="s">
        <v>83</v>
      </c>
      <c r="AY168" s="245" t="s">
        <v>156</v>
      </c>
    </row>
    <row r="169" s="12" customFormat="1" ht="22.8" customHeight="1">
      <c r="A169" s="12"/>
      <c r="B169" s="200"/>
      <c r="C169" s="201"/>
      <c r="D169" s="202" t="s">
        <v>75</v>
      </c>
      <c r="E169" s="214" t="s">
        <v>85</v>
      </c>
      <c r="F169" s="214" t="s">
        <v>285</v>
      </c>
      <c r="G169" s="201"/>
      <c r="H169" s="201"/>
      <c r="I169" s="204"/>
      <c r="J169" s="215">
        <f>BK169</f>
        <v>0</v>
      </c>
      <c r="K169" s="201"/>
      <c r="L169" s="206"/>
      <c r="M169" s="207"/>
      <c r="N169" s="208"/>
      <c r="O169" s="208"/>
      <c r="P169" s="209">
        <f>SUM(P170:P174)</f>
        <v>0</v>
      </c>
      <c r="Q169" s="208"/>
      <c r="R169" s="209">
        <f>SUM(R170:R174)</f>
        <v>4.5359999999999996</v>
      </c>
      <c r="S169" s="208"/>
      <c r="T169" s="210">
        <f>SUM(T170:T174)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1" t="s">
        <v>83</v>
      </c>
      <c r="AT169" s="212" t="s">
        <v>75</v>
      </c>
      <c r="AU169" s="212" t="s">
        <v>83</v>
      </c>
      <c r="AY169" s="211" t="s">
        <v>156</v>
      </c>
      <c r="BK169" s="213">
        <f>SUM(BK170:BK174)</f>
        <v>0</v>
      </c>
    </row>
    <row r="170" s="2" customFormat="1" ht="16.5" customHeight="1">
      <c r="A170" s="41"/>
      <c r="B170" s="42"/>
      <c r="C170" s="216" t="s">
        <v>286</v>
      </c>
      <c r="D170" s="216" t="s">
        <v>158</v>
      </c>
      <c r="E170" s="217" t="s">
        <v>287</v>
      </c>
      <c r="F170" s="218" t="s">
        <v>288</v>
      </c>
      <c r="G170" s="219" t="s">
        <v>114</v>
      </c>
      <c r="H170" s="220">
        <v>42</v>
      </c>
      <c r="I170" s="221"/>
      <c r="J170" s="222">
        <f>ROUND(I170*H170,2)</f>
        <v>0</v>
      </c>
      <c r="K170" s="218" t="s">
        <v>31</v>
      </c>
      <c r="L170" s="47"/>
      <c r="M170" s="223" t="s">
        <v>31</v>
      </c>
      <c r="N170" s="224" t="s">
        <v>47</v>
      </c>
      <c r="O170" s="87"/>
      <c r="P170" s="225">
        <f>O170*H170</f>
        <v>0</v>
      </c>
      <c r="Q170" s="225">
        <v>0.108</v>
      </c>
      <c r="R170" s="225">
        <f>Q170*H170</f>
        <v>4.5359999999999996</v>
      </c>
      <c r="S170" s="225">
        <v>0</v>
      </c>
      <c r="T170" s="226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7" t="s">
        <v>162</v>
      </c>
      <c r="AT170" s="227" t="s">
        <v>158</v>
      </c>
      <c r="AU170" s="227" t="s">
        <v>85</v>
      </c>
      <c r="AY170" s="20" t="s">
        <v>156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20" t="s">
        <v>83</v>
      </c>
      <c r="BK170" s="228">
        <f>ROUND(I170*H170,2)</f>
        <v>0</v>
      </c>
      <c r="BL170" s="20" t="s">
        <v>162</v>
      </c>
      <c r="BM170" s="227" t="s">
        <v>289</v>
      </c>
    </row>
    <row r="171" s="2" customFormat="1">
      <c r="A171" s="41"/>
      <c r="B171" s="42"/>
      <c r="C171" s="43"/>
      <c r="D171" s="236" t="s">
        <v>267</v>
      </c>
      <c r="E171" s="43"/>
      <c r="F171" s="278" t="s">
        <v>290</v>
      </c>
      <c r="G171" s="43"/>
      <c r="H171" s="43"/>
      <c r="I171" s="231"/>
      <c r="J171" s="43"/>
      <c r="K171" s="43"/>
      <c r="L171" s="47"/>
      <c r="M171" s="232"/>
      <c r="N171" s="233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267</v>
      </c>
      <c r="AU171" s="20" t="s">
        <v>85</v>
      </c>
    </row>
    <row r="172" s="13" customFormat="1">
      <c r="A172" s="13"/>
      <c r="B172" s="234"/>
      <c r="C172" s="235"/>
      <c r="D172" s="236" t="s">
        <v>166</v>
      </c>
      <c r="E172" s="237" t="s">
        <v>31</v>
      </c>
      <c r="F172" s="238" t="s">
        <v>291</v>
      </c>
      <c r="G172" s="235"/>
      <c r="H172" s="239">
        <v>27</v>
      </c>
      <c r="I172" s="240"/>
      <c r="J172" s="235"/>
      <c r="K172" s="235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166</v>
      </c>
      <c r="AU172" s="245" t="s">
        <v>85</v>
      </c>
      <c r="AV172" s="13" t="s">
        <v>85</v>
      </c>
      <c r="AW172" s="13" t="s">
        <v>37</v>
      </c>
      <c r="AX172" s="13" t="s">
        <v>76</v>
      </c>
      <c r="AY172" s="245" t="s">
        <v>156</v>
      </c>
    </row>
    <row r="173" s="13" customFormat="1">
      <c r="A173" s="13"/>
      <c r="B173" s="234"/>
      <c r="C173" s="235"/>
      <c r="D173" s="236" t="s">
        <v>166</v>
      </c>
      <c r="E173" s="237" t="s">
        <v>31</v>
      </c>
      <c r="F173" s="238" t="s">
        <v>292</v>
      </c>
      <c r="G173" s="235"/>
      <c r="H173" s="239">
        <v>15</v>
      </c>
      <c r="I173" s="240"/>
      <c r="J173" s="235"/>
      <c r="K173" s="235"/>
      <c r="L173" s="241"/>
      <c r="M173" s="242"/>
      <c r="N173" s="243"/>
      <c r="O173" s="243"/>
      <c r="P173" s="243"/>
      <c r="Q173" s="243"/>
      <c r="R173" s="243"/>
      <c r="S173" s="243"/>
      <c r="T173" s="24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5" t="s">
        <v>166</v>
      </c>
      <c r="AU173" s="245" t="s">
        <v>85</v>
      </c>
      <c r="AV173" s="13" t="s">
        <v>85</v>
      </c>
      <c r="AW173" s="13" t="s">
        <v>37</v>
      </c>
      <c r="AX173" s="13" t="s">
        <v>76</v>
      </c>
      <c r="AY173" s="245" t="s">
        <v>156</v>
      </c>
    </row>
    <row r="174" s="14" customFormat="1">
      <c r="A174" s="14"/>
      <c r="B174" s="246"/>
      <c r="C174" s="247"/>
      <c r="D174" s="236" t="s">
        <v>166</v>
      </c>
      <c r="E174" s="248" t="s">
        <v>31</v>
      </c>
      <c r="F174" s="249" t="s">
        <v>173</v>
      </c>
      <c r="G174" s="247"/>
      <c r="H174" s="250">
        <v>42</v>
      </c>
      <c r="I174" s="251"/>
      <c r="J174" s="247"/>
      <c r="K174" s="247"/>
      <c r="L174" s="252"/>
      <c r="M174" s="253"/>
      <c r="N174" s="254"/>
      <c r="O174" s="254"/>
      <c r="P174" s="254"/>
      <c r="Q174" s="254"/>
      <c r="R174" s="254"/>
      <c r="S174" s="254"/>
      <c r="T174" s="25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6" t="s">
        <v>166</v>
      </c>
      <c r="AU174" s="256" t="s">
        <v>85</v>
      </c>
      <c r="AV174" s="14" t="s">
        <v>162</v>
      </c>
      <c r="AW174" s="14" t="s">
        <v>37</v>
      </c>
      <c r="AX174" s="14" t="s">
        <v>83</v>
      </c>
      <c r="AY174" s="256" t="s">
        <v>156</v>
      </c>
    </row>
    <row r="175" s="12" customFormat="1" ht="22.8" customHeight="1">
      <c r="A175" s="12"/>
      <c r="B175" s="200"/>
      <c r="C175" s="201"/>
      <c r="D175" s="202" t="s">
        <v>75</v>
      </c>
      <c r="E175" s="214" t="s">
        <v>208</v>
      </c>
      <c r="F175" s="214" t="s">
        <v>293</v>
      </c>
      <c r="G175" s="201"/>
      <c r="H175" s="201"/>
      <c r="I175" s="204"/>
      <c r="J175" s="215">
        <f>BK175</f>
        <v>0</v>
      </c>
      <c r="K175" s="201"/>
      <c r="L175" s="206"/>
      <c r="M175" s="207"/>
      <c r="N175" s="208"/>
      <c r="O175" s="208"/>
      <c r="P175" s="209">
        <f>SUM(P176:P180)</f>
        <v>0</v>
      </c>
      <c r="Q175" s="208"/>
      <c r="R175" s="209">
        <f>SUM(R176:R180)</f>
        <v>0</v>
      </c>
      <c r="S175" s="208"/>
      <c r="T175" s="210">
        <f>SUM(T176:T180)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1" t="s">
        <v>83</v>
      </c>
      <c r="AT175" s="212" t="s">
        <v>75</v>
      </c>
      <c r="AU175" s="212" t="s">
        <v>83</v>
      </c>
      <c r="AY175" s="211" t="s">
        <v>156</v>
      </c>
      <c r="BK175" s="213">
        <f>SUM(BK176:BK180)</f>
        <v>0</v>
      </c>
    </row>
    <row r="176" s="2" customFormat="1" ht="24.15" customHeight="1">
      <c r="A176" s="41"/>
      <c r="B176" s="42"/>
      <c r="C176" s="216" t="s">
        <v>294</v>
      </c>
      <c r="D176" s="216" t="s">
        <v>158</v>
      </c>
      <c r="E176" s="217" t="s">
        <v>295</v>
      </c>
      <c r="F176" s="218" t="s">
        <v>296</v>
      </c>
      <c r="G176" s="219" t="s">
        <v>265</v>
      </c>
      <c r="H176" s="220">
        <v>1</v>
      </c>
      <c r="I176" s="221"/>
      <c r="J176" s="222">
        <f>ROUND(I176*H176,2)</f>
        <v>0</v>
      </c>
      <c r="K176" s="218" t="s">
        <v>31</v>
      </c>
      <c r="L176" s="47"/>
      <c r="M176" s="223" t="s">
        <v>31</v>
      </c>
      <c r="N176" s="224" t="s">
        <v>47</v>
      </c>
      <c r="O176" s="87"/>
      <c r="P176" s="225">
        <f>O176*H176</f>
        <v>0</v>
      </c>
      <c r="Q176" s="225">
        <v>0</v>
      </c>
      <c r="R176" s="225">
        <f>Q176*H176</f>
        <v>0</v>
      </c>
      <c r="S176" s="225">
        <v>0</v>
      </c>
      <c r="T176" s="226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7" t="s">
        <v>162</v>
      </c>
      <c r="AT176" s="227" t="s">
        <v>158</v>
      </c>
      <c r="AU176" s="227" t="s">
        <v>85</v>
      </c>
      <c r="AY176" s="20" t="s">
        <v>156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20" t="s">
        <v>83</v>
      </c>
      <c r="BK176" s="228">
        <f>ROUND(I176*H176,2)</f>
        <v>0</v>
      </c>
      <c r="BL176" s="20" t="s">
        <v>162</v>
      </c>
      <c r="BM176" s="227" t="s">
        <v>297</v>
      </c>
    </row>
    <row r="177" s="2" customFormat="1">
      <c r="A177" s="41"/>
      <c r="B177" s="42"/>
      <c r="C177" s="43"/>
      <c r="D177" s="236" t="s">
        <v>267</v>
      </c>
      <c r="E177" s="43"/>
      <c r="F177" s="278" t="s">
        <v>298</v>
      </c>
      <c r="G177" s="43"/>
      <c r="H177" s="43"/>
      <c r="I177" s="231"/>
      <c r="J177" s="43"/>
      <c r="K177" s="43"/>
      <c r="L177" s="47"/>
      <c r="M177" s="232"/>
      <c r="N177" s="233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267</v>
      </c>
      <c r="AU177" s="20" t="s">
        <v>85</v>
      </c>
    </row>
    <row r="178" s="2" customFormat="1" ht="16.5" customHeight="1">
      <c r="A178" s="41"/>
      <c r="B178" s="42"/>
      <c r="C178" s="216" t="s">
        <v>299</v>
      </c>
      <c r="D178" s="216" t="s">
        <v>158</v>
      </c>
      <c r="E178" s="217" t="s">
        <v>300</v>
      </c>
      <c r="F178" s="218" t="s">
        <v>301</v>
      </c>
      <c r="G178" s="219" t="s">
        <v>302</v>
      </c>
      <c r="H178" s="220">
        <v>4</v>
      </c>
      <c r="I178" s="221"/>
      <c r="J178" s="222">
        <f>ROUND(I178*H178,2)</f>
        <v>0</v>
      </c>
      <c r="K178" s="218" t="s">
        <v>31</v>
      </c>
      <c r="L178" s="47"/>
      <c r="M178" s="223" t="s">
        <v>31</v>
      </c>
      <c r="N178" s="224" t="s">
        <v>47</v>
      </c>
      <c r="O178" s="87"/>
      <c r="P178" s="225">
        <f>O178*H178</f>
        <v>0</v>
      </c>
      <c r="Q178" s="225">
        <v>0</v>
      </c>
      <c r="R178" s="225">
        <f>Q178*H178</f>
        <v>0</v>
      </c>
      <c r="S178" s="225">
        <v>0</v>
      </c>
      <c r="T178" s="226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27" t="s">
        <v>162</v>
      </c>
      <c r="AT178" s="227" t="s">
        <v>158</v>
      </c>
      <c r="AU178" s="227" t="s">
        <v>85</v>
      </c>
      <c r="AY178" s="20" t="s">
        <v>156</v>
      </c>
      <c r="BE178" s="228">
        <f>IF(N178="základní",J178,0)</f>
        <v>0</v>
      </c>
      <c r="BF178" s="228">
        <f>IF(N178="snížená",J178,0)</f>
        <v>0</v>
      </c>
      <c r="BG178" s="228">
        <f>IF(N178="zákl. přenesená",J178,0)</f>
        <v>0</v>
      </c>
      <c r="BH178" s="228">
        <f>IF(N178="sníž. přenesená",J178,0)</f>
        <v>0</v>
      </c>
      <c r="BI178" s="228">
        <f>IF(N178="nulová",J178,0)</f>
        <v>0</v>
      </c>
      <c r="BJ178" s="20" t="s">
        <v>83</v>
      </c>
      <c r="BK178" s="228">
        <f>ROUND(I178*H178,2)</f>
        <v>0</v>
      </c>
      <c r="BL178" s="20" t="s">
        <v>162</v>
      </c>
      <c r="BM178" s="227" t="s">
        <v>303</v>
      </c>
    </row>
    <row r="179" s="2" customFormat="1">
      <c r="A179" s="41"/>
      <c r="B179" s="42"/>
      <c r="C179" s="43"/>
      <c r="D179" s="236" t="s">
        <v>267</v>
      </c>
      <c r="E179" s="43"/>
      <c r="F179" s="278" t="s">
        <v>304</v>
      </c>
      <c r="G179" s="43"/>
      <c r="H179" s="43"/>
      <c r="I179" s="231"/>
      <c r="J179" s="43"/>
      <c r="K179" s="43"/>
      <c r="L179" s="47"/>
      <c r="M179" s="232"/>
      <c r="N179" s="233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267</v>
      </c>
      <c r="AU179" s="20" t="s">
        <v>85</v>
      </c>
    </row>
    <row r="180" s="13" customFormat="1">
      <c r="A180" s="13"/>
      <c r="B180" s="234"/>
      <c r="C180" s="235"/>
      <c r="D180" s="236" t="s">
        <v>166</v>
      </c>
      <c r="E180" s="237" t="s">
        <v>31</v>
      </c>
      <c r="F180" s="238" t="s">
        <v>305</v>
      </c>
      <c r="G180" s="235"/>
      <c r="H180" s="239">
        <v>4</v>
      </c>
      <c r="I180" s="240"/>
      <c r="J180" s="235"/>
      <c r="K180" s="235"/>
      <c r="L180" s="241"/>
      <c r="M180" s="242"/>
      <c r="N180" s="243"/>
      <c r="O180" s="243"/>
      <c r="P180" s="243"/>
      <c r="Q180" s="243"/>
      <c r="R180" s="243"/>
      <c r="S180" s="243"/>
      <c r="T180" s="24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5" t="s">
        <v>166</v>
      </c>
      <c r="AU180" s="245" t="s">
        <v>85</v>
      </c>
      <c r="AV180" s="13" t="s">
        <v>85</v>
      </c>
      <c r="AW180" s="13" t="s">
        <v>37</v>
      </c>
      <c r="AX180" s="13" t="s">
        <v>83</v>
      </c>
      <c r="AY180" s="245" t="s">
        <v>156</v>
      </c>
    </row>
    <row r="181" s="12" customFormat="1" ht="22.8" customHeight="1">
      <c r="A181" s="12"/>
      <c r="B181" s="200"/>
      <c r="C181" s="201"/>
      <c r="D181" s="202" t="s">
        <v>75</v>
      </c>
      <c r="E181" s="214" t="s">
        <v>306</v>
      </c>
      <c r="F181" s="214" t="s">
        <v>307</v>
      </c>
      <c r="G181" s="201"/>
      <c r="H181" s="201"/>
      <c r="I181" s="204"/>
      <c r="J181" s="215">
        <f>BK181</f>
        <v>0</v>
      </c>
      <c r="K181" s="201"/>
      <c r="L181" s="206"/>
      <c r="M181" s="207"/>
      <c r="N181" s="208"/>
      <c r="O181" s="208"/>
      <c r="P181" s="209">
        <f>SUM(P182:P193)</f>
        <v>0</v>
      </c>
      <c r="Q181" s="208"/>
      <c r="R181" s="209">
        <f>SUM(R182:R193)</f>
        <v>0</v>
      </c>
      <c r="S181" s="208"/>
      <c r="T181" s="210">
        <f>SUM(T182:T193)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1" t="s">
        <v>83</v>
      </c>
      <c r="AT181" s="212" t="s">
        <v>75</v>
      </c>
      <c r="AU181" s="212" t="s">
        <v>83</v>
      </c>
      <c r="AY181" s="211" t="s">
        <v>156</v>
      </c>
      <c r="BK181" s="213">
        <f>SUM(BK182:BK193)</f>
        <v>0</v>
      </c>
    </row>
    <row r="182" s="2" customFormat="1" ht="44.25" customHeight="1">
      <c r="A182" s="41"/>
      <c r="B182" s="42"/>
      <c r="C182" s="216" t="s">
        <v>308</v>
      </c>
      <c r="D182" s="216" t="s">
        <v>158</v>
      </c>
      <c r="E182" s="217" t="s">
        <v>309</v>
      </c>
      <c r="F182" s="218" t="s">
        <v>310</v>
      </c>
      <c r="G182" s="219" t="s">
        <v>311</v>
      </c>
      <c r="H182" s="220">
        <v>335.47500000000002</v>
      </c>
      <c r="I182" s="221"/>
      <c r="J182" s="222">
        <f>ROUND(I182*H182,2)</f>
        <v>0</v>
      </c>
      <c r="K182" s="218" t="s">
        <v>161</v>
      </c>
      <c r="L182" s="47"/>
      <c r="M182" s="223" t="s">
        <v>31</v>
      </c>
      <c r="N182" s="224" t="s">
        <v>47</v>
      </c>
      <c r="O182" s="87"/>
      <c r="P182" s="225">
        <f>O182*H182</f>
        <v>0</v>
      </c>
      <c r="Q182" s="225">
        <v>0</v>
      </c>
      <c r="R182" s="225">
        <f>Q182*H182</f>
        <v>0</v>
      </c>
      <c r="S182" s="225">
        <v>0</v>
      </c>
      <c r="T182" s="226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27" t="s">
        <v>162</v>
      </c>
      <c r="AT182" s="227" t="s">
        <v>158</v>
      </c>
      <c r="AU182" s="227" t="s">
        <v>85</v>
      </c>
      <c r="AY182" s="20" t="s">
        <v>156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20" t="s">
        <v>83</v>
      </c>
      <c r="BK182" s="228">
        <f>ROUND(I182*H182,2)</f>
        <v>0</v>
      </c>
      <c r="BL182" s="20" t="s">
        <v>162</v>
      </c>
      <c r="BM182" s="227" t="s">
        <v>312</v>
      </c>
    </row>
    <row r="183" s="2" customFormat="1">
      <c r="A183" s="41"/>
      <c r="B183" s="42"/>
      <c r="C183" s="43"/>
      <c r="D183" s="229" t="s">
        <v>164</v>
      </c>
      <c r="E183" s="43"/>
      <c r="F183" s="230" t="s">
        <v>313</v>
      </c>
      <c r="G183" s="43"/>
      <c r="H183" s="43"/>
      <c r="I183" s="231"/>
      <c r="J183" s="43"/>
      <c r="K183" s="43"/>
      <c r="L183" s="47"/>
      <c r="M183" s="232"/>
      <c r="N183" s="233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164</v>
      </c>
      <c r="AU183" s="20" t="s">
        <v>85</v>
      </c>
    </row>
    <row r="184" s="13" customFormat="1">
      <c r="A184" s="13"/>
      <c r="B184" s="234"/>
      <c r="C184" s="235"/>
      <c r="D184" s="236" t="s">
        <v>166</v>
      </c>
      <c r="E184" s="237" t="s">
        <v>31</v>
      </c>
      <c r="F184" s="238" t="s">
        <v>314</v>
      </c>
      <c r="G184" s="235"/>
      <c r="H184" s="239">
        <v>335.47500000000002</v>
      </c>
      <c r="I184" s="240"/>
      <c r="J184" s="235"/>
      <c r="K184" s="235"/>
      <c r="L184" s="241"/>
      <c r="M184" s="242"/>
      <c r="N184" s="243"/>
      <c r="O184" s="243"/>
      <c r="P184" s="243"/>
      <c r="Q184" s="243"/>
      <c r="R184" s="243"/>
      <c r="S184" s="243"/>
      <c r="T184" s="24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5" t="s">
        <v>166</v>
      </c>
      <c r="AU184" s="245" t="s">
        <v>85</v>
      </c>
      <c r="AV184" s="13" t="s">
        <v>85</v>
      </c>
      <c r="AW184" s="13" t="s">
        <v>37</v>
      </c>
      <c r="AX184" s="13" t="s">
        <v>76</v>
      </c>
      <c r="AY184" s="245" t="s">
        <v>156</v>
      </c>
    </row>
    <row r="185" s="14" customFormat="1">
      <c r="A185" s="14"/>
      <c r="B185" s="246"/>
      <c r="C185" s="247"/>
      <c r="D185" s="236" t="s">
        <v>166</v>
      </c>
      <c r="E185" s="248" t="s">
        <v>31</v>
      </c>
      <c r="F185" s="249" t="s">
        <v>173</v>
      </c>
      <c r="G185" s="247"/>
      <c r="H185" s="250">
        <v>335.47500000000002</v>
      </c>
      <c r="I185" s="251"/>
      <c r="J185" s="247"/>
      <c r="K185" s="247"/>
      <c r="L185" s="252"/>
      <c r="M185" s="253"/>
      <c r="N185" s="254"/>
      <c r="O185" s="254"/>
      <c r="P185" s="254"/>
      <c r="Q185" s="254"/>
      <c r="R185" s="254"/>
      <c r="S185" s="254"/>
      <c r="T185" s="25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6" t="s">
        <v>166</v>
      </c>
      <c r="AU185" s="256" t="s">
        <v>85</v>
      </c>
      <c r="AV185" s="14" t="s">
        <v>162</v>
      </c>
      <c r="AW185" s="14" t="s">
        <v>37</v>
      </c>
      <c r="AX185" s="14" t="s">
        <v>83</v>
      </c>
      <c r="AY185" s="256" t="s">
        <v>156</v>
      </c>
    </row>
    <row r="186" s="2" customFormat="1" ht="37.8" customHeight="1">
      <c r="A186" s="41"/>
      <c r="B186" s="42"/>
      <c r="C186" s="216" t="s">
        <v>315</v>
      </c>
      <c r="D186" s="216" t="s">
        <v>158</v>
      </c>
      <c r="E186" s="217" t="s">
        <v>316</v>
      </c>
      <c r="F186" s="218" t="s">
        <v>317</v>
      </c>
      <c r="G186" s="219" t="s">
        <v>311</v>
      </c>
      <c r="H186" s="220">
        <v>37.274999999999999</v>
      </c>
      <c r="I186" s="221"/>
      <c r="J186" s="222">
        <f>ROUND(I186*H186,2)</f>
        <v>0</v>
      </c>
      <c r="K186" s="218" t="s">
        <v>161</v>
      </c>
      <c r="L186" s="47"/>
      <c r="M186" s="223" t="s">
        <v>31</v>
      </c>
      <c r="N186" s="224" t="s">
        <v>47</v>
      </c>
      <c r="O186" s="87"/>
      <c r="P186" s="225">
        <f>O186*H186</f>
        <v>0</v>
      </c>
      <c r="Q186" s="225">
        <v>0</v>
      </c>
      <c r="R186" s="225">
        <f>Q186*H186</f>
        <v>0</v>
      </c>
      <c r="S186" s="225">
        <v>0</v>
      </c>
      <c r="T186" s="226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27" t="s">
        <v>162</v>
      </c>
      <c r="AT186" s="227" t="s">
        <v>158</v>
      </c>
      <c r="AU186" s="227" t="s">
        <v>85</v>
      </c>
      <c r="AY186" s="20" t="s">
        <v>156</v>
      </c>
      <c r="BE186" s="228">
        <f>IF(N186="základní",J186,0)</f>
        <v>0</v>
      </c>
      <c r="BF186" s="228">
        <f>IF(N186="snížená",J186,0)</f>
        <v>0</v>
      </c>
      <c r="BG186" s="228">
        <f>IF(N186="zákl. přenesená",J186,0)</f>
        <v>0</v>
      </c>
      <c r="BH186" s="228">
        <f>IF(N186="sníž. přenesená",J186,0)</f>
        <v>0</v>
      </c>
      <c r="BI186" s="228">
        <f>IF(N186="nulová",J186,0)</f>
        <v>0</v>
      </c>
      <c r="BJ186" s="20" t="s">
        <v>83</v>
      </c>
      <c r="BK186" s="228">
        <f>ROUND(I186*H186,2)</f>
        <v>0</v>
      </c>
      <c r="BL186" s="20" t="s">
        <v>162</v>
      </c>
      <c r="BM186" s="227" t="s">
        <v>318</v>
      </c>
    </row>
    <row r="187" s="2" customFormat="1">
      <c r="A187" s="41"/>
      <c r="B187" s="42"/>
      <c r="C187" s="43"/>
      <c r="D187" s="229" t="s">
        <v>164</v>
      </c>
      <c r="E187" s="43"/>
      <c r="F187" s="230" t="s">
        <v>319</v>
      </c>
      <c r="G187" s="43"/>
      <c r="H187" s="43"/>
      <c r="I187" s="231"/>
      <c r="J187" s="43"/>
      <c r="K187" s="43"/>
      <c r="L187" s="47"/>
      <c r="M187" s="232"/>
      <c r="N187" s="233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164</v>
      </c>
      <c r="AU187" s="20" t="s">
        <v>85</v>
      </c>
    </row>
    <row r="188" s="13" customFormat="1">
      <c r="A188" s="13"/>
      <c r="B188" s="234"/>
      <c r="C188" s="235"/>
      <c r="D188" s="236" t="s">
        <v>166</v>
      </c>
      <c r="E188" s="237" t="s">
        <v>31</v>
      </c>
      <c r="F188" s="238" t="s">
        <v>320</v>
      </c>
      <c r="G188" s="235"/>
      <c r="H188" s="239">
        <v>37.274999999999999</v>
      </c>
      <c r="I188" s="240"/>
      <c r="J188" s="235"/>
      <c r="K188" s="235"/>
      <c r="L188" s="241"/>
      <c r="M188" s="242"/>
      <c r="N188" s="243"/>
      <c r="O188" s="243"/>
      <c r="P188" s="243"/>
      <c r="Q188" s="243"/>
      <c r="R188" s="243"/>
      <c r="S188" s="243"/>
      <c r="T188" s="24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5" t="s">
        <v>166</v>
      </c>
      <c r="AU188" s="245" t="s">
        <v>85</v>
      </c>
      <c r="AV188" s="13" t="s">
        <v>85</v>
      </c>
      <c r="AW188" s="13" t="s">
        <v>37</v>
      </c>
      <c r="AX188" s="13" t="s">
        <v>76</v>
      </c>
      <c r="AY188" s="245" t="s">
        <v>156</v>
      </c>
    </row>
    <row r="189" s="14" customFormat="1">
      <c r="A189" s="14"/>
      <c r="B189" s="246"/>
      <c r="C189" s="247"/>
      <c r="D189" s="236" t="s">
        <v>166</v>
      </c>
      <c r="E189" s="248" t="s">
        <v>31</v>
      </c>
      <c r="F189" s="249" t="s">
        <v>173</v>
      </c>
      <c r="G189" s="247"/>
      <c r="H189" s="250">
        <v>37.274999999999999</v>
      </c>
      <c r="I189" s="251"/>
      <c r="J189" s="247"/>
      <c r="K189" s="247"/>
      <c r="L189" s="252"/>
      <c r="M189" s="253"/>
      <c r="N189" s="254"/>
      <c r="O189" s="254"/>
      <c r="P189" s="254"/>
      <c r="Q189" s="254"/>
      <c r="R189" s="254"/>
      <c r="S189" s="254"/>
      <c r="T189" s="25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6" t="s">
        <v>166</v>
      </c>
      <c r="AU189" s="256" t="s">
        <v>85</v>
      </c>
      <c r="AV189" s="14" t="s">
        <v>162</v>
      </c>
      <c r="AW189" s="14" t="s">
        <v>37</v>
      </c>
      <c r="AX189" s="14" t="s">
        <v>83</v>
      </c>
      <c r="AY189" s="256" t="s">
        <v>156</v>
      </c>
    </row>
    <row r="190" s="2" customFormat="1" ht="44.25" customHeight="1">
      <c r="A190" s="41"/>
      <c r="B190" s="42"/>
      <c r="C190" s="216" t="s">
        <v>321</v>
      </c>
      <c r="D190" s="216" t="s">
        <v>158</v>
      </c>
      <c r="E190" s="217" t="s">
        <v>322</v>
      </c>
      <c r="F190" s="218" t="s">
        <v>323</v>
      </c>
      <c r="G190" s="219" t="s">
        <v>311</v>
      </c>
      <c r="H190" s="220">
        <v>37.274999999999999</v>
      </c>
      <c r="I190" s="221"/>
      <c r="J190" s="222">
        <f>ROUND(I190*H190,2)</f>
        <v>0</v>
      </c>
      <c r="K190" s="218" t="s">
        <v>161</v>
      </c>
      <c r="L190" s="47"/>
      <c r="M190" s="223" t="s">
        <v>31</v>
      </c>
      <c r="N190" s="224" t="s">
        <v>47</v>
      </c>
      <c r="O190" s="87"/>
      <c r="P190" s="225">
        <f>O190*H190</f>
        <v>0</v>
      </c>
      <c r="Q190" s="225">
        <v>0</v>
      </c>
      <c r="R190" s="225">
        <f>Q190*H190</f>
        <v>0</v>
      </c>
      <c r="S190" s="225">
        <v>0</v>
      </c>
      <c r="T190" s="226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27" t="s">
        <v>162</v>
      </c>
      <c r="AT190" s="227" t="s">
        <v>158</v>
      </c>
      <c r="AU190" s="227" t="s">
        <v>85</v>
      </c>
      <c r="AY190" s="20" t="s">
        <v>156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20" t="s">
        <v>83</v>
      </c>
      <c r="BK190" s="228">
        <f>ROUND(I190*H190,2)</f>
        <v>0</v>
      </c>
      <c r="BL190" s="20" t="s">
        <v>162</v>
      </c>
      <c r="BM190" s="227" t="s">
        <v>324</v>
      </c>
    </row>
    <row r="191" s="2" customFormat="1">
      <c r="A191" s="41"/>
      <c r="B191" s="42"/>
      <c r="C191" s="43"/>
      <c r="D191" s="229" t="s">
        <v>164</v>
      </c>
      <c r="E191" s="43"/>
      <c r="F191" s="230" t="s">
        <v>325</v>
      </c>
      <c r="G191" s="43"/>
      <c r="H191" s="43"/>
      <c r="I191" s="231"/>
      <c r="J191" s="43"/>
      <c r="K191" s="43"/>
      <c r="L191" s="47"/>
      <c r="M191" s="232"/>
      <c r="N191" s="233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164</v>
      </c>
      <c r="AU191" s="20" t="s">
        <v>85</v>
      </c>
    </row>
    <row r="192" s="13" customFormat="1">
      <c r="A192" s="13"/>
      <c r="B192" s="234"/>
      <c r="C192" s="235"/>
      <c r="D192" s="236" t="s">
        <v>166</v>
      </c>
      <c r="E192" s="237" t="s">
        <v>31</v>
      </c>
      <c r="F192" s="238" t="s">
        <v>320</v>
      </c>
      <c r="G192" s="235"/>
      <c r="H192" s="239">
        <v>37.274999999999999</v>
      </c>
      <c r="I192" s="240"/>
      <c r="J192" s="235"/>
      <c r="K192" s="235"/>
      <c r="L192" s="241"/>
      <c r="M192" s="242"/>
      <c r="N192" s="243"/>
      <c r="O192" s="243"/>
      <c r="P192" s="243"/>
      <c r="Q192" s="243"/>
      <c r="R192" s="243"/>
      <c r="S192" s="243"/>
      <c r="T192" s="24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5" t="s">
        <v>166</v>
      </c>
      <c r="AU192" s="245" t="s">
        <v>85</v>
      </c>
      <c r="AV192" s="13" t="s">
        <v>85</v>
      </c>
      <c r="AW192" s="13" t="s">
        <v>37</v>
      </c>
      <c r="AX192" s="13" t="s">
        <v>76</v>
      </c>
      <c r="AY192" s="245" t="s">
        <v>156</v>
      </c>
    </row>
    <row r="193" s="14" customFormat="1">
      <c r="A193" s="14"/>
      <c r="B193" s="246"/>
      <c r="C193" s="247"/>
      <c r="D193" s="236" t="s">
        <v>166</v>
      </c>
      <c r="E193" s="248" t="s">
        <v>31</v>
      </c>
      <c r="F193" s="249" t="s">
        <v>173</v>
      </c>
      <c r="G193" s="247"/>
      <c r="H193" s="250">
        <v>37.274999999999999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6" t="s">
        <v>166</v>
      </c>
      <c r="AU193" s="256" t="s">
        <v>85</v>
      </c>
      <c r="AV193" s="14" t="s">
        <v>162</v>
      </c>
      <c r="AW193" s="14" t="s">
        <v>37</v>
      </c>
      <c r="AX193" s="14" t="s">
        <v>83</v>
      </c>
      <c r="AY193" s="256" t="s">
        <v>156</v>
      </c>
    </row>
    <row r="194" s="12" customFormat="1" ht="22.8" customHeight="1">
      <c r="A194" s="12"/>
      <c r="B194" s="200"/>
      <c r="C194" s="201"/>
      <c r="D194" s="202" t="s">
        <v>75</v>
      </c>
      <c r="E194" s="214" t="s">
        <v>326</v>
      </c>
      <c r="F194" s="214" t="s">
        <v>327</v>
      </c>
      <c r="G194" s="201"/>
      <c r="H194" s="201"/>
      <c r="I194" s="204"/>
      <c r="J194" s="215">
        <f>BK194</f>
        <v>0</v>
      </c>
      <c r="K194" s="201"/>
      <c r="L194" s="206"/>
      <c r="M194" s="207"/>
      <c r="N194" s="208"/>
      <c r="O194" s="208"/>
      <c r="P194" s="209">
        <f>SUM(P195:P198)</f>
        <v>0</v>
      </c>
      <c r="Q194" s="208"/>
      <c r="R194" s="209">
        <f>SUM(R195:R198)</f>
        <v>0</v>
      </c>
      <c r="S194" s="208"/>
      <c r="T194" s="210">
        <f>SUM(T195:T198)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1" t="s">
        <v>83</v>
      </c>
      <c r="AT194" s="212" t="s">
        <v>75</v>
      </c>
      <c r="AU194" s="212" t="s">
        <v>83</v>
      </c>
      <c r="AY194" s="211" t="s">
        <v>156</v>
      </c>
      <c r="BK194" s="213">
        <f>SUM(BK195:BK198)</f>
        <v>0</v>
      </c>
    </row>
    <row r="195" s="2" customFormat="1" ht="33" customHeight="1">
      <c r="A195" s="41"/>
      <c r="B195" s="42"/>
      <c r="C195" s="216" t="s">
        <v>328</v>
      </c>
      <c r="D195" s="216" t="s">
        <v>158</v>
      </c>
      <c r="E195" s="217" t="s">
        <v>329</v>
      </c>
      <c r="F195" s="218" t="s">
        <v>330</v>
      </c>
      <c r="G195" s="219" t="s">
        <v>311</v>
      </c>
      <c r="H195" s="220">
        <v>4.5510000000000002</v>
      </c>
      <c r="I195" s="221"/>
      <c r="J195" s="222">
        <f>ROUND(I195*H195,2)</f>
        <v>0</v>
      </c>
      <c r="K195" s="218" t="s">
        <v>161</v>
      </c>
      <c r="L195" s="47"/>
      <c r="M195" s="223" t="s">
        <v>31</v>
      </c>
      <c r="N195" s="224" t="s">
        <v>47</v>
      </c>
      <c r="O195" s="87"/>
      <c r="P195" s="225">
        <f>O195*H195</f>
        <v>0</v>
      </c>
      <c r="Q195" s="225">
        <v>0</v>
      </c>
      <c r="R195" s="225">
        <f>Q195*H195</f>
        <v>0</v>
      </c>
      <c r="S195" s="225">
        <v>0</v>
      </c>
      <c r="T195" s="226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7" t="s">
        <v>162</v>
      </c>
      <c r="AT195" s="227" t="s">
        <v>158</v>
      </c>
      <c r="AU195" s="227" t="s">
        <v>85</v>
      </c>
      <c r="AY195" s="20" t="s">
        <v>156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20" t="s">
        <v>83</v>
      </c>
      <c r="BK195" s="228">
        <f>ROUND(I195*H195,2)</f>
        <v>0</v>
      </c>
      <c r="BL195" s="20" t="s">
        <v>162</v>
      </c>
      <c r="BM195" s="227" t="s">
        <v>331</v>
      </c>
    </row>
    <row r="196" s="2" customFormat="1">
      <c r="A196" s="41"/>
      <c r="B196" s="42"/>
      <c r="C196" s="43"/>
      <c r="D196" s="229" t="s">
        <v>164</v>
      </c>
      <c r="E196" s="43"/>
      <c r="F196" s="230" t="s">
        <v>332</v>
      </c>
      <c r="G196" s="43"/>
      <c r="H196" s="43"/>
      <c r="I196" s="231"/>
      <c r="J196" s="43"/>
      <c r="K196" s="43"/>
      <c r="L196" s="47"/>
      <c r="M196" s="232"/>
      <c r="N196" s="233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164</v>
      </c>
      <c r="AU196" s="20" t="s">
        <v>85</v>
      </c>
    </row>
    <row r="197" s="2" customFormat="1" ht="44.25" customHeight="1">
      <c r="A197" s="41"/>
      <c r="B197" s="42"/>
      <c r="C197" s="216" t="s">
        <v>333</v>
      </c>
      <c r="D197" s="216" t="s">
        <v>158</v>
      </c>
      <c r="E197" s="217" t="s">
        <v>334</v>
      </c>
      <c r="F197" s="218" t="s">
        <v>335</v>
      </c>
      <c r="G197" s="219" t="s">
        <v>311</v>
      </c>
      <c r="H197" s="220">
        <v>4.5510000000000002</v>
      </c>
      <c r="I197" s="221"/>
      <c r="J197" s="222">
        <f>ROUND(I197*H197,2)</f>
        <v>0</v>
      </c>
      <c r="K197" s="218" t="s">
        <v>161</v>
      </c>
      <c r="L197" s="47"/>
      <c r="M197" s="223" t="s">
        <v>31</v>
      </c>
      <c r="N197" s="224" t="s">
        <v>47</v>
      </c>
      <c r="O197" s="87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27" t="s">
        <v>162</v>
      </c>
      <c r="AT197" s="227" t="s">
        <v>158</v>
      </c>
      <c r="AU197" s="227" t="s">
        <v>85</v>
      </c>
      <c r="AY197" s="20" t="s">
        <v>156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20" t="s">
        <v>83</v>
      </c>
      <c r="BK197" s="228">
        <f>ROUND(I197*H197,2)</f>
        <v>0</v>
      </c>
      <c r="BL197" s="20" t="s">
        <v>162</v>
      </c>
      <c r="BM197" s="227" t="s">
        <v>336</v>
      </c>
    </row>
    <row r="198" s="2" customFormat="1">
      <c r="A198" s="41"/>
      <c r="B198" s="42"/>
      <c r="C198" s="43"/>
      <c r="D198" s="229" t="s">
        <v>164</v>
      </c>
      <c r="E198" s="43"/>
      <c r="F198" s="230" t="s">
        <v>337</v>
      </c>
      <c r="G198" s="43"/>
      <c r="H198" s="43"/>
      <c r="I198" s="231"/>
      <c r="J198" s="43"/>
      <c r="K198" s="43"/>
      <c r="L198" s="47"/>
      <c r="M198" s="279"/>
      <c r="N198" s="280"/>
      <c r="O198" s="281"/>
      <c r="P198" s="281"/>
      <c r="Q198" s="281"/>
      <c r="R198" s="281"/>
      <c r="S198" s="281"/>
      <c r="T198" s="282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164</v>
      </c>
      <c r="AU198" s="20" t="s">
        <v>85</v>
      </c>
    </row>
    <row r="199" s="2" customFormat="1" ht="6.96" customHeight="1">
      <c r="A199" s="41"/>
      <c r="B199" s="62"/>
      <c r="C199" s="63"/>
      <c r="D199" s="63"/>
      <c r="E199" s="63"/>
      <c r="F199" s="63"/>
      <c r="G199" s="63"/>
      <c r="H199" s="63"/>
      <c r="I199" s="63"/>
      <c r="J199" s="63"/>
      <c r="K199" s="63"/>
      <c r="L199" s="47"/>
      <c r="M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</row>
  </sheetData>
  <sheetProtection sheet="1" autoFilter="0" formatColumns="0" formatRows="0" objects="1" scenarios="1" spinCount="100000" saltValue="nWnu+L8/GSau94EOuHBQ+925ehVPgmTWSteUiQL6KoSAM2nDsvhQiv/2Z1RECpvkA3S9+XXaarKM66qmcjbSqQ==" hashValue="7u9wblV3Sg+sSxMP+3CPs+Rc9Sg5DakyRPuNZYFRhVnp8NbLf3H+1yexcSI8y9Z57AODuY1ta8+hLkg6T/ppFA==" algorithmName="SHA-512" password="CC35"/>
  <autoFilter ref="C90:K198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hyperlinks>
    <hyperlink ref="F95" r:id="rId1" display="https://podminky.urs.cz/item/CS_URS_2025_02/121151103"/>
    <hyperlink ref="F98" r:id="rId2" display="https://podminky.urs.cz/item/CS_URS_2025_02/129951123"/>
    <hyperlink ref="F102" r:id="rId3" display="https://podminky.urs.cz/item/CS_URS_2025_02/131251103"/>
    <hyperlink ref="F107" r:id="rId4" display="https://podminky.urs.cz/item/CS_URS_2025_02/131351103"/>
    <hyperlink ref="F110" r:id="rId5" display="https://podminky.urs.cz/item/CS_URS_2025_02/162251102"/>
    <hyperlink ref="F115" r:id="rId6" display="https://podminky.urs.cz/item/CS_URS_2025_02/162251122"/>
    <hyperlink ref="F120" r:id="rId7" display="https://podminky.urs.cz/item/CS_URS_2025_02/167151111"/>
    <hyperlink ref="F123" r:id="rId8" display="https://podminky.urs.cz/item/CS_URS_2025_02/167151112"/>
    <hyperlink ref="F126" r:id="rId9" display="https://podminky.urs.cz/item/CS_URS_2025_02/171152501"/>
    <hyperlink ref="F130" r:id="rId10" display="https://podminky.urs.cz/item/CS_URS_2025_02/174251101"/>
    <hyperlink ref="F136" r:id="rId11" display="https://podminky.urs.cz/item/CS_URS_2025_02/181006113"/>
    <hyperlink ref="F139" r:id="rId12" display="https://podminky.urs.cz/item/CS_URS_2025_02/181411121"/>
    <hyperlink ref="F145" r:id="rId13" display="https://podminky.urs.cz/item/CS_URS_2025_02/181411122"/>
    <hyperlink ref="F151" r:id="rId14" display="https://podminky.urs.cz/item/CS_URS_2025_02/181951111"/>
    <hyperlink ref="F154" r:id="rId15" display="https://podminky.urs.cz/item/CS_URS_2025_02/182151111"/>
    <hyperlink ref="F159" r:id="rId16" display="https://podminky.urs.cz/item/CS_URS_2025_02/171103213"/>
    <hyperlink ref="F183" r:id="rId17" display="https://podminky.urs.cz/item/CS_URS_2025_02/997013509"/>
    <hyperlink ref="F187" r:id="rId18" display="https://podminky.urs.cz/item/CS_URS_2025_02/997013511"/>
    <hyperlink ref="F191" r:id="rId19" display="https://podminky.urs.cz/item/CS_URS_2025_02/997013862"/>
    <hyperlink ref="F196" r:id="rId20" display="https://podminky.urs.cz/item/CS_URS_2025_02/998332011"/>
    <hyperlink ref="F198" r:id="rId21" display="https://podminky.urs.cz/item/CS_URS_2025_02/99833209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93</v>
      </c>
      <c r="AZ2" s="141" t="s">
        <v>338</v>
      </c>
      <c r="BA2" s="141" t="s">
        <v>339</v>
      </c>
      <c r="BB2" s="141" t="s">
        <v>110</v>
      </c>
      <c r="BC2" s="141" t="s">
        <v>340</v>
      </c>
      <c r="BD2" s="141" t="s">
        <v>85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85</v>
      </c>
      <c r="AZ3" s="141" t="s">
        <v>341</v>
      </c>
      <c r="BA3" s="141" t="s">
        <v>342</v>
      </c>
      <c r="BB3" s="141" t="s">
        <v>114</v>
      </c>
      <c r="BC3" s="141" t="s">
        <v>343</v>
      </c>
      <c r="BD3" s="141" t="s">
        <v>85</v>
      </c>
    </row>
    <row r="4" s="1" customFormat="1" ht="24.96" customHeight="1">
      <c r="B4" s="23"/>
      <c r="D4" s="144" t="s">
        <v>116</v>
      </c>
      <c r="L4" s="23"/>
      <c r="M4" s="145" t="s">
        <v>10</v>
      </c>
      <c r="AT4" s="20" t="s">
        <v>4</v>
      </c>
      <c r="AZ4" s="141" t="s">
        <v>344</v>
      </c>
      <c r="BA4" s="141" t="s">
        <v>345</v>
      </c>
      <c r="BB4" s="141" t="s">
        <v>114</v>
      </c>
      <c r="BC4" s="141" t="s">
        <v>346</v>
      </c>
      <c r="BD4" s="141" t="s">
        <v>85</v>
      </c>
    </row>
    <row r="5" s="1" customFormat="1" ht="6.96" customHeight="1">
      <c r="B5" s="23"/>
      <c r="L5" s="23"/>
      <c r="AZ5" s="141" t="s">
        <v>347</v>
      </c>
      <c r="BA5" s="141" t="s">
        <v>348</v>
      </c>
      <c r="BB5" s="141" t="s">
        <v>114</v>
      </c>
      <c r="BC5" s="141" t="s">
        <v>349</v>
      </c>
      <c r="BD5" s="141" t="s">
        <v>85</v>
      </c>
    </row>
    <row r="6" s="1" customFormat="1" ht="12" customHeight="1">
      <c r="B6" s="23"/>
      <c r="D6" s="146" t="s">
        <v>16</v>
      </c>
      <c r="L6" s="23"/>
      <c r="AZ6" s="141" t="s">
        <v>350</v>
      </c>
      <c r="BA6" s="141" t="s">
        <v>351</v>
      </c>
      <c r="BB6" s="141" t="s">
        <v>110</v>
      </c>
      <c r="BC6" s="141" t="s">
        <v>352</v>
      </c>
      <c r="BD6" s="141" t="s">
        <v>85</v>
      </c>
    </row>
    <row r="7" s="1" customFormat="1" ht="16.5" customHeight="1">
      <c r="B7" s="23"/>
      <c r="E7" s="147" t="str">
        <f>'Rekapitulace stavby'!K6</f>
        <v>VT Ostravice, Hrabová, Vratimov, km 13,770, č.st. 5902 3914</v>
      </c>
      <c r="F7" s="146"/>
      <c r="G7" s="146"/>
      <c r="H7" s="146"/>
      <c r="L7" s="23"/>
      <c r="AZ7" s="141" t="s">
        <v>353</v>
      </c>
      <c r="BA7" s="141" t="s">
        <v>354</v>
      </c>
      <c r="BB7" s="141" t="s">
        <v>110</v>
      </c>
      <c r="BC7" s="141" t="s">
        <v>315</v>
      </c>
      <c r="BD7" s="141" t="s">
        <v>85</v>
      </c>
    </row>
    <row r="8" s="1" customFormat="1" ht="12" customHeight="1">
      <c r="B8" s="23"/>
      <c r="D8" s="146" t="s">
        <v>127</v>
      </c>
      <c r="L8" s="23"/>
      <c r="AZ8" s="141" t="s">
        <v>355</v>
      </c>
      <c r="BA8" s="141" t="s">
        <v>356</v>
      </c>
      <c r="BB8" s="141" t="s">
        <v>110</v>
      </c>
      <c r="BC8" s="141" t="s">
        <v>276</v>
      </c>
      <c r="BD8" s="141" t="s">
        <v>85</v>
      </c>
    </row>
    <row r="9" s="2" customFormat="1" ht="16.5" customHeight="1">
      <c r="A9" s="41"/>
      <c r="B9" s="47"/>
      <c r="C9" s="41"/>
      <c r="D9" s="41"/>
      <c r="E9" s="147" t="s">
        <v>128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Z9" s="141" t="s">
        <v>117</v>
      </c>
      <c r="BA9" s="141" t="s">
        <v>357</v>
      </c>
      <c r="BB9" s="141" t="s">
        <v>110</v>
      </c>
      <c r="BC9" s="141" t="s">
        <v>358</v>
      </c>
      <c r="BD9" s="141" t="s">
        <v>85</v>
      </c>
    </row>
    <row r="10" s="2" customFormat="1" ht="12" customHeight="1">
      <c r="A10" s="41"/>
      <c r="B10" s="47"/>
      <c r="C10" s="41"/>
      <c r="D10" s="146" t="s">
        <v>129</v>
      </c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Z10" s="141" t="s">
        <v>120</v>
      </c>
      <c r="BA10" s="141" t="s">
        <v>121</v>
      </c>
      <c r="BB10" s="141" t="s">
        <v>110</v>
      </c>
      <c r="BC10" s="141" t="s">
        <v>358</v>
      </c>
      <c r="BD10" s="141" t="s">
        <v>85</v>
      </c>
    </row>
    <row r="11" s="2" customFormat="1" ht="16.5" customHeight="1">
      <c r="A11" s="41"/>
      <c r="B11" s="47"/>
      <c r="C11" s="41"/>
      <c r="D11" s="41"/>
      <c r="E11" s="149" t="s">
        <v>359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Z11" s="141" t="s">
        <v>122</v>
      </c>
      <c r="BA11" s="141" t="s">
        <v>123</v>
      </c>
      <c r="BB11" s="141" t="s">
        <v>110</v>
      </c>
      <c r="BC11" s="141" t="s">
        <v>360</v>
      </c>
      <c r="BD11" s="141" t="s">
        <v>85</v>
      </c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6" t="s">
        <v>18</v>
      </c>
      <c r="E13" s="41"/>
      <c r="F13" s="136" t="s">
        <v>19</v>
      </c>
      <c r="G13" s="41"/>
      <c r="H13" s="41"/>
      <c r="I13" s="146" t="s">
        <v>20</v>
      </c>
      <c r="J13" s="136" t="s">
        <v>31</v>
      </c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22</v>
      </c>
      <c r="E14" s="41"/>
      <c r="F14" s="136" t="s">
        <v>23</v>
      </c>
      <c r="G14" s="41"/>
      <c r="H14" s="41"/>
      <c r="I14" s="146" t="s">
        <v>24</v>
      </c>
      <c r="J14" s="150" t="str">
        <f>'Rekapitulace stavby'!AN8</f>
        <v>18. 8. 2025</v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26</v>
      </c>
      <c r="E16" s="41"/>
      <c r="F16" s="41"/>
      <c r="G16" s="41"/>
      <c r="H16" s="41"/>
      <c r="I16" s="146" t="s">
        <v>27</v>
      </c>
      <c r="J16" s="136" t="s">
        <v>28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29</v>
      </c>
      <c r="F17" s="41"/>
      <c r="G17" s="41"/>
      <c r="H17" s="41"/>
      <c r="I17" s="146" t="s">
        <v>30</v>
      </c>
      <c r="J17" s="136" t="s">
        <v>31</v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6" t="s">
        <v>32</v>
      </c>
      <c r="E19" s="41"/>
      <c r="F19" s="41"/>
      <c r="G19" s="41"/>
      <c r="H19" s="41"/>
      <c r="I19" s="146" t="s">
        <v>27</v>
      </c>
      <c r="J19" s="36" t="str">
        <f>'Rekapitulace stavby'!AN13</f>
        <v>Vyplň údaj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6" t="s">
        <v>30</v>
      </c>
      <c r="J20" s="36" t="str">
        <f>'Rekapitulace stavby'!AN14</f>
        <v>Vyplň údaj</v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6" t="s">
        <v>34</v>
      </c>
      <c r="E22" s="41"/>
      <c r="F22" s="41"/>
      <c r="G22" s="41"/>
      <c r="H22" s="41"/>
      <c r="I22" s="146" t="s">
        <v>27</v>
      </c>
      <c r="J22" s="136" t="s">
        <v>35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36</v>
      </c>
      <c r="F23" s="41"/>
      <c r="G23" s="41"/>
      <c r="H23" s="41"/>
      <c r="I23" s="146" t="s">
        <v>30</v>
      </c>
      <c r="J23" s="136" t="s">
        <v>31</v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6" t="s">
        <v>38</v>
      </c>
      <c r="E25" s="41"/>
      <c r="F25" s="41"/>
      <c r="G25" s="41"/>
      <c r="H25" s="41"/>
      <c r="I25" s="146" t="s">
        <v>27</v>
      </c>
      <c r="J25" s="136" t="s">
        <v>31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39</v>
      </c>
      <c r="F26" s="41"/>
      <c r="G26" s="41"/>
      <c r="H26" s="41"/>
      <c r="I26" s="146" t="s">
        <v>30</v>
      </c>
      <c r="J26" s="136" t="s">
        <v>31</v>
      </c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6" t="s">
        <v>40</v>
      </c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1"/>
      <c r="B29" s="152"/>
      <c r="C29" s="151"/>
      <c r="D29" s="151"/>
      <c r="E29" s="153" t="s">
        <v>31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6" t="s">
        <v>42</v>
      </c>
      <c r="E32" s="41"/>
      <c r="F32" s="41"/>
      <c r="G32" s="41"/>
      <c r="H32" s="41"/>
      <c r="I32" s="41"/>
      <c r="J32" s="157">
        <f>ROUND(J90, 2)</f>
        <v>0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8" t="s">
        <v>44</v>
      </c>
      <c r="G34" s="41"/>
      <c r="H34" s="41"/>
      <c r="I34" s="158" t="s">
        <v>43</v>
      </c>
      <c r="J34" s="158" t="s">
        <v>45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9" t="s">
        <v>46</v>
      </c>
      <c r="E35" s="146" t="s">
        <v>47</v>
      </c>
      <c r="F35" s="160">
        <f>ROUND((SUM(BE90:BE218)),  2)</f>
        <v>0</v>
      </c>
      <c r="G35" s="41"/>
      <c r="H35" s="41"/>
      <c r="I35" s="161">
        <v>0.20999999999999999</v>
      </c>
      <c r="J35" s="160">
        <f>ROUND(((SUM(BE90:BE218))*I35),  2)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6" t="s">
        <v>48</v>
      </c>
      <c r="F36" s="160">
        <f>ROUND((SUM(BF90:BF218)),  2)</f>
        <v>0</v>
      </c>
      <c r="G36" s="41"/>
      <c r="H36" s="41"/>
      <c r="I36" s="161">
        <v>0.12</v>
      </c>
      <c r="J36" s="160">
        <f>ROUND(((SUM(BF90:BF218))*I36),  2)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49</v>
      </c>
      <c r="F37" s="160">
        <f>ROUND((SUM(BG90:BG218)),  2)</f>
        <v>0</v>
      </c>
      <c r="G37" s="41"/>
      <c r="H37" s="41"/>
      <c r="I37" s="161">
        <v>0.20999999999999999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6" t="s">
        <v>50</v>
      </c>
      <c r="F38" s="160">
        <f>ROUND((SUM(BH90:BH218)),  2)</f>
        <v>0</v>
      </c>
      <c r="G38" s="41"/>
      <c r="H38" s="41"/>
      <c r="I38" s="161">
        <v>0.12</v>
      </c>
      <c r="J38" s="160">
        <f>0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51</v>
      </c>
      <c r="F39" s="160">
        <f>ROUND((SUM(BI90:BI218)),  2)</f>
        <v>0</v>
      </c>
      <c r="G39" s="41"/>
      <c r="H39" s="41"/>
      <c r="I39" s="161">
        <v>0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2"/>
      <c r="D41" s="163" t="s">
        <v>52</v>
      </c>
      <c r="E41" s="164"/>
      <c r="F41" s="164"/>
      <c r="G41" s="165" t="s">
        <v>53</v>
      </c>
      <c r="H41" s="166" t="s">
        <v>54</v>
      </c>
      <c r="I41" s="164"/>
      <c r="J41" s="167">
        <f>SUM(J32:J39)</f>
        <v>0</v>
      </c>
      <c r="K41" s="168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131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3" t="str">
        <f>E7</f>
        <v>VT Ostravice, Hrabová, Vratimov, km 13,770, č.st. 5902 3914</v>
      </c>
      <c r="F50" s="35"/>
      <c r="G50" s="35"/>
      <c r="H50" s="35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127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3" t="s">
        <v>128</v>
      </c>
      <c r="F52" s="43"/>
      <c r="G52" s="43"/>
      <c r="H52" s="43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129</v>
      </c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22070-14XT-PA-01.2 - SO 01.2. Opevnění břehu</v>
      </c>
      <c r="F54" s="43"/>
      <c r="G54" s="43"/>
      <c r="H54" s="43"/>
      <c r="I54" s="43"/>
      <c r="J54" s="43"/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22</v>
      </c>
      <c r="D56" s="43"/>
      <c r="E56" s="43"/>
      <c r="F56" s="30" t="str">
        <f>F14</f>
        <v xml:space="preserve"> </v>
      </c>
      <c r="G56" s="43"/>
      <c r="H56" s="43"/>
      <c r="I56" s="35" t="s">
        <v>24</v>
      </c>
      <c r="J56" s="75" t="str">
        <f>IF(J14="","",J14)</f>
        <v>18. 8. 2025</v>
      </c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25.65" customHeight="1">
      <c r="A58" s="41"/>
      <c r="B58" s="42"/>
      <c r="C58" s="35" t="s">
        <v>26</v>
      </c>
      <c r="D58" s="43"/>
      <c r="E58" s="43"/>
      <c r="F58" s="30" t="str">
        <f>E17</f>
        <v>Povodí Odry, s.p.</v>
      </c>
      <c r="G58" s="43"/>
      <c r="H58" s="43"/>
      <c r="I58" s="35" t="s">
        <v>34</v>
      </c>
      <c r="J58" s="39" t="str">
        <f>E23</f>
        <v>Regioprojekt Brno, s.r.o.</v>
      </c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32</v>
      </c>
      <c r="D59" s="43"/>
      <c r="E59" s="43"/>
      <c r="F59" s="30" t="str">
        <f>IF(E20="","",E20)</f>
        <v>Vyplň údaj</v>
      </c>
      <c r="G59" s="43"/>
      <c r="H59" s="43"/>
      <c r="I59" s="35" t="s">
        <v>38</v>
      </c>
      <c r="J59" s="39" t="str">
        <f>E26</f>
        <v>Ing. Alena Petříková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4" t="s">
        <v>132</v>
      </c>
      <c r="D61" s="175"/>
      <c r="E61" s="175"/>
      <c r="F61" s="175"/>
      <c r="G61" s="175"/>
      <c r="H61" s="175"/>
      <c r="I61" s="175"/>
      <c r="J61" s="176" t="s">
        <v>133</v>
      </c>
      <c r="K61" s="175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7" t="s">
        <v>74</v>
      </c>
      <c r="D63" s="43"/>
      <c r="E63" s="43"/>
      <c r="F63" s="43"/>
      <c r="G63" s="43"/>
      <c r="H63" s="43"/>
      <c r="I63" s="43"/>
      <c r="J63" s="105">
        <f>J90</f>
        <v>0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134</v>
      </c>
    </row>
    <row r="64" s="9" customFormat="1" ht="24.96" customHeight="1">
      <c r="A64" s="9"/>
      <c r="B64" s="178"/>
      <c r="C64" s="179"/>
      <c r="D64" s="180" t="s">
        <v>135</v>
      </c>
      <c r="E64" s="181"/>
      <c r="F64" s="181"/>
      <c r="G64" s="181"/>
      <c r="H64" s="181"/>
      <c r="I64" s="181"/>
      <c r="J64" s="182">
        <f>J91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4"/>
      <c r="C65" s="128"/>
      <c r="D65" s="185" t="s">
        <v>136</v>
      </c>
      <c r="E65" s="186"/>
      <c r="F65" s="186"/>
      <c r="G65" s="186"/>
      <c r="H65" s="186"/>
      <c r="I65" s="186"/>
      <c r="J65" s="187">
        <f>J92</f>
        <v>0</v>
      </c>
      <c r="K65" s="128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4"/>
      <c r="C66" s="128"/>
      <c r="D66" s="185" t="s">
        <v>361</v>
      </c>
      <c r="E66" s="186"/>
      <c r="F66" s="186"/>
      <c r="G66" s="186"/>
      <c r="H66" s="186"/>
      <c r="I66" s="186"/>
      <c r="J66" s="187">
        <f>J184</f>
        <v>0</v>
      </c>
      <c r="K66" s="128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4"/>
      <c r="C67" s="128"/>
      <c r="D67" s="185" t="s">
        <v>139</v>
      </c>
      <c r="E67" s="186"/>
      <c r="F67" s="186"/>
      <c r="G67" s="186"/>
      <c r="H67" s="186"/>
      <c r="I67" s="186"/>
      <c r="J67" s="187">
        <f>J204</f>
        <v>0</v>
      </c>
      <c r="K67" s="128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4"/>
      <c r="C68" s="128"/>
      <c r="D68" s="185" t="s">
        <v>140</v>
      </c>
      <c r="E68" s="186"/>
      <c r="F68" s="186"/>
      <c r="G68" s="186"/>
      <c r="H68" s="186"/>
      <c r="I68" s="186"/>
      <c r="J68" s="187">
        <f>J214</f>
        <v>0</v>
      </c>
      <c r="K68" s="128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4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4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4" s="2" customFormat="1" ht="6.96" customHeight="1">
      <c r="A74" s="41"/>
      <c r="B74" s="64"/>
      <c r="C74" s="65"/>
      <c r="D74" s="65"/>
      <c r="E74" s="65"/>
      <c r="F74" s="65"/>
      <c r="G74" s="65"/>
      <c r="H74" s="65"/>
      <c r="I74" s="65"/>
      <c r="J74" s="65"/>
      <c r="K74" s="65"/>
      <c r="L74" s="14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24.96" customHeight="1">
      <c r="A75" s="41"/>
      <c r="B75" s="42"/>
      <c r="C75" s="26" t="s">
        <v>141</v>
      </c>
      <c r="D75" s="43"/>
      <c r="E75" s="43"/>
      <c r="F75" s="43"/>
      <c r="G75" s="43"/>
      <c r="H75" s="43"/>
      <c r="I75" s="43"/>
      <c r="J75" s="43"/>
      <c r="K75" s="43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16</v>
      </c>
      <c r="D77" s="43"/>
      <c r="E77" s="43"/>
      <c r="F77" s="43"/>
      <c r="G77" s="43"/>
      <c r="H77" s="43"/>
      <c r="I77" s="43"/>
      <c r="J77" s="43"/>
      <c r="K77" s="43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173" t="str">
        <f>E7</f>
        <v>VT Ostravice, Hrabová, Vratimov, km 13,770, č.st. 5902 3914</v>
      </c>
      <c r="F78" s="35"/>
      <c r="G78" s="35"/>
      <c r="H78" s="35"/>
      <c r="I78" s="43"/>
      <c r="J78" s="43"/>
      <c r="K78" s="43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1" customFormat="1" ht="12" customHeight="1">
      <c r="B79" s="24"/>
      <c r="C79" s="35" t="s">
        <v>127</v>
      </c>
      <c r="D79" s="25"/>
      <c r="E79" s="25"/>
      <c r="F79" s="25"/>
      <c r="G79" s="25"/>
      <c r="H79" s="25"/>
      <c r="I79" s="25"/>
      <c r="J79" s="25"/>
      <c r="K79" s="25"/>
      <c r="L79" s="23"/>
    </row>
    <row r="80" s="2" customFormat="1" ht="16.5" customHeight="1">
      <c r="A80" s="41"/>
      <c r="B80" s="42"/>
      <c r="C80" s="43"/>
      <c r="D80" s="43"/>
      <c r="E80" s="173" t="s">
        <v>128</v>
      </c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129</v>
      </c>
      <c r="D81" s="43"/>
      <c r="E81" s="43"/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72" t="str">
        <f>E11</f>
        <v>22070-14XT-PA-01.2 - SO 01.2. Opevnění břehu</v>
      </c>
      <c r="F82" s="43"/>
      <c r="G82" s="43"/>
      <c r="H82" s="43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22</v>
      </c>
      <c r="D84" s="43"/>
      <c r="E84" s="43"/>
      <c r="F84" s="30" t="str">
        <f>F14</f>
        <v xml:space="preserve"> </v>
      </c>
      <c r="G84" s="43"/>
      <c r="H84" s="43"/>
      <c r="I84" s="35" t="s">
        <v>24</v>
      </c>
      <c r="J84" s="75" t="str">
        <f>IF(J14="","",J14)</f>
        <v>18. 8. 2025</v>
      </c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25.65" customHeight="1">
      <c r="A86" s="41"/>
      <c r="B86" s="42"/>
      <c r="C86" s="35" t="s">
        <v>26</v>
      </c>
      <c r="D86" s="43"/>
      <c r="E86" s="43"/>
      <c r="F86" s="30" t="str">
        <f>E17</f>
        <v>Povodí Odry, s.p.</v>
      </c>
      <c r="G86" s="43"/>
      <c r="H86" s="43"/>
      <c r="I86" s="35" t="s">
        <v>34</v>
      </c>
      <c r="J86" s="39" t="str">
        <f>E23</f>
        <v>Regioprojekt Brno, s.r.o.</v>
      </c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5.15" customHeight="1">
      <c r="A87" s="41"/>
      <c r="B87" s="42"/>
      <c r="C87" s="35" t="s">
        <v>32</v>
      </c>
      <c r="D87" s="43"/>
      <c r="E87" s="43"/>
      <c r="F87" s="30" t="str">
        <f>IF(E20="","",E20)</f>
        <v>Vyplň údaj</v>
      </c>
      <c r="G87" s="43"/>
      <c r="H87" s="43"/>
      <c r="I87" s="35" t="s">
        <v>38</v>
      </c>
      <c r="J87" s="39" t="str">
        <f>E26</f>
        <v>Ing. Alena Petříková</v>
      </c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0.32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11" customFormat="1" ht="29.28" customHeight="1">
      <c r="A89" s="189"/>
      <c r="B89" s="190"/>
      <c r="C89" s="191" t="s">
        <v>142</v>
      </c>
      <c r="D89" s="192" t="s">
        <v>61</v>
      </c>
      <c r="E89" s="192" t="s">
        <v>57</v>
      </c>
      <c r="F89" s="192" t="s">
        <v>58</v>
      </c>
      <c r="G89" s="192" t="s">
        <v>143</v>
      </c>
      <c r="H89" s="192" t="s">
        <v>144</v>
      </c>
      <c r="I89" s="192" t="s">
        <v>145</v>
      </c>
      <c r="J89" s="192" t="s">
        <v>133</v>
      </c>
      <c r="K89" s="193" t="s">
        <v>146</v>
      </c>
      <c r="L89" s="194"/>
      <c r="M89" s="95" t="s">
        <v>31</v>
      </c>
      <c r="N89" s="96" t="s">
        <v>46</v>
      </c>
      <c r="O89" s="96" t="s">
        <v>147</v>
      </c>
      <c r="P89" s="96" t="s">
        <v>148</v>
      </c>
      <c r="Q89" s="96" t="s">
        <v>149</v>
      </c>
      <c r="R89" s="96" t="s">
        <v>150</v>
      </c>
      <c r="S89" s="96" t="s">
        <v>151</v>
      </c>
      <c r="T89" s="97" t="s">
        <v>152</v>
      </c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</row>
    <row r="90" s="2" customFormat="1" ht="22.8" customHeight="1">
      <c r="A90" s="41"/>
      <c r="B90" s="42"/>
      <c r="C90" s="102" t="s">
        <v>153</v>
      </c>
      <c r="D90" s="43"/>
      <c r="E90" s="43"/>
      <c r="F90" s="43"/>
      <c r="G90" s="43"/>
      <c r="H90" s="43"/>
      <c r="I90" s="43"/>
      <c r="J90" s="195">
        <f>BK90</f>
        <v>0</v>
      </c>
      <c r="K90" s="43"/>
      <c r="L90" s="47"/>
      <c r="M90" s="98"/>
      <c r="N90" s="196"/>
      <c r="O90" s="99"/>
      <c r="P90" s="197">
        <f>P91</f>
        <v>0</v>
      </c>
      <c r="Q90" s="99"/>
      <c r="R90" s="197">
        <f>R91</f>
        <v>784.32188336000002</v>
      </c>
      <c r="S90" s="99"/>
      <c r="T90" s="198">
        <f>T91</f>
        <v>272.48000000000002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75</v>
      </c>
      <c r="AU90" s="20" t="s">
        <v>134</v>
      </c>
      <c r="BK90" s="199">
        <f>BK91</f>
        <v>0</v>
      </c>
    </row>
    <row r="91" s="12" customFormat="1" ht="25.92" customHeight="1">
      <c r="A91" s="12"/>
      <c r="B91" s="200"/>
      <c r="C91" s="201"/>
      <c r="D91" s="202" t="s">
        <v>75</v>
      </c>
      <c r="E91" s="203" t="s">
        <v>154</v>
      </c>
      <c r="F91" s="203" t="s">
        <v>155</v>
      </c>
      <c r="G91" s="201"/>
      <c r="H91" s="201"/>
      <c r="I91" s="204"/>
      <c r="J91" s="205">
        <f>BK91</f>
        <v>0</v>
      </c>
      <c r="K91" s="201"/>
      <c r="L91" s="206"/>
      <c r="M91" s="207"/>
      <c r="N91" s="208"/>
      <c r="O91" s="208"/>
      <c r="P91" s="209">
        <f>P92+P184+P204+P214</f>
        <v>0</v>
      </c>
      <c r="Q91" s="208"/>
      <c r="R91" s="209">
        <f>R92+R184+R204+R214</f>
        <v>784.32188336000002</v>
      </c>
      <c r="S91" s="208"/>
      <c r="T91" s="210">
        <f>T92+T184+T204+T214</f>
        <v>272.48000000000002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11" t="s">
        <v>83</v>
      </c>
      <c r="AT91" s="212" t="s">
        <v>75</v>
      </c>
      <c r="AU91" s="212" t="s">
        <v>76</v>
      </c>
      <c r="AY91" s="211" t="s">
        <v>156</v>
      </c>
      <c r="BK91" s="213">
        <f>BK92+BK184+BK204+BK214</f>
        <v>0</v>
      </c>
    </row>
    <row r="92" s="12" customFormat="1" ht="22.8" customHeight="1">
      <c r="A92" s="12"/>
      <c r="B92" s="200"/>
      <c r="C92" s="201"/>
      <c r="D92" s="202" t="s">
        <v>75</v>
      </c>
      <c r="E92" s="214" t="s">
        <v>83</v>
      </c>
      <c r="F92" s="214" t="s">
        <v>157</v>
      </c>
      <c r="G92" s="201"/>
      <c r="H92" s="201"/>
      <c r="I92" s="204"/>
      <c r="J92" s="215">
        <f>BK92</f>
        <v>0</v>
      </c>
      <c r="K92" s="201"/>
      <c r="L92" s="206"/>
      <c r="M92" s="207"/>
      <c r="N92" s="208"/>
      <c r="O92" s="208"/>
      <c r="P92" s="209">
        <f>SUM(P93:P183)</f>
        <v>0</v>
      </c>
      <c r="Q92" s="208"/>
      <c r="R92" s="209">
        <f>SUM(R93:R183)</f>
        <v>0.046250000000000006</v>
      </c>
      <c r="S92" s="208"/>
      <c r="T92" s="210">
        <f>SUM(T93:T183)</f>
        <v>272.48000000000002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11" t="s">
        <v>83</v>
      </c>
      <c r="AT92" s="212" t="s">
        <v>75</v>
      </c>
      <c r="AU92" s="212" t="s">
        <v>83</v>
      </c>
      <c r="AY92" s="211" t="s">
        <v>156</v>
      </c>
      <c r="BK92" s="213">
        <f>SUM(BK93:BK183)</f>
        <v>0</v>
      </c>
    </row>
    <row r="93" s="2" customFormat="1" ht="49.05" customHeight="1">
      <c r="A93" s="41"/>
      <c r="B93" s="42"/>
      <c r="C93" s="216" t="s">
        <v>83</v>
      </c>
      <c r="D93" s="216" t="s">
        <v>158</v>
      </c>
      <c r="E93" s="217" t="s">
        <v>362</v>
      </c>
      <c r="F93" s="218" t="s">
        <v>363</v>
      </c>
      <c r="G93" s="219" t="s">
        <v>114</v>
      </c>
      <c r="H93" s="220">
        <v>145</v>
      </c>
      <c r="I93" s="221"/>
      <c r="J93" s="222">
        <f>ROUND(I93*H93,2)</f>
        <v>0</v>
      </c>
      <c r="K93" s="218" t="s">
        <v>161</v>
      </c>
      <c r="L93" s="47"/>
      <c r="M93" s="223" t="s">
        <v>31</v>
      </c>
      <c r="N93" s="224" t="s">
        <v>47</v>
      </c>
      <c r="O93" s="87"/>
      <c r="P93" s="225">
        <f>O93*H93</f>
        <v>0</v>
      </c>
      <c r="Q93" s="225">
        <v>0</v>
      </c>
      <c r="R93" s="225">
        <f>Q93*H93</f>
        <v>0</v>
      </c>
      <c r="S93" s="225">
        <v>0</v>
      </c>
      <c r="T93" s="226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7" t="s">
        <v>162</v>
      </c>
      <c r="AT93" s="227" t="s">
        <v>158</v>
      </c>
      <c r="AU93" s="227" t="s">
        <v>85</v>
      </c>
      <c r="AY93" s="20" t="s">
        <v>156</v>
      </c>
      <c r="BE93" s="228">
        <f>IF(N93="základní",J93,0)</f>
        <v>0</v>
      </c>
      <c r="BF93" s="228">
        <f>IF(N93="snížená",J93,0)</f>
        <v>0</v>
      </c>
      <c r="BG93" s="228">
        <f>IF(N93="zákl. přenesená",J93,0)</f>
        <v>0</v>
      </c>
      <c r="BH93" s="228">
        <f>IF(N93="sníž. přenesená",J93,0)</f>
        <v>0</v>
      </c>
      <c r="BI93" s="228">
        <f>IF(N93="nulová",J93,0)</f>
        <v>0</v>
      </c>
      <c r="BJ93" s="20" t="s">
        <v>83</v>
      </c>
      <c r="BK93" s="228">
        <f>ROUND(I93*H93,2)</f>
        <v>0</v>
      </c>
      <c r="BL93" s="20" t="s">
        <v>162</v>
      </c>
      <c r="BM93" s="227" t="s">
        <v>364</v>
      </c>
    </row>
    <row r="94" s="2" customFormat="1">
      <c r="A94" s="41"/>
      <c r="B94" s="42"/>
      <c r="C94" s="43"/>
      <c r="D94" s="229" t="s">
        <v>164</v>
      </c>
      <c r="E94" s="43"/>
      <c r="F94" s="230" t="s">
        <v>365</v>
      </c>
      <c r="G94" s="43"/>
      <c r="H94" s="43"/>
      <c r="I94" s="231"/>
      <c r="J94" s="43"/>
      <c r="K94" s="43"/>
      <c r="L94" s="47"/>
      <c r="M94" s="232"/>
      <c r="N94" s="233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164</v>
      </c>
      <c r="AU94" s="20" t="s">
        <v>85</v>
      </c>
    </row>
    <row r="95" s="13" customFormat="1">
      <c r="A95" s="13"/>
      <c r="B95" s="234"/>
      <c r="C95" s="235"/>
      <c r="D95" s="236" t="s">
        <v>166</v>
      </c>
      <c r="E95" s="237" t="s">
        <v>31</v>
      </c>
      <c r="F95" s="238" t="s">
        <v>366</v>
      </c>
      <c r="G95" s="235"/>
      <c r="H95" s="239">
        <v>20</v>
      </c>
      <c r="I95" s="240"/>
      <c r="J95" s="235"/>
      <c r="K95" s="235"/>
      <c r="L95" s="241"/>
      <c r="M95" s="242"/>
      <c r="N95" s="243"/>
      <c r="O95" s="243"/>
      <c r="P95" s="243"/>
      <c r="Q95" s="243"/>
      <c r="R95" s="243"/>
      <c r="S95" s="243"/>
      <c r="T95" s="24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5" t="s">
        <v>166</v>
      </c>
      <c r="AU95" s="245" t="s">
        <v>85</v>
      </c>
      <c r="AV95" s="13" t="s">
        <v>85</v>
      </c>
      <c r="AW95" s="13" t="s">
        <v>37</v>
      </c>
      <c r="AX95" s="13" t="s">
        <v>76</v>
      </c>
      <c r="AY95" s="245" t="s">
        <v>156</v>
      </c>
    </row>
    <row r="96" s="13" customFormat="1">
      <c r="A96" s="13"/>
      <c r="B96" s="234"/>
      <c r="C96" s="235"/>
      <c r="D96" s="236" t="s">
        <v>166</v>
      </c>
      <c r="E96" s="237" t="s">
        <v>31</v>
      </c>
      <c r="F96" s="238" t="s">
        <v>367</v>
      </c>
      <c r="G96" s="235"/>
      <c r="H96" s="239">
        <v>125</v>
      </c>
      <c r="I96" s="240"/>
      <c r="J96" s="235"/>
      <c r="K96" s="235"/>
      <c r="L96" s="241"/>
      <c r="M96" s="242"/>
      <c r="N96" s="243"/>
      <c r="O96" s="243"/>
      <c r="P96" s="243"/>
      <c r="Q96" s="243"/>
      <c r="R96" s="243"/>
      <c r="S96" s="243"/>
      <c r="T96" s="24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5" t="s">
        <v>166</v>
      </c>
      <c r="AU96" s="245" t="s">
        <v>85</v>
      </c>
      <c r="AV96" s="13" t="s">
        <v>85</v>
      </c>
      <c r="AW96" s="13" t="s">
        <v>37</v>
      </c>
      <c r="AX96" s="13" t="s">
        <v>76</v>
      </c>
      <c r="AY96" s="245" t="s">
        <v>156</v>
      </c>
    </row>
    <row r="97" s="14" customFormat="1">
      <c r="A97" s="14"/>
      <c r="B97" s="246"/>
      <c r="C97" s="247"/>
      <c r="D97" s="236" t="s">
        <v>166</v>
      </c>
      <c r="E97" s="248" t="s">
        <v>341</v>
      </c>
      <c r="F97" s="249" t="s">
        <v>173</v>
      </c>
      <c r="G97" s="247"/>
      <c r="H97" s="250">
        <v>145</v>
      </c>
      <c r="I97" s="251"/>
      <c r="J97" s="247"/>
      <c r="K97" s="247"/>
      <c r="L97" s="252"/>
      <c r="M97" s="253"/>
      <c r="N97" s="254"/>
      <c r="O97" s="254"/>
      <c r="P97" s="254"/>
      <c r="Q97" s="254"/>
      <c r="R97" s="254"/>
      <c r="S97" s="254"/>
      <c r="T97" s="25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6" t="s">
        <v>166</v>
      </c>
      <c r="AU97" s="256" t="s">
        <v>85</v>
      </c>
      <c r="AV97" s="14" t="s">
        <v>162</v>
      </c>
      <c r="AW97" s="14" t="s">
        <v>37</v>
      </c>
      <c r="AX97" s="14" t="s">
        <v>83</v>
      </c>
      <c r="AY97" s="256" t="s">
        <v>156</v>
      </c>
    </row>
    <row r="98" s="2" customFormat="1" ht="49.05" customHeight="1">
      <c r="A98" s="41"/>
      <c r="B98" s="42"/>
      <c r="C98" s="216" t="s">
        <v>85</v>
      </c>
      <c r="D98" s="216" t="s">
        <v>158</v>
      </c>
      <c r="E98" s="217" t="s">
        <v>368</v>
      </c>
      <c r="F98" s="218" t="s">
        <v>369</v>
      </c>
      <c r="G98" s="219" t="s">
        <v>114</v>
      </c>
      <c r="H98" s="220">
        <v>125</v>
      </c>
      <c r="I98" s="221"/>
      <c r="J98" s="222">
        <f>ROUND(I98*H98,2)</f>
        <v>0</v>
      </c>
      <c r="K98" s="218" t="s">
        <v>161</v>
      </c>
      <c r="L98" s="47"/>
      <c r="M98" s="223" t="s">
        <v>31</v>
      </c>
      <c r="N98" s="224" t="s">
        <v>47</v>
      </c>
      <c r="O98" s="87"/>
      <c r="P98" s="225">
        <f>O98*H98</f>
        <v>0</v>
      </c>
      <c r="Q98" s="225">
        <v>0</v>
      </c>
      <c r="R98" s="225">
        <f>Q98*H98</f>
        <v>0</v>
      </c>
      <c r="S98" s="225">
        <v>0</v>
      </c>
      <c r="T98" s="226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7" t="s">
        <v>162</v>
      </c>
      <c r="AT98" s="227" t="s">
        <v>158</v>
      </c>
      <c r="AU98" s="227" t="s">
        <v>85</v>
      </c>
      <c r="AY98" s="20" t="s">
        <v>156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20" t="s">
        <v>83</v>
      </c>
      <c r="BK98" s="228">
        <f>ROUND(I98*H98,2)</f>
        <v>0</v>
      </c>
      <c r="BL98" s="20" t="s">
        <v>162</v>
      </c>
      <c r="BM98" s="227" t="s">
        <v>370</v>
      </c>
    </row>
    <row r="99" s="2" customFormat="1">
      <c r="A99" s="41"/>
      <c r="B99" s="42"/>
      <c r="C99" s="43"/>
      <c r="D99" s="229" t="s">
        <v>164</v>
      </c>
      <c r="E99" s="43"/>
      <c r="F99" s="230" t="s">
        <v>371</v>
      </c>
      <c r="G99" s="43"/>
      <c r="H99" s="43"/>
      <c r="I99" s="231"/>
      <c r="J99" s="43"/>
      <c r="K99" s="43"/>
      <c r="L99" s="47"/>
      <c r="M99" s="232"/>
      <c r="N99" s="233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164</v>
      </c>
      <c r="AU99" s="20" t="s">
        <v>85</v>
      </c>
    </row>
    <row r="100" s="16" customFormat="1">
      <c r="A100" s="16"/>
      <c r="B100" s="283"/>
      <c r="C100" s="284"/>
      <c r="D100" s="236" t="s">
        <v>166</v>
      </c>
      <c r="E100" s="285" t="s">
        <v>31</v>
      </c>
      <c r="F100" s="286" t="s">
        <v>372</v>
      </c>
      <c r="G100" s="284"/>
      <c r="H100" s="285" t="s">
        <v>31</v>
      </c>
      <c r="I100" s="287"/>
      <c r="J100" s="284"/>
      <c r="K100" s="284"/>
      <c r="L100" s="288"/>
      <c r="M100" s="289"/>
      <c r="N100" s="290"/>
      <c r="O100" s="290"/>
      <c r="P100" s="290"/>
      <c r="Q100" s="290"/>
      <c r="R100" s="290"/>
      <c r="S100" s="290"/>
      <c r="T100" s="291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T100" s="292" t="s">
        <v>166</v>
      </c>
      <c r="AU100" s="292" t="s">
        <v>85</v>
      </c>
      <c r="AV100" s="16" t="s">
        <v>83</v>
      </c>
      <c r="AW100" s="16" t="s">
        <v>37</v>
      </c>
      <c r="AX100" s="16" t="s">
        <v>76</v>
      </c>
      <c r="AY100" s="292" t="s">
        <v>156</v>
      </c>
    </row>
    <row r="101" s="13" customFormat="1">
      <c r="A101" s="13"/>
      <c r="B101" s="234"/>
      <c r="C101" s="235"/>
      <c r="D101" s="236" t="s">
        <v>166</v>
      </c>
      <c r="E101" s="237" t="s">
        <v>31</v>
      </c>
      <c r="F101" s="238" t="s">
        <v>367</v>
      </c>
      <c r="G101" s="235"/>
      <c r="H101" s="239">
        <v>125</v>
      </c>
      <c r="I101" s="240"/>
      <c r="J101" s="235"/>
      <c r="K101" s="235"/>
      <c r="L101" s="241"/>
      <c r="M101" s="242"/>
      <c r="N101" s="243"/>
      <c r="O101" s="243"/>
      <c r="P101" s="243"/>
      <c r="Q101" s="243"/>
      <c r="R101" s="243"/>
      <c r="S101" s="243"/>
      <c r="T101" s="24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5" t="s">
        <v>166</v>
      </c>
      <c r="AU101" s="245" t="s">
        <v>85</v>
      </c>
      <c r="AV101" s="13" t="s">
        <v>85</v>
      </c>
      <c r="AW101" s="13" t="s">
        <v>37</v>
      </c>
      <c r="AX101" s="13" t="s">
        <v>76</v>
      </c>
      <c r="AY101" s="245" t="s">
        <v>156</v>
      </c>
    </row>
    <row r="102" s="14" customFormat="1">
      <c r="A102" s="14"/>
      <c r="B102" s="246"/>
      <c r="C102" s="247"/>
      <c r="D102" s="236" t="s">
        <v>166</v>
      </c>
      <c r="E102" s="248" t="s">
        <v>344</v>
      </c>
      <c r="F102" s="249" t="s">
        <v>173</v>
      </c>
      <c r="G102" s="247"/>
      <c r="H102" s="250">
        <v>125</v>
      </c>
      <c r="I102" s="251"/>
      <c r="J102" s="247"/>
      <c r="K102" s="247"/>
      <c r="L102" s="252"/>
      <c r="M102" s="253"/>
      <c r="N102" s="254"/>
      <c r="O102" s="254"/>
      <c r="P102" s="254"/>
      <c r="Q102" s="254"/>
      <c r="R102" s="254"/>
      <c r="S102" s="254"/>
      <c r="T102" s="25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6" t="s">
        <v>166</v>
      </c>
      <c r="AU102" s="256" t="s">
        <v>85</v>
      </c>
      <c r="AV102" s="14" t="s">
        <v>162</v>
      </c>
      <c r="AW102" s="14" t="s">
        <v>37</v>
      </c>
      <c r="AX102" s="14" t="s">
        <v>83</v>
      </c>
      <c r="AY102" s="256" t="s">
        <v>156</v>
      </c>
    </row>
    <row r="103" s="2" customFormat="1" ht="37.8" customHeight="1">
      <c r="A103" s="41"/>
      <c r="B103" s="42"/>
      <c r="C103" s="216" t="s">
        <v>174</v>
      </c>
      <c r="D103" s="216" t="s">
        <v>158</v>
      </c>
      <c r="E103" s="217" t="s">
        <v>373</v>
      </c>
      <c r="F103" s="218" t="s">
        <v>374</v>
      </c>
      <c r="G103" s="219" t="s">
        <v>110</v>
      </c>
      <c r="H103" s="220">
        <v>124</v>
      </c>
      <c r="I103" s="221"/>
      <c r="J103" s="222">
        <f>ROUND(I103*H103,2)</f>
        <v>0</v>
      </c>
      <c r="K103" s="218" t="s">
        <v>161</v>
      </c>
      <c r="L103" s="47"/>
      <c r="M103" s="223" t="s">
        <v>31</v>
      </c>
      <c r="N103" s="224" t="s">
        <v>47</v>
      </c>
      <c r="O103" s="87"/>
      <c r="P103" s="225">
        <f>O103*H103</f>
        <v>0</v>
      </c>
      <c r="Q103" s="225">
        <v>0</v>
      </c>
      <c r="R103" s="225">
        <f>Q103*H103</f>
        <v>0</v>
      </c>
      <c r="S103" s="225">
        <v>1.8200000000000001</v>
      </c>
      <c r="T103" s="226">
        <f>S103*H103</f>
        <v>225.68000000000001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7" t="s">
        <v>162</v>
      </c>
      <c r="AT103" s="227" t="s">
        <v>158</v>
      </c>
      <c r="AU103" s="227" t="s">
        <v>85</v>
      </c>
      <c r="AY103" s="20" t="s">
        <v>156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20" t="s">
        <v>83</v>
      </c>
      <c r="BK103" s="228">
        <f>ROUND(I103*H103,2)</f>
        <v>0</v>
      </c>
      <c r="BL103" s="20" t="s">
        <v>162</v>
      </c>
      <c r="BM103" s="227" t="s">
        <v>375</v>
      </c>
    </row>
    <row r="104" s="2" customFormat="1">
      <c r="A104" s="41"/>
      <c r="B104" s="42"/>
      <c r="C104" s="43"/>
      <c r="D104" s="229" t="s">
        <v>164</v>
      </c>
      <c r="E104" s="43"/>
      <c r="F104" s="230" t="s">
        <v>376</v>
      </c>
      <c r="G104" s="43"/>
      <c r="H104" s="43"/>
      <c r="I104" s="231"/>
      <c r="J104" s="43"/>
      <c r="K104" s="43"/>
      <c r="L104" s="47"/>
      <c r="M104" s="232"/>
      <c r="N104" s="233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164</v>
      </c>
      <c r="AU104" s="20" t="s">
        <v>85</v>
      </c>
    </row>
    <row r="105" s="16" customFormat="1">
      <c r="A105" s="16"/>
      <c r="B105" s="283"/>
      <c r="C105" s="284"/>
      <c r="D105" s="236" t="s">
        <v>166</v>
      </c>
      <c r="E105" s="285" t="s">
        <v>31</v>
      </c>
      <c r="F105" s="286" t="s">
        <v>377</v>
      </c>
      <c r="G105" s="284"/>
      <c r="H105" s="285" t="s">
        <v>31</v>
      </c>
      <c r="I105" s="287"/>
      <c r="J105" s="284"/>
      <c r="K105" s="284"/>
      <c r="L105" s="288"/>
      <c r="M105" s="289"/>
      <c r="N105" s="290"/>
      <c r="O105" s="290"/>
      <c r="P105" s="290"/>
      <c r="Q105" s="290"/>
      <c r="R105" s="290"/>
      <c r="S105" s="290"/>
      <c r="T105" s="291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T105" s="292" t="s">
        <v>166</v>
      </c>
      <c r="AU105" s="292" t="s">
        <v>85</v>
      </c>
      <c r="AV105" s="16" t="s">
        <v>83</v>
      </c>
      <c r="AW105" s="16" t="s">
        <v>37</v>
      </c>
      <c r="AX105" s="16" t="s">
        <v>76</v>
      </c>
      <c r="AY105" s="292" t="s">
        <v>156</v>
      </c>
    </row>
    <row r="106" s="13" customFormat="1">
      <c r="A106" s="13"/>
      <c r="B106" s="234"/>
      <c r="C106" s="235"/>
      <c r="D106" s="236" t="s">
        <v>166</v>
      </c>
      <c r="E106" s="237" t="s">
        <v>350</v>
      </c>
      <c r="F106" s="238" t="s">
        <v>378</v>
      </c>
      <c r="G106" s="235"/>
      <c r="H106" s="239">
        <v>104</v>
      </c>
      <c r="I106" s="240"/>
      <c r="J106" s="235"/>
      <c r="K106" s="235"/>
      <c r="L106" s="241"/>
      <c r="M106" s="242"/>
      <c r="N106" s="243"/>
      <c r="O106" s="243"/>
      <c r="P106" s="243"/>
      <c r="Q106" s="243"/>
      <c r="R106" s="243"/>
      <c r="S106" s="243"/>
      <c r="T106" s="24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5" t="s">
        <v>166</v>
      </c>
      <c r="AU106" s="245" t="s">
        <v>85</v>
      </c>
      <c r="AV106" s="13" t="s">
        <v>85</v>
      </c>
      <c r="AW106" s="13" t="s">
        <v>37</v>
      </c>
      <c r="AX106" s="13" t="s">
        <v>76</v>
      </c>
      <c r="AY106" s="245" t="s">
        <v>156</v>
      </c>
    </row>
    <row r="107" s="13" customFormat="1">
      <c r="A107" s="13"/>
      <c r="B107" s="234"/>
      <c r="C107" s="235"/>
      <c r="D107" s="236" t="s">
        <v>166</v>
      </c>
      <c r="E107" s="237" t="s">
        <v>355</v>
      </c>
      <c r="F107" s="238" t="s">
        <v>379</v>
      </c>
      <c r="G107" s="235"/>
      <c r="H107" s="239">
        <v>20</v>
      </c>
      <c r="I107" s="240"/>
      <c r="J107" s="235"/>
      <c r="K107" s="235"/>
      <c r="L107" s="241"/>
      <c r="M107" s="242"/>
      <c r="N107" s="243"/>
      <c r="O107" s="243"/>
      <c r="P107" s="243"/>
      <c r="Q107" s="243"/>
      <c r="R107" s="243"/>
      <c r="S107" s="243"/>
      <c r="T107" s="24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5" t="s">
        <v>166</v>
      </c>
      <c r="AU107" s="245" t="s">
        <v>85</v>
      </c>
      <c r="AV107" s="13" t="s">
        <v>85</v>
      </c>
      <c r="AW107" s="13" t="s">
        <v>37</v>
      </c>
      <c r="AX107" s="13" t="s">
        <v>76</v>
      </c>
      <c r="AY107" s="245" t="s">
        <v>156</v>
      </c>
    </row>
    <row r="108" s="14" customFormat="1">
      <c r="A108" s="14"/>
      <c r="B108" s="246"/>
      <c r="C108" s="247"/>
      <c r="D108" s="236" t="s">
        <v>166</v>
      </c>
      <c r="E108" s="248" t="s">
        <v>31</v>
      </c>
      <c r="F108" s="249" t="s">
        <v>173</v>
      </c>
      <c r="G108" s="247"/>
      <c r="H108" s="250">
        <v>124</v>
      </c>
      <c r="I108" s="251"/>
      <c r="J108" s="247"/>
      <c r="K108" s="247"/>
      <c r="L108" s="252"/>
      <c r="M108" s="253"/>
      <c r="N108" s="254"/>
      <c r="O108" s="254"/>
      <c r="P108" s="254"/>
      <c r="Q108" s="254"/>
      <c r="R108" s="254"/>
      <c r="S108" s="254"/>
      <c r="T108" s="25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6" t="s">
        <v>166</v>
      </c>
      <c r="AU108" s="256" t="s">
        <v>85</v>
      </c>
      <c r="AV108" s="14" t="s">
        <v>162</v>
      </c>
      <c r="AW108" s="14" t="s">
        <v>37</v>
      </c>
      <c r="AX108" s="14" t="s">
        <v>83</v>
      </c>
      <c r="AY108" s="256" t="s">
        <v>156</v>
      </c>
    </row>
    <row r="109" s="2" customFormat="1" ht="49.05" customHeight="1">
      <c r="A109" s="41"/>
      <c r="B109" s="42"/>
      <c r="C109" s="216" t="s">
        <v>162</v>
      </c>
      <c r="D109" s="216" t="s">
        <v>158</v>
      </c>
      <c r="E109" s="217" t="s">
        <v>380</v>
      </c>
      <c r="F109" s="218" t="s">
        <v>381</v>
      </c>
      <c r="G109" s="219" t="s">
        <v>110</v>
      </c>
      <c r="H109" s="220">
        <v>26</v>
      </c>
      <c r="I109" s="221"/>
      <c r="J109" s="222">
        <f>ROUND(I109*H109,2)</f>
        <v>0</v>
      </c>
      <c r="K109" s="218" t="s">
        <v>161</v>
      </c>
      <c r="L109" s="47"/>
      <c r="M109" s="223" t="s">
        <v>31</v>
      </c>
      <c r="N109" s="224" t="s">
        <v>47</v>
      </c>
      <c r="O109" s="87"/>
      <c r="P109" s="225">
        <f>O109*H109</f>
        <v>0</v>
      </c>
      <c r="Q109" s="225">
        <v>0</v>
      </c>
      <c r="R109" s="225">
        <f>Q109*H109</f>
        <v>0</v>
      </c>
      <c r="S109" s="225">
        <v>1.8</v>
      </c>
      <c r="T109" s="226">
        <f>S109*H109</f>
        <v>46.800000000000004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7" t="s">
        <v>162</v>
      </c>
      <c r="AT109" s="227" t="s">
        <v>158</v>
      </c>
      <c r="AU109" s="227" t="s">
        <v>85</v>
      </c>
      <c r="AY109" s="20" t="s">
        <v>156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20" t="s">
        <v>83</v>
      </c>
      <c r="BK109" s="228">
        <f>ROUND(I109*H109,2)</f>
        <v>0</v>
      </c>
      <c r="BL109" s="20" t="s">
        <v>162</v>
      </c>
      <c r="BM109" s="227" t="s">
        <v>382</v>
      </c>
    </row>
    <row r="110" s="2" customFormat="1">
      <c r="A110" s="41"/>
      <c r="B110" s="42"/>
      <c r="C110" s="43"/>
      <c r="D110" s="229" t="s">
        <v>164</v>
      </c>
      <c r="E110" s="43"/>
      <c r="F110" s="230" t="s">
        <v>383</v>
      </c>
      <c r="G110" s="43"/>
      <c r="H110" s="43"/>
      <c r="I110" s="231"/>
      <c r="J110" s="43"/>
      <c r="K110" s="43"/>
      <c r="L110" s="47"/>
      <c r="M110" s="232"/>
      <c r="N110" s="233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164</v>
      </c>
      <c r="AU110" s="20" t="s">
        <v>85</v>
      </c>
    </row>
    <row r="111" s="16" customFormat="1">
      <c r="A111" s="16"/>
      <c r="B111" s="283"/>
      <c r="C111" s="284"/>
      <c r="D111" s="236" t="s">
        <v>166</v>
      </c>
      <c r="E111" s="285" t="s">
        <v>31</v>
      </c>
      <c r="F111" s="286" t="s">
        <v>377</v>
      </c>
      <c r="G111" s="284"/>
      <c r="H111" s="285" t="s">
        <v>31</v>
      </c>
      <c r="I111" s="287"/>
      <c r="J111" s="284"/>
      <c r="K111" s="284"/>
      <c r="L111" s="288"/>
      <c r="M111" s="289"/>
      <c r="N111" s="290"/>
      <c r="O111" s="290"/>
      <c r="P111" s="290"/>
      <c r="Q111" s="290"/>
      <c r="R111" s="290"/>
      <c r="S111" s="290"/>
      <c r="T111" s="291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T111" s="292" t="s">
        <v>166</v>
      </c>
      <c r="AU111" s="292" t="s">
        <v>85</v>
      </c>
      <c r="AV111" s="16" t="s">
        <v>83</v>
      </c>
      <c r="AW111" s="16" t="s">
        <v>37</v>
      </c>
      <c r="AX111" s="16" t="s">
        <v>76</v>
      </c>
      <c r="AY111" s="292" t="s">
        <v>156</v>
      </c>
    </row>
    <row r="112" s="13" customFormat="1">
      <c r="A112" s="13"/>
      <c r="B112" s="234"/>
      <c r="C112" s="235"/>
      <c r="D112" s="236" t="s">
        <v>166</v>
      </c>
      <c r="E112" s="237" t="s">
        <v>353</v>
      </c>
      <c r="F112" s="238" t="s">
        <v>384</v>
      </c>
      <c r="G112" s="235"/>
      <c r="H112" s="239">
        <v>26</v>
      </c>
      <c r="I112" s="240"/>
      <c r="J112" s="235"/>
      <c r="K112" s="235"/>
      <c r="L112" s="241"/>
      <c r="M112" s="242"/>
      <c r="N112" s="243"/>
      <c r="O112" s="243"/>
      <c r="P112" s="243"/>
      <c r="Q112" s="243"/>
      <c r="R112" s="243"/>
      <c r="S112" s="243"/>
      <c r="T112" s="24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5" t="s">
        <v>166</v>
      </c>
      <c r="AU112" s="245" t="s">
        <v>85</v>
      </c>
      <c r="AV112" s="13" t="s">
        <v>85</v>
      </c>
      <c r="AW112" s="13" t="s">
        <v>37</v>
      </c>
      <c r="AX112" s="13" t="s">
        <v>76</v>
      </c>
      <c r="AY112" s="245" t="s">
        <v>156</v>
      </c>
    </row>
    <row r="113" s="14" customFormat="1">
      <c r="A113" s="14"/>
      <c r="B113" s="246"/>
      <c r="C113" s="247"/>
      <c r="D113" s="236" t="s">
        <v>166</v>
      </c>
      <c r="E113" s="248" t="s">
        <v>31</v>
      </c>
      <c r="F113" s="249" t="s">
        <v>173</v>
      </c>
      <c r="G113" s="247"/>
      <c r="H113" s="250">
        <v>26</v>
      </c>
      <c r="I113" s="251"/>
      <c r="J113" s="247"/>
      <c r="K113" s="247"/>
      <c r="L113" s="252"/>
      <c r="M113" s="253"/>
      <c r="N113" s="254"/>
      <c r="O113" s="254"/>
      <c r="P113" s="254"/>
      <c r="Q113" s="254"/>
      <c r="R113" s="254"/>
      <c r="S113" s="254"/>
      <c r="T113" s="25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6" t="s">
        <v>166</v>
      </c>
      <c r="AU113" s="256" t="s">
        <v>85</v>
      </c>
      <c r="AV113" s="14" t="s">
        <v>162</v>
      </c>
      <c r="AW113" s="14" t="s">
        <v>37</v>
      </c>
      <c r="AX113" s="14" t="s">
        <v>83</v>
      </c>
      <c r="AY113" s="256" t="s">
        <v>156</v>
      </c>
    </row>
    <row r="114" s="2" customFormat="1" ht="44.25" customHeight="1">
      <c r="A114" s="41"/>
      <c r="B114" s="42"/>
      <c r="C114" s="216" t="s">
        <v>185</v>
      </c>
      <c r="D114" s="216" t="s">
        <v>158</v>
      </c>
      <c r="E114" s="217" t="s">
        <v>385</v>
      </c>
      <c r="F114" s="218" t="s">
        <v>386</v>
      </c>
      <c r="G114" s="219" t="s">
        <v>110</v>
      </c>
      <c r="H114" s="220">
        <v>130</v>
      </c>
      <c r="I114" s="221"/>
      <c r="J114" s="222">
        <f>ROUND(I114*H114,2)</f>
        <v>0</v>
      </c>
      <c r="K114" s="218" t="s">
        <v>31</v>
      </c>
      <c r="L114" s="47"/>
      <c r="M114" s="223" t="s">
        <v>31</v>
      </c>
      <c r="N114" s="224" t="s">
        <v>47</v>
      </c>
      <c r="O114" s="87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7" t="s">
        <v>162</v>
      </c>
      <c r="AT114" s="227" t="s">
        <v>158</v>
      </c>
      <c r="AU114" s="227" t="s">
        <v>85</v>
      </c>
      <c r="AY114" s="20" t="s">
        <v>156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20" t="s">
        <v>83</v>
      </c>
      <c r="BK114" s="228">
        <f>ROUND(I114*H114,2)</f>
        <v>0</v>
      </c>
      <c r="BL114" s="20" t="s">
        <v>162</v>
      </c>
      <c r="BM114" s="227" t="s">
        <v>387</v>
      </c>
    </row>
    <row r="115" s="2" customFormat="1">
      <c r="A115" s="41"/>
      <c r="B115" s="42"/>
      <c r="C115" s="43"/>
      <c r="D115" s="236" t="s">
        <v>267</v>
      </c>
      <c r="E115" s="43"/>
      <c r="F115" s="278" t="s">
        <v>388</v>
      </c>
      <c r="G115" s="43"/>
      <c r="H115" s="43"/>
      <c r="I115" s="231"/>
      <c r="J115" s="43"/>
      <c r="K115" s="43"/>
      <c r="L115" s="47"/>
      <c r="M115" s="232"/>
      <c r="N115" s="233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267</v>
      </c>
      <c r="AU115" s="20" t="s">
        <v>85</v>
      </c>
    </row>
    <row r="116" s="13" customFormat="1">
      <c r="A116" s="13"/>
      <c r="B116" s="234"/>
      <c r="C116" s="235"/>
      <c r="D116" s="236" t="s">
        <v>166</v>
      </c>
      <c r="E116" s="237" t="s">
        <v>31</v>
      </c>
      <c r="F116" s="238" t="s">
        <v>389</v>
      </c>
      <c r="G116" s="235"/>
      <c r="H116" s="239">
        <v>130</v>
      </c>
      <c r="I116" s="240"/>
      <c r="J116" s="235"/>
      <c r="K116" s="235"/>
      <c r="L116" s="241"/>
      <c r="M116" s="242"/>
      <c r="N116" s="243"/>
      <c r="O116" s="243"/>
      <c r="P116" s="243"/>
      <c r="Q116" s="243"/>
      <c r="R116" s="243"/>
      <c r="S116" s="243"/>
      <c r="T116" s="24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5" t="s">
        <v>166</v>
      </c>
      <c r="AU116" s="245" t="s">
        <v>85</v>
      </c>
      <c r="AV116" s="13" t="s">
        <v>85</v>
      </c>
      <c r="AW116" s="13" t="s">
        <v>37</v>
      </c>
      <c r="AX116" s="13" t="s">
        <v>83</v>
      </c>
      <c r="AY116" s="245" t="s">
        <v>156</v>
      </c>
    </row>
    <row r="117" s="2" customFormat="1" ht="33" customHeight="1">
      <c r="A117" s="41"/>
      <c r="B117" s="42"/>
      <c r="C117" s="216" t="s">
        <v>192</v>
      </c>
      <c r="D117" s="216" t="s">
        <v>158</v>
      </c>
      <c r="E117" s="217" t="s">
        <v>390</v>
      </c>
      <c r="F117" s="218" t="s">
        <v>391</v>
      </c>
      <c r="G117" s="219" t="s">
        <v>110</v>
      </c>
      <c r="H117" s="220">
        <v>148.51499999999999</v>
      </c>
      <c r="I117" s="221"/>
      <c r="J117" s="222">
        <f>ROUND(I117*H117,2)</f>
        <v>0</v>
      </c>
      <c r="K117" s="218" t="s">
        <v>161</v>
      </c>
      <c r="L117" s="47"/>
      <c r="M117" s="223" t="s">
        <v>31</v>
      </c>
      <c r="N117" s="224" t="s">
        <v>47</v>
      </c>
      <c r="O117" s="87"/>
      <c r="P117" s="225">
        <f>O117*H117</f>
        <v>0</v>
      </c>
      <c r="Q117" s="225">
        <v>0</v>
      </c>
      <c r="R117" s="225">
        <f>Q117*H117</f>
        <v>0</v>
      </c>
      <c r="S117" s="225">
        <v>0</v>
      </c>
      <c r="T117" s="226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7" t="s">
        <v>162</v>
      </c>
      <c r="AT117" s="227" t="s">
        <v>158</v>
      </c>
      <c r="AU117" s="227" t="s">
        <v>85</v>
      </c>
      <c r="AY117" s="20" t="s">
        <v>156</v>
      </c>
      <c r="BE117" s="228">
        <f>IF(N117="základní",J117,0)</f>
        <v>0</v>
      </c>
      <c r="BF117" s="228">
        <f>IF(N117="snížená",J117,0)</f>
        <v>0</v>
      </c>
      <c r="BG117" s="228">
        <f>IF(N117="zákl. přenesená",J117,0)</f>
        <v>0</v>
      </c>
      <c r="BH117" s="228">
        <f>IF(N117="sníž. přenesená",J117,0)</f>
        <v>0</v>
      </c>
      <c r="BI117" s="228">
        <f>IF(N117="nulová",J117,0)</f>
        <v>0</v>
      </c>
      <c r="BJ117" s="20" t="s">
        <v>83</v>
      </c>
      <c r="BK117" s="228">
        <f>ROUND(I117*H117,2)</f>
        <v>0</v>
      </c>
      <c r="BL117" s="20" t="s">
        <v>162</v>
      </c>
      <c r="BM117" s="227" t="s">
        <v>392</v>
      </c>
    </row>
    <row r="118" s="2" customFormat="1">
      <c r="A118" s="41"/>
      <c r="B118" s="42"/>
      <c r="C118" s="43"/>
      <c r="D118" s="229" t="s">
        <v>164</v>
      </c>
      <c r="E118" s="43"/>
      <c r="F118" s="230" t="s">
        <v>393</v>
      </c>
      <c r="G118" s="43"/>
      <c r="H118" s="43"/>
      <c r="I118" s="231"/>
      <c r="J118" s="43"/>
      <c r="K118" s="43"/>
      <c r="L118" s="47"/>
      <c r="M118" s="232"/>
      <c r="N118" s="233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164</v>
      </c>
      <c r="AU118" s="20" t="s">
        <v>85</v>
      </c>
    </row>
    <row r="119" s="13" customFormat="1">
      <c r="A119" s="13"/>
      <c r="B119" s="234"/>
      <c r="C119" s="235"/>
      <c r="D119" s="236" t="s">
        <v>166</v>
      </c>
      <c r="E119" s="237" t="s">
        <v>31</v>
      </c>
      <c r="F119" s="238" t="s">
        <v>394</v>
      </c>
      <c r="G119" s="235"/>
      <c r="H119" s="239">
        <v>297.02999999999997</v>
      </c>
      <c r="I119" s="240"/>
      <c r="J119" s="235"/>
      <c r="K119" s="235"/>
      <c r="L119" s="241"/>
      <c r="M119" s="242"/>
      <c r="N119" s="243"/>
      <c r="O119" s="243"/>
      <c r="P119" s="243"/>
      <c r="Q119" s="243"/>
      <c r="R119" s="243"/>
      <c r="S119" s="243"/>
      <c r="T119" s="24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5" t="s">
        <v>166</v>
      </c>
      <c r="AU119" s="245" t="s">
        <v>85</v>
      </c>
      <c r="AV119" s="13" t="s">
        <v>85</v>
      </c>
      <c r="AW119" s="13" t="s">
        <v>37</v>
      </c>
      <c r="AX119" s="13" t="s">
        <v>76</v>
      </c>
      <c r="AY119" s="245" t="s">
        <v>156</v>
      </c>
    </row>
    <row r="120" s="14" customFormat="1">
      <c r="A120" s="14"/>
      <c r="B120" s="246"/>
      <c r="C120" s="247"/>
      <c r="D120" s="236" t="s">
        <v>166</v>
      </c>
      <c r="E120" s="248" t="s">
        <v>117</v>
      </c>
      <c r="F120" s="249" t="s">
        <v>173</v>
      </c>
      <c r="G120" s="247"/>
      <c r="H120" s="250">
        <v>297.02999999999997</v>
      </c>
      <c r="I120" s="251"/>
      <c r="J120" s="247"/>
      <c r="K120" s="247"/>
      <c r="L120" s="252"/>
      <c r="M120" s="253"/>
      <c r="N120" s="254"/>
      <c r="O120" s="254"/>
      <c r="P120" s="254"/>
      <c r="Q120" s="254"/>
      <c r="R120" s="254"/>
      <c r="S120" s="254"/>
      <c r="T120" s="255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6" t="s">
        <v>166</v>
      </c>
      <c r="AU120" s="256" t="s">
        <v>85</v>
      </c>
      <c r="AV120" s="14" t="s">
        <v>162</v>
      </c>
      <c r="AW120" s="14" t="s">
        <v>37</v>
      </c>
      <c r="AX120" s="14" t="s">
        <v>76</v>
      </c>
      <c r="AY120" s="256" t="s">
        <v>156</v>
      </c>
    </row>
    <row r="121" s="13" customFormat="1">
      <c r="A121" s="13"/>
      <c r="B121" s="234"/>
      <c r="C121" s="235"/>
      <c r="D121" s="236" t="s">
        <v>166</v>
      </c>
      <c r="E121" s="237" t="s">
        <v>31</v>
      </c>
      <c r="F121" s="238" t="s">
        <v>180</v>
      </c>
      <c r="G121" s="235"/>
      <c r="H121" s="239">
        <v>148.51499999999999</v>
      </c>
      <c r="I121" s="240"/>
      <c r="J121" s="235"/>
      <c r="K121" s="235"/>
      <c r="L121" s="241"/>
      <c r="M121" s="242"/>
      <c r="N121" s="243"/>
      <c r="O121" s="243"/>
      <c r="P121" s="243"/>
      <c r="Q121" s="243"/>
      <c r="R121" s="243"/>
      <c r="S121" s="243"/>
      <c r="T121" s="24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5" t="s">
        <v>166</v>
      </c>
      <c r="AU121" s="245" t="s">
        <v>85</v>
      </c>
      <c r="AV121" s="13" t="s">
        <v>85</v>
      </c>
      <c r="AW121" s="13" t="s">
        <v>37</v>
      </c>
      <c r="AX121" s="13" t="s">
        <v>83</v>
      </c>
      <c r="AY121" s="245" t="s">
        <v>156</v>
      </c>
    </row>
    <row r="122" s="2" customFormat="1" ht="44.25" customHeight="1">
      <c r="A122" s="41"/>
      <c r="B122" s="42"/>
      <c r="C122" s="216" t="s">
        <v>197</v>
      </c>
      <c r="D122" s="216" t="s">
        <v>158</v>
      </c>
      <c r="E122" s="217" t="s">
        <v>395</v>
      </c>
      <c r="F122" s="218" t="s">
        <v>396</v>
      </c>
      <c r="G122" s="219" t="s">
        <v>110</v>
      </c>
      <c r="H122" s="220">
        <v>89.108999999999995</v>
      </c>
      <c r="I122" s="221"/>
      <c r="J122" s="222">
        <f>ROUND(I122*H122,2)</f>
        <v>0</v>
      </c>
      <c r="K122" s="218" t="s">
        <v>161</v>
      </c>
      <c r="L122" s="47"/>
      <c r="M122" s="223" t="s">
        <v>31</v>
      </c>
      <c r="N122" s="224" t="s">
        <v>47</v>
      </c>
      <c r="O122" s="87"/>
      <c r="P122" s="225">
        <f>O122*H122</f>
        <v>0</v>
      </c>
      <c r="Q122" s="225">
        <v>0</v>
      </c>
      <c r="R122" s="225">
        <f>Q122*H122</f>
        <v>0</v>
      </c>
      <c r="S122" s="225">
        <v>0</v>
      </c>
      <c r="T122" s="226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7" t="s">
        <v>162</v>
      </c>
      <c r="AT122" s="227" t="s">
        <v>158</v>
      </c>
      <c r="AU122" s="227" t="s">
        <v>85</v>
      </c>
      <c r="AY122" s="20" t="s">
        <v>156</v>
      </c>
      <c r="BE122" s="228">
        <f>IF(N122="základní",J122,0)</f>
        <v>0</v>
      </c>
      <c r="BF122" s="228">
        <f>IF(N122="snížená",J122,0)</f>
        <v>0</v>
      </c>
      <c r="BG122" s="228">
        <f>IF(N122="zákl. přenesená",J122,0)</f>
        <v>0</v>
      </c>
      <c r="BH122" s="228">
        <f>IF(N122="sníž. přenesená",J122,0)</f>
        <v>0</v>
      </c>
      <c r="BI122" s="228">
        <f>IF(N122="nulová",J122,0)</f>
        <v>0</v>
      </c>
      <c r="BJ122" s="20" t="s">
        <v>83</v>
      </c>
      <c r="BK122" s="228">
        <f>ROUND(I122*H122,2)</f>
        <v>0</v>
      </c>
      <c r="BL122" s="20" t="s">
        <v>162</v>
      </c>
      <c r="BM122" s="227" t="s">
        <v>397</v>
      </c>
    </row>
    <row r="123" s="2" customFormat="1">
      <c r="A123" s="41"/>
      <c r="B123" s="42"/>
      <c r="C123" s="43"/>
      <c r="D123" s="229" t="s">
        <v>164</v>
      </c>
      <c r="E123" s="43"/>
      <c r="F123" s="230" t="s">
        <v>398</v>
      </c>
      <c r="G123" s="43"/>
      <c r="H123" s="43"/>
      <c r="I123" s="231"/>
      <c r="J123" s="43"/>
      <c r="K123" s="43"/>
      <c r="L123" s="47"/>
      <c r="M123" s="232"/>
      <c r="N123" s="233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164</v>
      </c>
      <c r="AU123" s="20" t="s">
        <v>85</v>
      </c>
    </row>
    <row r="124" s="13" customFormat="1">
      <c r="A124" s="13"/>
      <c r="B124" s="234"/>
      <c r="C124" s="235"/>
      <c r="D124" s="236" t="s">
        <v>166</v>
      </c>
      <c r="E124" s="237" t="s">
        <v>31</v>
      </c>
      <c r="F124" s="238" t="s">
        <v>399</v>
      </c>
      <c r="G124" s="235"/>
      <c r="H124" s="239">
        <v>89.108999999999995</v>
      </c>
      <c r="I124" s="240"/>
      <c r="J124" s="235"/>
      <c r="K124" s="235"/>
      <c r="L124" s="241"/>
      <c r="M124" s="242"/>
      <c r="N124" s="243"/>
      <c r="O124" s="243"/>
      <c r="P124" s="243"/>
      <c r="Q124" s="243"/>
      <c r="R124" s="243"/>
      <c r="S124" s="243"/>
      <c r="T124" s="24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5" t="s">
        <v>166</v>
      </c>
      <c r="AU124" s="245" t="s">
        <v>85</v>
      </c>
      <c r="AV124" s="13" t="s">
        <v>85</v>
      </c>
      <c r="AW124" s="13" t="s">
        <v>37</v>
      </c>
      <c r="AX124" s="13" t="s">
        <v>83</v>
      </c>
      <c r="AY124" s="245" t="s">
        <v>156</v>
      </c>
    </row>
    <row r="125" s="2" customFormat="1" ht="33" customHeight="1">
      <c r="A125" s="41"/>
      <c r="B125" s="42"/>
      <c r="C125" s="216" t="s">
        <v>203</v>
      </c>
      <c r="D125" s="216" t="s">
        <v>158</v>
      </c>
      <c r="E125" s="217" t="s">
        <v>400</v>
      </c>
      <c r="F125" s="218" t="s">
        <v>401</v>
      </c>
      <c r="G125" s="219" t="s">
        <v>110</v>
      </c>
      <c r="H125" s="220">
        <v>148.51499999999999</v>
      </c>
      <c r="I125" s="221"/>
      <c r="J125" s="222">
        <f>ROUND(I125*H125,2)</f>
        <v>0</v>
      </c>
      <c r="K125" s="218" t="s">
        <v>161</v>
      </c>
      <c r="L125" s="47"/>
      <c r="M125" s="223" t="s">
        <v>31</v>
      </c>
      <c r="N125" s="224" t="s">
        <v>47</v>
      </c>
      <c r="O125" s="87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7" t="s">
        <v>162</v>
      </c>
      <c r="AT125" s="227" t="s">
        <v>158</v>
      </c>
      <c r="AU125" s="227" t="s">
        <v>85</v>
      </c>
      <c r="AY125" s="20" t="s">
        <v>156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20" t="s">
        <v>83</v>
      </c>
      <c r="BK125" s="228">
        <f>ROUND(I125*H125,2)</f>
        <v>0</v>
      </c>
      <c r="BL125" s="20" t="s">
        <v>162</v>
      </c>
      <c r="BM125" s="227" t="s">
        <v>402</v>
      </c>
    </row>
    <row r="126" s="2" customFormat="1">
      <c r="A126" s="41"/>
      <c r="B126" s="42"/>
      <c r="C126" s="43"/>
      <c r="D126" s="229" t="s">
        <v>164</v>
      </c>
      <c r="E126" s="43"/>
      <c r="F126" s="230" t="s">
        <v>403</v>
      </c>
      <c r="G126" s="43"/>
      <c r="H126" s="43"/>
      <c r="I126" s="231"/>
      <c r="J126" s="43"/>
      <c r="K126" s="43"/>
      <c r="L126" s="47"/>
      <c r="M126" s="232"/>
      <c r="N126" s="233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164</v>
      </c>
      <c r="AU126" s="20" t="s">
        <v>85</v>
      </c>
    </row>
    <row r="127" s="13" customFormat="1">
      <c r="A127" s="13"/>
      <c r="B127" s="234"/>
      <c r="C127" s="235"/>
      <c r="D127" s="236" t="s">
        <v>166</v>
      </c>
      <c r="E127" s="237" t="s">
        <v>31</v>
      </c>
      <c r="F127" s="238" t="s">
        <v>180</v>
      </c>
      <c r="G127" s="235"/>
      <c r="H127" s="239">
        <v>148.51499999999999</v>
      </c>
      <c r="I127" s="240"/>
      <c r="J127" s="235"/>
      <c r="K127" s="235"/>
      <c r="L127" s="241"/>
      <c r="M127" s="242"/>
      <c r="N127" s="243"/>
      <c r="O127" s="243"/>
      <c r="P127" s="243"/>
      <c r="Q127" s="243"/>
      <c r="R127" s="243"/>
      <c r="S127" s="243"/>
      <c r="T127" s="24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5" t="s">
        <v>166</v>
      </c>
      <c r="AU127" s="245" t="s">
        <v>85</v>
      </c>
      <c r="AV127" s="13" t="s">
        <v>85</v>
      </c>
      <c r="AW127" s="13" t="s">
        <v>37</v>
      </c>
      <c r="AX127" s="13" t="s">
        <v>83</v>
      </c>
      <c r="AY127" s="245" t="s">
        <v>156</v>
      </c>
    </row>
    <row r="128" s="2" customFormat="1" ht="44.25" customHeight="1">
      <c r="A128" s="41"/>
      <c r="B128" s="42"/>
      <c r="C128" s="216" t="s">
        <v>208</v>
      </c>
      <c r="D128" s="216" t="s">
        <v>158</v>
      </c>
      <c r="E128" s="217" t="s">
        <v>404</v>
      </c>
      <c r="F128" s="218" t="s">
        <v>405</v>
      </c>
      <c r="G128" s="219" t="s">
        <v>110</v>
      </c>
      <c r="H128" s="220">
        <v>89.108999999999995</v>
      </c>
      <c r="I128" s="221"/>
      <c r="J128" s="222">
        <f>ROUND(I128*H128,2)</f>
        <v>0</v>
      </c>
      <c r="K128" s="218" t="s">
        <v>161</v>
      </c>
      <c r="L128" s="47"/>
      <c r="M128" s="223" t="s">
        <v>31</v>
      </c>
      <c r="N128" s="224" t="s">
        <v>47</v>
      </c>
      <c r="O128" s="87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7" t="s">
        <v>162</v>
      </c>
      <c r="AT128" s="227" t="s">
        <v>158</v>
      </c>
      <c r="AU128" s="227" t="s">
        <v>85</v>
      </c>
      <c r="AY128" s="20" t="s">
        <v>156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20" t="s">
        <v>83</v>
      </c>
      <c r="BK128" s="228">
        <f>ROUND(I128*H128,2)</f>
        <v>0</v>
      </c>
      <c r="BL128" s="20" t="s">
        <v>162</v>
      </c>
      <c r="BM128" s="227" t="s">
        <v>406</v>
      </c>
    </row>
    <row r="129" s="2" customFormat="1">
      <c r="A129" s="41"/>
      <c r="B129" s="42"/>
      <c r="C129" s="43"/>
      <c r="D129" s="229" t="s">
        <v>164</v>
      </c>
      <c r="E129" s="43"/>
      <c r="F129" s="230" t="s">
        <v>407</v>
      </c>
      <c r="G129" s="43"/>
      <c r="H129" s="43"/>
      <c r="I129" s="231"/>
      <c r="J129" s="43"/>
      <c r="K129" s="43"/>
      <c r="L129" s="47"/>
      <c r="M129" s="232"/>
      <c r="N129" s="233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164</v>
      </c>
      <c r="AU129" s="20" t="s">
        <v>85</v>
      </c>
    </row>
    <row r="130" s="13" customFormat="1">
      <c r="A130" s="13"/>
      <c r="B130" s="234"/>
      <c r="C130" s="235"/>
      <c r="D130" s="236" t="s">
        <v>166</v>
      </c>
      <c r="E130" s="237" t="s">
        <v>31</v>
      </c>
      <c r="F130" s="238" t="s">
        <v>399</v>
      </c>
      <c r="G130" s="235"/>
      <c r="H130" s="239">
        <v>89.108999999999995</v>
      </c>
      <c r="I130" s="240"/>
      <c r="J130" s="235"/>
      <c r="K130" s="235"/>
      <c r="L130" s="241"/>
      <c r="M130" s="242"/>
      <c r="N130" s="243"/>
      <c r="O130" s="243"/>
      <c r="P130" s="243"/>
      <c r="Q130" s="243"/>
      <c r="R130" s="243"/>
      <c r="S130" s="243"/>
      <c r="T130" s="24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5" t="s">
        <v>166</v>
      </c>
      <c r="AU130" s="245" t="s">
        <v>85</v>
      </c>
      <c r="AV130" s="13" t="s">
        <v>85</v>
      </c>
      <c r="AW130" s="13" t="s">
        <v>37</v>
      </c>
      <c r="AX130" s="13" t="s">
        <v>83</v>
      </c>
      <c r="AY130" s="245" t="s">
        <v>156</v>
      </c>
    </row>
    <row r="131" s="2" customFormat="1" ht="62.7" customHeight="1">
      <c r="A131" s="41"/>
      <c r="B131" s="42"/>
      <c r="C131" s="216" t="s">
        <v>214</v>
      </c>
      <c r="D131" s="216" t="s">
        <v>158</v>
      </c>
      <c r="E131" s="217" t="s">
        <v>186</v>
      </c>
      <c r="F131" s="218" t="s">
        <v>187</v>
      </c>
      <c r="G131" s="219" t="s">
        <v>110</v>
      </c>
      <c r="H131" s="220">
        <v>297.02999999999997</v>
      </c>
      <c r="I131" s="221"/>
      <c r="J131" s="222">
        <f>ROUND(I131*H131,2)</f>
        <v>0</v>
      </c>
      <c r="K131" s="218" t="s">
        <v>161</v>
      </c>
      <c r="L131" s="47"/>
      <c r="M131" s="223" t="s">
        <v>31</v>
      </c>
      <c r="N131" s="224" t="s">
        <v>47</v>
      </c>
      <c r="O131" s="87"/>
      <c r="P131" s="225">
        <f>O131*H131</f>
        <v>0</v>
      </c>
      <c r="Q131" s="225">
        <v>0</v>
      </c>
      <c r="R131" s="225">
        <f>Q131*H131</f>
        <v>0</v>
      </c>
      <c r="S131" s="225">
        <v>0</v>
      </c>
      <c r="T131" s="226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7" t="s">
        <v>162</v>
      </c>
      <c r="AT131" s="227" t="s">
        <v>158</v>
      </c>
      <c r="AU131" s="227" t="s">
        <v>85</v>
      </c>
      <c r="AY131" s="20" t="s">
        <v>156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20" t="s">
        <v>83</v>
      </c>
      <c r="BK131" s="228">
        <f>ROUND(I131*H131,2)</f>
        <v>0</v>
      </c>
      <c r="BL131" s="20" t="s">
        <v>162</v>
      </c>
      <c r="BM131" s="227" t="s">
        <v>408</v>
      </c>
    </row>
    <row r="132" s="2" customFormat="1">
      <c r="A132" s="41"/>
      <c r="B132" s="42"/>
      <c r="C132" s="43"/>
      <c r="D132" s="229" t="s">
        <v>164</v>
      </c>
      <c r="E132" s="43"/>
      <c r="F132" s="230" t="s">
        <v>189</v>
      </c>
      <c r="G132" s="43"/>
      <c r="H132" s="43"/>
      <c r="I132" s="231"/>
      <c r="J132" s="43"/>
      <c r="K132" s="43"/>
      <c r="L132" s="47"/>
      <c r="M132" s="232"/>
      <c r="N132" s="233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164</v>
      </c>
      <c r="AU132" s="20" t="s">
        <v>85</v>
      </c>
    </row>
    <row r="133" s="13" customFormat="1">
      <c r="A133" s="13"/>
      <c r="B133" s="234"/>
      <c r="C133" s="235"/>
      <c r="D133" s="236" t="s">
        <v>166</v>
      </c>
      <c r="E133" s="237" t="s">
        <v>31</v>
      </c>
      <c r="F133" s="238" t="s">
        <v>190</v>
      </c>
      <c r="G133" s="235"/>
      <c r="H133" s="239">
        <v>148.51499999999999</v>
      </c>
      <c r="I133" s="240"/>
      <c r="J133" s="235"/>
      <c r="K133" s="235"/>
      <c r="L133" s="241"/>
      <c r="M133" s="242"/>
      <c r="N133" s="243"/>
      <c r="O133" s="243"/>
      <c r="P133" s="243"/>
      <c r="Q133" s="243"/>
      <c r="R133" s="243"/>
      <c r="S133" s="243"/>
      <c r="T133" s="24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5" t="s">
        <v>166</v>
      </c>
      <c r="AU133" s="245" t="s">
        <v>85</v>
      </c>
      <c r="AV133" s="13" t="s">
        <v>85</v>
      </c>
      <c r="AW133" s="13" t="s">
        <v>37</v>
      </c>
      <c r="AX133" s="13" t="s">
        <v>76</v>
      </c>
      <c r="AY133" s="245" t="s">
        <v>156</v>
      </c>
    </row>
    <row r="134" s="13" customFormat="1">
      <c r="A134" s="13"/>
      <c r="B134" s="234"/>
      <c r="C134" s="235"/>
      <c r="D134" s="236" t="s">
        <v>166</v>
      </c>
      <c r="E134" s="237" t="s">
        <v>31</v>
      </c>
      <c r="F134" s="238" t="s">
        <v>191</v>
      </c>
      <c r="G134" s="235"/>
      <c r="H134" s="239">
        <v>148.51499999999999</v>
      </c>
      <c r="I134" s="240"/>
      <c r="J134" s="235"/>
      <c r="K134" s="235"/>
      <c r="L134" s="241"/>
      <c r="M134" s="242"/>
      <c r="N134" s="243"/>
      <c r="O134" s="243"/>
      <c r="P134" s="243"/>
      <c r="Q134" s="243"/>
      <c r="R134" s="243"/>
      <c r="S134" s="243"/>
      <c r="T134" s="24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5" t="s">
        <v>166</v>
      </c>
      <c r="AU134" s="245" t="s">
        <v>85</v>
      </c>
      <c r="AV134" s="13" t="s">
        <v>85</v>
      </c>
      <c r="AW134" s="13" t="s">
        <v>37</v>
      </c>
      <c r="AX134" s="13" t="s">
        <v>76</v>
      </c>
      <c r="AY134" s="245" t="s">
        <v>156</v>
      </c>
    </row>
    <row r="135" s="14" customFormat="1">
      <c r="A135" s="14"/>
      <c r="B135" s="246"/>
      <c r="C135" s="247"/>
      <c r="D135" s="236" t="s">
        <v>166</v>
      </c>
      <c r="E135" s="248" t="s">
        <v>31</v>
      </c>
      <c r="F135" s="249" t="s">
        <v>173</v>
      </c>
      <c r="G135" s="247"/>
      <c r="H135" s="250">
        <v>297.02999999999997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6" t="s">
        <v>166</v>
      </c>
      <c r="AU135" s="256" t="s">
        <v>85</v>
      </c>
      <c r="AV135" s="14" t="s">
        <v>162</v>
      </c>
      <c r="AW135" s="14" t="s">
        <v>37</v>
      </c>
      <c r="AX135" s="14" t="s">
        <v>83</v>
      </c>
      <c r="AY135" s="256" t="s">
        <v>156</v>
      </c>
    </row>
    <row r="136" s="2" customFormat="1" ht="62.7" customHeight="1">
      <c r="A136" s="41"/>
      <c r="B136" s="42"/>
      <c r="C136" s="216" t="s">
        <v>222</v>
      </c>
      <c r="D136" s="216" t="s">
        <v>158</v>
      </c>
      <c r="E136" s="217" t="s">
        <v>193</v>
      </c>
      <c r="F136" s="218" t="s">
        <v>194</v>
      </c>
      <c r="G136" s="219" t="s">
        <v>110</v>
      </c>
      <c r="H136" s="220">
        <v>297.02999999999997</v>
      </c>
      <c r="I136" s="221"/>
      <c r="J136" s="222">
        <f>ROUND(I136*H136,2)</f>
        <v>0</v>
      </c>
      <c r="K136" s="218" t="s">
        <v>161</v>
      </c>
      <c r="L136" s="47"/>
      <c r="M136" s="223" t="s">
        <v>31</v>
      </c>
      <c r="N136" s="224" t="s">
        <v>47</v>
      </c>
      <c r="O136" s="87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7" t="s">
        <v>162</v>
      </c>
      <c r="AT136" s="227" t="s">
        <v>158</v>
      </c>
      <c r="AU136" s="227" t="s">
        <v>85</v>
      </c>
      <c r="AY136" s="20" t="s">
        <v>156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20" t="s">
        <v>83</v>
      </c>
      <c r="BK136" s="228">
        <f>ROUND(I136*H136,2)</f>
        <v>0</v>
      </c>
      <c r="BL136" s="20" t="s">
        <v>162</v>
      </c>
      <c r="BM136" s="227" t="s">
        <v>409</v>
      </c>
    </row>
    <row r="137" s="2" customFormat="1">
      <c r="A137" s="41"/>
      <c r="B137" s="42"/>
      <c r="C137" s="43"/>
      <c r="D137" s="229" t="s">
        <v>164</v>
      </c>
      <c r="E137" s="43"/>
      <c r="F137" s="230" t="s">
        <v>196</v>
      </c>
      <c r="G137" s="43"/>
      <c r="H137" s="43"/>
      <c r="I137" s="231"/>
      <c r="J137" s="43"/>
      <c r="K137" s="43"/>
      <c r="L137" s="47"/>
      <c r="M137" s="232"/>
      <c r="N137" s="233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164</v>
      </c>
      <c r="AU137" s="20" t="s">
        <v>85</v>
      </c>
    </row>
    <row r="138" s="13" customFormat="1">
      <c r="A138" s="13"/>
      <c r="B138" s="234"/>
      <c r="C138" s="235"/>
      <c r="D138" s="236" t="s">
        <v>166</v>
      </c>
      <c r="E138" s="237" t="s">
        <v>31</v>
      </c>
      <c r="F138" s="238" t="s">
        <v>190</v>
      </c>
      <c r="G138" s="235"/>
      <c r="H138" s="239">
        <v>148.51499999999999</v>
      </c>
      <c r="I138" s="240"/>
      <c r="J138" s="235"/>
      <c r="K138" s="235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166</v>
      </c>
      <c r="AU138" s="245" t="s">
        <v>85</v>
      </c>
      <c r="AV138" s="13" t="s">
        <v>85</v>
      </c>
      <c r="AW138" s="13" t="s">
        <v>37</v>
      </c>
      <c r="AX138" s="13" t="s">
        <v>76</v>
      </c>
      <c r="AY138" s="245" t="s">
        <v>156</v>
      </c>
    </row>
    <row r="139" s="13" customFormat="1">
      <c r="A139" s="13"/>
      <c r="B139" s="234"/>
      <c r="C139" s="235"/>
      <c r="D139" s="236" t="s">
        <v>166</v>
      </c>
      <c r="E139" s="237" t="s">
        <v>31</v>
      </c>
      <c r="F139" s="238" t="s">
        <v>191</v>
      </c>
      <c r="G139" s="235"/>
      <c r="H139" s="239">
        <v>148.51499999999999</v>
      </c>
      <c r="I139" s="240"/>
      <c r="J139" s="235"/>
      <c r="K139" s="235"/>
      <c r="L139" s="241"/>
      <c r="M139" s="242"/>
      <c r="N139" s="243"/>
      <c r="O139" s="243"/>
      <c r="P139" s="243"/>
      <c r="Q139" s="243"/>
      <c r="R139" s="243"/>
      <c r="S139" s="243"/>
      <c r="T139" s="24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5" t="s">
        <v>166</v>
      </c>
      <c r="AU139" s="245" t="s">
        <v>85</v>
      </c>
      <c r="AV139" s="13" t="s">
        <v>85</v>
      </c>
      <c r="AW139" s="13" t="s">
        <v>37</v>
      </c>
      <c r="AX139" s="13" t="s">
        <v>76</v>
      </c>
      <c r="AY139" s="245" t="s">
        <v>156</v>
      </c>
    </row>
    <row r="140" s="14" customFormat="1">
      <c r="A140" s="14"/>
      <c r="B140" s="246"/>
      <c r="C140" s="247"/>
      <c r="D140" s="236" t="s">
        <v>166</v>
      </c>
      <c r="E140" s="248" t="s">
        <v>31</v>
      </c>
      <c r="F140" s="249" t="s">
        <v>173</v>
      </c>
      <c r="G140" s="247"/>
      <c r="H140" s="250">
        <v>297.02999999999997</v>
      </c>
      <c r="I140" s="251"/>
      <c r="J140" s="247"/>
      <c r="K140" s="247"/>
      <c r="L140" s="252"/>
      <c r="M140" s="253"/>
      <c r="N140" s="254"/>
      <c r="O140" s="254"/>
      <c r="P140" s="254"/>
      <c r="Q140" s="254"/>
      <c r="R140" s="254"/>
      <c r="S140" s="254"/>
      <c r="T140" s="25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6" t="s">
        <v>166</v>
      </c>
      <c r="AU140" s="256" t="s">
        <v>85</v>
      </c>
      <c r="AV140" s="14" t="s">
        <v>162</v>
      </c>
      <c r="AW140" s="14" t="s">
        <v>37</v>
      </c>
      <c r="AX140" s="14" t="s">
        <v>83</v>
      </c>
      <c r="AY140" s="256" t="s">
        <v>156</v>
      </c>
    </row>
    <row r="141" s="2" customFormat="1" ht="62.7" customHeight="1">
      <c r="A141" s="41"/>
      <c r="B141" s="42"/>
      <c r="C141" s="216" t="s">
        <v>8</v>
      </c>
      <c r="D141" s="216" t="s">
        <v>158</v>
      </c>
      <c r="E141" s="217" t="s">
        <v>410</v>
      </c>
      <c r="F141" s="218" t="s">
        <v>411</v>
      </c>
      <c r="G141" s="219" t="s">
        <v>110</v>
      </c>
      <c r="H141" s="220">
        <v>254.80000000000001</v>
      </c>
      <c r="I141" s="221"/>
      <c r="J141" s="222">
        <f>ROUND(I141*H141,2)</f>
        <v>0</v>
      </c>
      <c r="K141" s="218" t="s">
        <v>161</v>
      </c>
      <c r="L141" s="47"/>
      <c r="M141" s="223" t="s">
        <v>31</v>
      </c>
      <c r="N141" s="224" t="s">
        <v>47</v>
      </c>
      <c r="O141" s="87"/>
      <c r="P141" s="225">
        <f>O141*H141</f>
        <v>0</v>
      </c>
      <c r="Q141" s="225">
        <v>0</v>
      </c>
      <c r="R141" s="225">
        <f>Q141*H141</f>
        <v>0</v>
      </c>
      <c r="S141" s="225">
        <v>0</v>
      </c>
      <c r="T141" s="226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27" t="s">
        <v>162</v>
      </c>
      <c r="AT141" s="227" t="s">
        <v>158</v>
      </c>
      <c r="AU141" s="227" t="s">
        <v>85</v>
      </c>
      <c r="AY141" s="20" t="s">
        <v>156</v>
      </c>
      <c r="BE141" s="228">
        <f>IF(N141="základní",J141,0)</f>
        <v>0</v>
      </c>
      <c r="BF141" s="228">
        <f>IF(N141="snížená",J141,0)</f>
        <v>0</v>
      </c>
      <c r="BG141" s="228">
        <f>IF(N141="zákl. přenesená",J141,0)</f>
        <v>0</v>
      </c>
      <c r="BH141" s="228">
        <f>IF(N141="sníž. přenesená",J141,0)</f>
        <v>0</v>
      </c>
      <c r="BI141" s="228">
        <f>IF(N141="nulová",J141,0)</f>
        <v>0</v>
      </c>
      <c r="BJ141" s="20" t="s">
        <v>83</v>
      </c>
      <c r="BK141" s="228">
        <f>ROUND(I141*H141,2)</f>
        <v>0</v>
      </c>
      <c r="BL141" s="20" t="s">
        <v>162</v>
      </c>
      <c r="BM141" s="227" t="s">
        <v>412</v>
      </c>
    </row>
    <row r="142" s="2" customFormat="1">
      <c r="A142" s="41"/>
      <c r="B142" s="42"/>
      <c r="C142" s="43"/>
      <c r="D142" s="229" t="s">
        <v>164</v>
      </c>
      <c r="E142" s="43"/>
      <c r="F142" s="230" t="s">
        <v>413</v>
      </c>
      <c r="G142" s="43"/>
      <c r="H142" s="43"/>
      <c r="I142" s="231"/>
      <c r="J142" s="43"/>
      <c r="K142" s="43"/>
      <c r="L142" s="47"/>
      <c r="M142" s="232"/>
      <c r="N142" s="233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164</v>
      </c>
      <c r="AU142" s="20" t="s">
        <v>85</v>
      </c>
    </row>
    <row r="143" s="13" customFormat="1">
      <c r="A143" s="13"/>
      <c r="B143" s="234"/>
      <c r="C143" s="235"/>
      <c r="D143" s="236" t="s">
        <v>166</v>
      </c>
      <c r="E143" s="237" t="s">
        <v>31</v>
      </c>
      <c r="F143" s="238" t="s">
        <v>414</v>
      </c>
      <c r="G143" s="235"/>
      <c r="H143" s="239">
        <v>254.80000000000001</v>
      </c>
      <c r="I143" s="240"/>
      <c r="J143" s="235"/>
      <c r="K143" s="235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166</v>
      </c>
      <c r="AU143" s="245" t="s">
        <v>85</v>
      </c>
      <c r="AV143" s="13" t="s">
        <v>85</v>
      </c>
      <c r="AW143" s="13" t="s">
        <v>37</v>
      </c>
      <c r="AX143" s="13" t="s">
        <v>83</v>
      </c>
      <c r="AY143" s="245" t="s">
        <v>156</v>
      </c>
    </row>
    <row r="144" s="2" customFormat="1" ht="44.25" customHeight="1">
      <c r="A144" s="41"/>
      <c r="B144" s="42"/>
      <c r="C144" s="216" t="s">
        <v>232</v>
      </c>
      <c r="D144" s="216" t="s">
        <v>158</v>
      </c>
      <c r="E144" s="217" t="s">
        <v>198</v>
      </c>
      <c r="F144" s="218" t="s">
        <v>199</v>
      </c>
      <c r="G144" s="219" t="s">
        <v>110</v>
      </c>
      <c r="H144" s="220">
        <v>148.51499999999999</v>
      </c>
      <c r="I144" s="221"/>
      <c r="J144" s="222">
        <f>ROUND(I144*H144,2)</f>
        <v>0</v>
      </c>
      <c r="K144" s="218" t="s">
        <v>161</v>
      </c>
      <c r="L144" s="47"/>
      <c r="M144" s="223" t="s">
        <v>31</v>
      </c>
      <c r="N144" s="224" t="s">
        <v>47</v>
      </c>
      <c r="O144" s="87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27" t="s">
        <v>162</v>
      </c>
      <c r="AT144" s="227" t="s">
        <v>158</v>
      </c>
      <c r="AU144" s="227" t="s">
        <v>85</v>
      </c>
      <c r="AY144" s="20" t="s">
        <v>156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20" t="s">
        <v>83</v>
      </c>
      <c r="BK144" s="228">
        <f>ROUND(I144*H144,2)</f>
        <v>0</v>
      </c>
      <c r="BL144" s="20" t="s">
        <v>162</v>
      </c>
      <c r="BM144" s="227" t="s">
        <v>415</v>
      </c>
    </row>
    <row r="145" s="2" customFormat="1">
      <c r="A145" s="41"/>
      <c r="B145" s="42"/>
      <c r="C145" s="43"/>
      <c r="D145" s="229" t="s">
        <v>164</v>
      </c>
      <c r="E145" s="43"/>
      <c r="F145" s="230" t="s">
        <v>201</v>
      </c>
      <c r="G145" s="43"/>
      <c r="H145" s="43"/>
      <c r="I145" s="231"/>
      <c r="J145" s="43"/>
      <c r="K145" s="43"/>
      <c r="L145" s="47"/>
      <c r="M145" s="232"/>
      <c r="N145" s="233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164</v>
      </c>
      <c r="AU145" s="20" t="s">
        <v>85</v>
      </c>
    </row>
    <row r="146" s="13" customFormat="1">
      <c r="A146" s="13"/>
      <c r="B146" s="234"/>
      <c r="C146" s="235"/>
      <c r="D146" s="236" t="s">
        <v>166</v>
      </c>
      <c r="E146" s="237" t="s">
        <v>31</v>
      </c>
      <c r="F146" s="238" t="s">
        <v>202</v>
      </c>
      <c r="G146" s="235"/>
      <c r="H146" s="239">
        <v>148.51499999999999</v>
      </c>
      <c r="I146" s="240"/>
      <c r="J146" s="235"/>
      <c r="K146" s="235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166</v>
      </c>
      <c r="AU146" s="245" t="s">
        <v>85</v>
      </c>
      <c r="AV146" s="13" t="s">
        <v>85</v>
      </c>
      <c r="AW146" s="13" t="s">
        <v>37</v>
      </c>
      <c r="AX146" s="13" t="s">
        <v>83</v>
      </c>
      <c r="AY146" s="245" t="s">
        <v>156</v>
      </c>
    </row>
    <row r="147" s="2" customFormat="1" ht="44.25" customHeight="1">
      <c r="A147" s="41"/>
      <c r="B147" s="42"/>
      <c r="C147" s="216" t="s">
        <v>239</v>
      </c>
      <c r="D147" s="216" t="s">
        <v>158</v>
      </c>
      <c r="E147" s="217" t="s">
        <v>204</v>
      </c>
      <c r="F147" s="218" t="s">
        <v>205</v>
      </c>
      <c r="G147" s="219" t="s">
        <v>110</v>
      </c>
      <c r="H147" s="220">
        <v>148.51499999999999</v>
      </c>
      <c r="I147" s="221"/>
      <c r="J147" s="222">
        <f>ROUND(I147*H147,2)</f>
        <v>0</v>
      </c>
      <c r="K147" s="218" t="s">
        <v>161</v>
      </c>
      <c r="L147" s="47"/>
      <c r="M147" s="223" t="s">
        <v>31</v>
      </c>
      <c r="N147" s="224" t="s">
        <v>47</v>
      </c>
      <c r="O147" s="87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27" t="s">
        <v>162</v>
      </c>
      <c r="AT147" s="227" t="s">
        <v>158</v>
      </c>
      <c r="AU147" s="227" t="s">
        <v>85</v>
      </c>
      <c r="AY147" s="20" t="s">
        <v>156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20" t="s">
        <v>83</v>
      </c>
      <c r="BK147" s="228">
        <f>ROUND(I147*H147,2)</f>
        <v>0</v>
      </c>
      <c r="BL147" s="20" t="s">
        <v>162</v>
      </c>
      <c r="BM147" s="227" t="s">
        <v>416</v>
      </c>
    </row>
    <row r="148" s="2" customFormat="1">
      <c r="A148" s="41"/>
      <c r="B148" s="42"/>
      <c r="C148" s="43"/>
      <c r="D148" s="229" t="s">
        <v>164</v>
      </c>
      <c r="E148" s="43"/>
      <c r="F148" s="230" t="s">
        <v>207</v>
      </c>
      <c r="G148" s="43"/>
      <c r="H148" s="43"/>
      <c r="I148" s="231"/>
      <c r="J148" s="43"/>
      <c r="K148" s="43"/>
      <c r="L148" s="47"/>
      <c r="M148" s="232"/>
      <c r="N148" s="233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164</v>
      </c>
      <c r="AU148" s="20" t="s">
        <v>85</v>
      </c>
    </row>
    <row r="149" s="13" customFormat="1">
      <c r="A149" s="13"/>
      <c r="B149" s="234"/>
      <c r="C149" s="235"/>
      <c r="D149" s="236" t="s">
        <v>166</v>
      </c>
      <c r="E149" s="237" t="s">
        <v>31</v>
      </c>
      <c r="F149" s="238" t="s">
        <v>202</v>
      </c>
      <c r="G149" s="235"/>
      <c r="H149" s="239">
        <v>148.51499999999999</v>
      </c>
      <c r="I149" s="240"/>
      <c r="J149" s="235"/>
      <c r="K149" s="235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166</v>
      </c>
      <c r="AU149" s="245" t="s">
        <v>85</v>
      </c>
      <c r="AV149" s="13" t="s">
        <v>85</v>
      </c>
      <c r="AW149" s="13" t="s">
        <v>37</v>
      </c>
      <c r="AX149" s="13" t="s">
        <v>83</v>
      </c>
      <c r="AY149" s="245" t="s">
        <v>156</v>
      </c>
    </row>
    <row r="150" s="2" customFormat="1" ht="44.25" customHeight="1">
      <c r="A150" s="41"/>
      <c r="B150" s="42"/>
      <c r="C150" s="216" t="s">
        <v>245</v>
      </c>
      <c r="D150" s="216" t="s">
        <v>158</v>
      </c>
      <c r="E150" s="217" t="s">
        <v>417</v>
      </c>
      <c r="F150" s="218" t="s">
        <v>418</v>
      </c>
      <c r="G150" s="219" t="s">
        <v>110</v>
      </c>
      <c r="H150" s="220">
        <v>127.40000000000001</v>
      </c>
      <c r="I150" s="221"/>
      <c r="J150" s="222">
        <f>ROUND(I150*H150,2)</f>
        <v>0</v>
      </c>
      <c r="K150" s="218" t="s">
        <v>161</v>
      </c>
      <c r="L150" s="47"/>
      <c r="M150" s="223" t="s">
        <v>31</v>
      </c>
      <c r="N150" s="224" t="s">
        <v>47</v>
      </c>
      <c r="O150" s="87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7" t="s">
        <v>162</v>
      </c>
      <c r="AT150" s="227" t="s">
        <v>158</v>
      </c>
      <c r="AU150" s="227" t="s">
        <v>85</v>
      </c>
      <c r="AY150" s="20" t="s">
        <v>156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20" t="s">
        <v>83</v>
      </c>
      <c r="BK150" s="228">
        <f>ROUND(I150*H150,2)</f>
        <v>0</v>
      </c>
      <c r="BL150" s="20" t="s">
        <v>162</v>
      </c>
      <c r="BM150" s="227" t="s">
        <v>419</v>
      </c>
    </row>
    <row r="151" s="2" customFormat="1">
      <c r="A151" s="41"/>
      <c r="B151" s="42"/>
      <c r="C151" s="43"/>
      <c r="D151" s="229" t="s">
        <v>164</v>
      </c>
      <c r="E151" s="43"/>
      <c r="F151" s="230" t="s">
        <v>420</v>
      </c>
      <c r="G151" s="43"/>
      <c r="H151" s="43"/>
      <c r="I151" s="231"/>
      <c r="J151" s="43"/>
      <c r="K151" s="43"/>
      <c r="L151" s="47"/>
      <c r="M151" s="232"/>
      <c r="N151" s="233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164</v>
      </c>
      <c r="AU151" s="20" t="s">
        <v>85</v>
      </c>
    </row>
    <row r="152" s="13" customFormat="1">
      <c r="A152" s="13"/>
      <c r="B152" s="234"/>
      <c r="C152" s="235"/>
      <c r="D152" s="236" t="s">
        <v>166</v>
      </c>
      <c r="E152" s="237" t="s">
        <v>31</v>
      </c>
      <c r="F152" s="238" t="s">
        <v>421</v>
      </c>
      <c r="G152" s="235"/>
      <c r="H152" s="239">
        <v>127.40000000000001</v>
      </c>
      <c r="I152" s="240"/>
      <c r="J152" s="235"/>
      <c r="K152" s="235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166</v>
      </c>
      <c r="AU152" s="245" t="s">
        <v>85</v>
      </c>
      <c r="AV152" s="13" t="s">
        <v>85</v>
      </c>
      <c r="AW152" s="13" t="s">
        <v>37</v>
      </c>
      <c r="AX152" s="13" t="s">
        <v>83</v>
      </c>
      <c r="AY152" s="245" t="s">
        <v>156</v>
      </c>
    </row>
    <row r="153" s="2" customFormat="1" ht="44.25" customHeight="1">
      <c r="A153" s="41"/>
      <c r="B153" s="42"/>
      <c r="C153" s="216" t="s">
        <v>250</v>
      </c>
      <c r="D153" s="216" t="s">
        <v>158</v>
      </c>
      <c r="E153" s="217" t="s">
        <v>215</v>
      </c>
      <c r="F153" s="218" t="s">
        <v>216</v>
      </c>
      <c r="G153" s="219" t="s">
        <v>110</v>
      </c>
      <c r="H153" s="220">
        <v>297.02999999999997</v>
      </c>
      <c r="I153" s="221"/>
      <c r="J153" s="222">
        <f>ROUND(I153*H153,2)</f>
        <v>0</v>
      </c>
      <c r="K153" s="218" t="s">
        <v>161</v>
      </c>
      <c r="L153" s="47"/>
      <c r="M153" s="223" t="s">
        <v>31</v>
      </c>
      <c r="N153" s="224" t="s">
        <v>47</v>
      </c>
      <c r="O153" s="87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7" t="s">
        <v>162</v>
      </c>
      <c r="AT153" s="227" t="s">
        <v>158</v>
      </c>
      <c r="AU153" s="227" t="s">
        <v>85</v>
      </c>
      <c r="AY153" s="20" t="s">
        <v>156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20" t="s">
        <v>83</v>
      </c>
      <c r="BK153" s="228">
        <f>ROUND(I153*H153,2)</f>
        <v>0</v>
      </c>
      <c r="BL153" s="20" t="s">
        <v>162</v>
      </c>
      <c r="BM153" s="227" t="s">
        <v>422</v>
      </c>
    </row>
    <row r="154" s="2" customFormat="1">
      <c r="A154" s="41"/>
      <c r="B154" s="42"/>
      <c r="C154" s="43"/>
      <c r="D154" s="229" t="s">
        <v>164</v>
      </c>
      <c r="E154" s="43"/>
      <c r="F154" s="230" t="s">
        <v>218</v>
      </c>
      <c r="G154" s="43"/>
      <c r="H154" s="43"/>
      <c r="I154" s="231"/>
      <c r="J154" s="43"/>
      <c r="K154" s="43"/>
      <c r="L154" s="47"/>
      <c r="M154" s="232"/>
      <c r="N154" s="233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164</v>
      </c>
      <c r="AU154" s="20" t="s">
        <v>85</v>
      </c>
    </row>
    <row r="155" s="13" customFormat="1">
      <c r="A155" s="13"/>
      <c r="B155" s="234"/>
      <c r="C155" s="235"/>
      <c r="D155" s="236" t="s">
        <v>166</v>
      </c>
      <c r="E155" s="237" t="s">
        <v>31</v>
      </c>
      <c r="F155" s="238" t="s">
        <v>423</v>
      </c>
      <c r="G155" s="235"/>
      <c r="H155" s="239">
        <v>71.194999999999993</v>
      </c>
      <c r="I155" s="240"/>
      <c r="J155" s="235"/>
      <c r="K155" s="235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166</v>
      </c>
      <c r="AU155" s="245" t="s">
        <v>85</v>
      </c>
      <c r="AV155" s="13" t="s">
        <v>85</v>
      </c>
      <c r="AW155" s="13" t="s">
        <v>37</v>
      </c>
      <c r="AX155" s="13" t="s">
        <v>76</v>
      </c>
      <c r="AY155" s="245" t="s">
        <v>156</v>
      </c>
    </row>
    <row r="156" s="15" customFormat="1">
      <c r="A156" s="15"/>
      <c r="B156" s="257"/>
      <c r="C156" s="258"/>
      <c r="D156" s="236" t="s">
        <v>166</v>
      </c>
      <c r="E156" s="259" t="s">
        <v>122</v>
      </c>
      <c r="F156" s="260" t="s">
        <v>220</v>
      </c>
      <c r="G156" s="258"/>
      <c r="H156" s="261">
        <v>71.194999999999993</v>
      </c>
      <c r="I156" s="262"/>
      <c r="J156" s="258"/>
      <c r="K156" s="258"/>
      <c r="L156" s="263"/>
      <c r="M156" s="264"/>
      <c r="N156" s="265"/>
      <c r="O156" s="265"/>
      <c r="P156" s="265"/>
      <c r="Q156" s="265"/>
      <c r="R156" s="265"/>
      <c r="S156" s="265"/>
      <c r="T156" s="266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7" t="s">
        <v>166</v>
      </c>
      <c r="AU156" s="267" t="s">
        <v>85</v>
      </c>
      <c r="AV156" s="15" t="s">
        <v>174</v>
      </c>
      <c r="AW156" s="15" t="s">
        <v>37</v>
      </c>
      <c r="AX156" s="15" t="s">
        <v>76</v>
      </c>
      <c r="AY156" s="267" t="s">
        <v>156</v>
      </c>
    </row>
    <row r="157" s="13" customFormat="1">
      <c r="A157" s="13"/>
      <c r="B157" s="234"/>
      <c r="C157" s="235"/>
      <c r="D157" s="236" t="s">
        <v>166</v>
      </c>
      <c r="E157" s="237" t="s">
        <v>31</v>
      </c>
      <c r="F157" s="238" t="s">
        <v>221</v>
      </c>
      <c r="G157" s="235"/>
      <c r="H157" s="239">
        <v>225.83500000000001</v>
      </c>
      <c r="I157" s="240"/>
      <c r="J157" s="235"/>
      <c r="K157" s="235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166</v>
      </c>
      <c r="AU157" s="245" t="s">
        <v>85</v>
      </c>
      <c r="AV157" s="13" t="s">
        <v>85</v>
      </c>
      <c r="AW157" s="13" t="s">
        <v>37</v>
      </c>
      <c r="AX157" s="13" t="s">
        <v>76</v>
      </c>
      <c r="AY157" s="245" t="s">
        <v>156</v>
      </c>
    </row>
    <row r="158" s="14" customFormat="1">
      <c r="A158" s="14"/>
      <c r="B158" s="246"/>
      <c r="C158" s="247"/>
      <c r="D158" s="236" t="s">
        <v>166</v>
      </c>
      <c r="E158" s="248" t="s">
        <v>120</v>
      </c>
      <c r="F158" s="249" t="s">
        <v>173</v>
      </c>
      <c r="G158" s="247"/>
      <c r="H158" s="250">
        <v>297.02999999999997</v>
      </c>
      <c r="I158" s="251"/>
      <c r="J158" s="247"/>
      <c r="K158" s="247"/>
      <c r="L158" s="252"/>
      <c r="M158" s="253"/>
      <c r="N158" s="254"/>
      <c r="O158" s="254"/>
      <c r="P158" s="254"/>
      <c r="Q158" s="254"/>
      <c r="R158" s="254"/>
      <c r="S158" s="254"/>
      <c r="T158" s="25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6" t="s">
        <v>166</v>
      </c>
      <c r="AU158" s="256" t="s">
        <v>85</v>
      </c>
      <c r="AV158" s="14" t="s">
        <v>162</v>
      </c>
      <c r="AW158" s="14" t="s">
        <v>37</v>
      </c>
      <c r="AX158" s="14" t="s">
        <v>83</v>
      </c>
      <c r="AY158" s="256" t="s">
        <v>156</v>
      </c>
    </row>
    <row r="159" s="2" customFormat="1" ht="37.8" customHeight="1">
      <c r="A159" s="41"/>
      <c r="B159" s="42"/>
      <c r="C159" s="216" t="s">
        <v>256</v>
      </c>
      <c r="D159" s="216" t="s">
        <v>158</v>
      </c>
      <c r="E159" s="217" t="s">
        <v>424</v>
      </c>
      <c r="F159" s="218" t="s">
        <v>425</v>
      </c>
      <c r="G159" s="219" t="s">
        <v>114</v>
      </c>
      <c r="H159" s="220">
        <v>1750</v>
      </c>
      <c r="I159" s="221"/>
      <c r="J159" s="222">
        <f>ROUND(I159*H159,2)</f>
        <v>0</v>
      </c>
      <c r="K159" s="218" t="s">
        <v>161</v>
      </c>
      <c r="L159" s="47"/>
      <c r="M159" s="223" t="s">
        <v>31</v>
      </c>
      <c r="N159" s="224" t="s">
        <v>47</v>
      </c>
      <c r="O159" s="87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7" t="s">
        <v>162</v>
      </c>
      <c r="AT159" s="227" t="s">
        <v>158</v>
      </c>
      <c r="AU159" s="227" t="s">
        <v>85</v>
      </c>
      <c r="AY159" s="20" t="s">
        <v>156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20" t="s">
        <v>83</v>
      </c>
      <c r="BK159" s="228">
        <f>ROUND(I159*H159,2)</f>
        <v>0</v>
      </c>
      <c r="BL159" s="20" t="s">
        <v>162</v>
      </c>
      <c r="BM159" s="227" t="s">
        <v>426</v>
      </c>
    </row>
    <row r="160" s="2" customFormat="1">
      <c r="A160" s="41"/>
      <c r="B160" s="42"/>
      <c r="C160" s="43"/>
      <c r="D160" s="229" t="s">
        <v>164</v>
      </c>
      <c r="E160" s="43"/>
      <c r="F160" s="230" t="s">
        <v>427</v>
      </c>
      <c r="G160" s="43"/>
      <c r="H160" s="43"/>
      <c r="I160" s="231"/>
      <c r="J160" s="43"/>
      <c r="K160" s="43"/>
      <c r="L160" s="47"/>
      <c r="M160" s="232"/>
      <c r="N160" s="233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164</v>
      </c>
      <c r="AU160" s="20" t="s">
        <v>85</v>
      </c>
    </row>
    <row r="161" s="13" customFormat="1">
      <c r="A161" s="13"/>
      <c r="B161" s="234"/>
      <c r="C161" s="235"/>
      <c r="D161" s="236" t="s">
        <v>166</v>
      </c>
      <c r="E161" s="237" t="s">
        <v>31</v>
      </c>
      <c r="F161" s="238" t="s">
        <v>428</v>
      </c>
      <c r="G161" s="235"/>
      <c r="H161" s="239">
        <v>750</v>
      </c>
      <c r="I161" s="240"/>
      <c r="J161" s="235"/>
      <c r="K161" s="235"/>
      <c r="L161" s="241"/>
      <c r="M161" s="242"/>
      <c r="N161" s="243"/>
      <c r="O161" s="243"/>
      <c r="P161" s="243"/>
      <c r="Q161" s="243"/>
      <c r="R161" s="243"/>
      <c r="S161" s="243"/>
      <c r="T161" s="24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5" t="s">
        <v>166</v>
      </c>
      <c r="AU161" s="245" t="s">
        <v>85</v>
      </c>
      <c r="AV161" s="13" t="s">
        <v>85</v>
      </c>
      <c r="AW161" s="13" t="s">
        <v>37</v>
      </c>
      <c r="AX161" s="13" t="s">
        <v>76</v>
      </c>
      <c r="AY161" s="245" t="s">
        <v>156</v>
      </c>
    </row>
    <row r="162" s="13" customFormat="1">
      <c r="A162" s="13"/>
      <c r="B162" s="234"/>
      <c r="C162" s="235"/>
      <c r="D162" s="236" t="s">
        <v>166</v>
      </c>
      <c r="E162" s="237" t="s">
        <v>31</v>
      </c>
      <c r="F162" s="238" t="s">
        <v>429</v>
      </c>
      <c r="G162" s="235"/>
      <c r="H162" s="239">
        <v>1000</v>
      </c>
      <c r="I162" s="240"/>
      <c r="J162" s="235"/>
      <c r="K162" s="235"/>
      <c r="L162" s="241"/>
      <c r="M162" s="242"/>
      <c r="N162" s="243"/>
      <c r="O162" s="243"/>
      <c r="P162" s="243"/>
      <c r="Q162" s="243"/>
      <c r="R162" s="243"/>
      <c r="S162" s="243"/>
      <c r="T162" s="24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5" t="s">
        <v>166</v>
      </c>
      <c r="AU162" s="245" t="s">
        <v>85</v>
      </c>
      <c r="AV162" s="13" t="s">
        <v>85</v>
      </c>
      <c r="AW162" s="13" t="s">
        <v>37</v>
      </c>
      <c r="AX162" s="13" t="s">
        <v>76</v>
      </c>
      <c r="AY162" s="245" t="s">
        <v>156</v>
      </c>
    </row>
    <row r="163" s="14" customFormat="1">
      <c r="A163" s="14"/>
      <c r="B163" s="246"/>
      <c r="C163" s="247"/>
      <c r="D163" s="236" t="s">
        <v>166</v>
      </c>
      <c r="E163" s="248" t="s">
        <v>31</v>
      </c>
      <c r="F163" s="249" t="s">
        <v>173</v>
      </c>
      <c r="G163" s="247"/>
      <c r="H163" s="250">
        <v>1750</v>
      </c>
      <c r="I163" s="251"/>
      <c r="J163" s="247"/>
      <c r="K163" s="247"/>
      <c r="L163" s="252"/>
      <c r="M163" s="253"/>
      <c r="N163" s="254"/>
      <c r="O163" s="254"/>
      <c r="P163" s="254"/>
      <c r="Q163" s="254"/>
      <c r="R163" s="254"/>
      <c r="S163" s="254"/>
      <c r="T163" s="25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6" t="s">
        <v>166</v>
      </c>
      <c r="AU163" s="256" t="s">
        <v>85</v>
      </c>
      <c r="AV163" s="14" t="s">
        <v>162</v>
      </c>
      <c r="AW163" s="14" t="s">
        <v>37</v>
      </c>
      <c r="AX163" s="14" t="s">
        <v>83</v>
      </c>
      <c r="AY163" s="256" t="s">
        <v>156</v>
      </c>
    </row>
    <row r="164" s="2" customFormat="1" ht="16.5" customHeight="1">
      <c r="A164" s="41"/>
      <c r="B164" s="42"/>
      <c r="C164" s="268" t="s">
        <v>262</v>
      </c>
      <c r="D164" s="268" t="s">
        <v>233</v>
      </c>
      <c r="E164" s="269" t="s">
        <v>234</v>
      </c>
      <c r="F164" s="270" t="s">
        <v>235</v>
      </c>
      <c r="G164" s="271" t="s">
        <v>236</v>
      </c>
      <c r="H164" s="272">
        <v>43.75</v>
      </c>
      <c r="I164" s="273"/>
      <c r="J164" s="274">
        <f>ROUND(I164*H164,2)</f>
        <v>0</v>
      </c>
      <c r="K164" s="270" t="s">
        <v>161</v>
      </c>
      <c r="L164" s="275"/>
      <c r="M164" s="276" t="s">
        <v>31</v>
      </c>
      <c r="N164" s="277" t="s">
        <v>47</v>
      </c>
      <c r="O164" s="87"/>
      <c r="P164" s="225">
        <f>O164*H164</f>
        <v>0</v>
      </c>
      <c r="Q164" s="225">
        <v>0.001</v>
      </c>
      <c r="R164" s="225">
        <f>Q164*H164</f>
        <v>0.043750000000000004</v>
      </c>
      <c r="S164" s="225">
        <v>0</v>
      </c>
      <c r="T164" s="226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7" t="s">
        <v>203</v>
      </c>
      <c r="AT164" s="227" t="s">
        <v>233</v>
      </c>
      <c r="AU164" s="227" t="s">
        <v>85</v>
      </c>
      <c r="AY164" s="20" t="s">
        <v>156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20" t="s">
        <v>83</v>
      </c>
      <c r="BK164" s="228">
        <f>ROUND(I164*H164,2)</f>
        <v>0</v>
      </c>
      <c r="BL164" s="20" t="s">
        <v>162</v>
      </c>
      <c r="BM164" s="227" t="s">
        <v>430</v>
      </c>
    </row>
    <row r="165" s="13" customFormat="1">
      <c r="A165" s="13"/>
      <c r="B165" s="234"/>
      <c r="C165" s="235"/>
      <c r="D165" s="236" t="s">
        <v>166</v>
      </c>
      <c r="E165" s="235"/>
      <c r="F165" s="238" t="s">
        <v>431</v>
      </c>
      <c r="G165" s="235"/>
      <c r="H165" s="239">
        <v>43.75</v>
      </c>
      <c r="I165" s="240"/>
      <c r="J165" s="235"/>
      <c r="K165" s="235"/>
      <c r="L165" s="241"/>
      <c r="M165" s="242"/>
      <c r="N165" s="243"/>
      <c r="O165" s="243"/>
      <c r="P165" s="243"/>
      <c r="Q165" s="243"/>
      <c r="R165" s="243"/>
      <c r="S165" s="243"/>
      <c r="T165" s="24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5" t="s">
        <v>166</v>
      </c>
      <c r="AU165" s="245" t="s">
        <v>85</v>
      </c>
      <c r="AV165" s="13" t="s">
        <v>85</v>
      </c>
      <c r="AW165" s="13" t="s">
        <v>4</v>
      </c>
      <c r="AX165" s="13" t="s">
        <v>83</v>
      </c>
      <c r="AY165" s="245" t="s">
        <v>156</v>
      </c>
    </row>
    <row r="166" s="2" customFormat="1" ht="37.8" customHeight="1">
      <c r="A166" s="41"/>
      <c r="B166" s="42"/>
      <c r="C166" s="216" t="s">
        <v>269</v>
      </c>
      <c r="D166" s="216" t="s">
        <v>158</v>
      </c>
      <c r="E166" s="217" t="s">
        <v>240</v>
      </c>
      <c r="F166" s="218" t="s">
        <v>241</v>
      </c>
      <c r="G166" s="219" t="s">
        <v>114</v>
      </c>
      <c r="H166" s="220">
        <v>100</v>
      </c>
      <c r="I166" s="221"/>
      <c r="J166" s="222">
        <f>ROUND(I166*H166,2)</f>
        <v>0</v>
      </c>
      <c r="K166" s="218" t="s">
        <v>161</v>
      </c>
      <c r="L166" s="47"/>
      <c r="M166" s="223" t="s">
        <v>31</v>
      </c>
      <c r="N166" s="224" t="s">
        <v>47</v>
      </c>
      <c r="O166" s="87"/>
      <c r="P166" s="225">
        <f>O166*H166</f>
        <v>0</v>
      </c>
      <c r="Q166" s="225">
        <v>0</v>
      </c>
      <c r="R166" s="225">
        <f>Q166*H166</f>
        <v>0</v>
      </c>
      <c r="S166" s="225">
        <v>0</v>
      </c>
      <c r="T166" s="226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7" t="s">
        <v>162</v>
      </c>
      <c r="AT166" s="227" t="s">
        <v>158</v>
      </c>
      <c r="AU166" s="227" t="s">
        <v>85</v>
      </c>
      <c r="AY166" s="20" t="s">
        <v>156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20" t="s">
        <v>83</v>
      </c>
      <c r="BK166" s="228">
        <f>ROUND(I166*H166,2)</f>
        <v>0</v>
      </c>
      <c r="BL166" s="20" t="s">
        <v>162</v>
      </c>
      <c r="BM166" s="227" t="s">
        <v>432</v>
      </c>
    </row>
    <row r="167" s="2" customFormat="1">
      <c r="A167" s="41"/>
      <c r="B167" s="42"/>
      <c r="C167" s="43"/>
      <c r="D167" s="229" t="s">
        <v>164</v>
      </c>
      <c r="E167" s="43"/>
      <c r="F167" s="230" t="s">
        <v>243</v>
      </c>
      <c r="G167" s="43"/>
      <c r="H167" s="43"/>
      <c r="I167" s="231"/>
      <c r="J167" s="43"/>
      <c r="K167" s="43"/>
      <c r="L167" s="47"/>
      <c r="M167" s="232"/>
      <c r="N167" s="233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164</v>
      </c>
      <c r="AU167" s="20" t="s">
        <v>85</v>
      </c>
    </row>
    <row r="168" s="13" customFormat="1">
      <c r="A168" s="13"/>
      <c r="B168" s="234"/>
      <c r="C168" s="235"/>
      <c r="D168" s="236" t="s">
        <v>166</v>
      </c>
      <c r="E168" s="237" t="s">
        <v>31</v>
      </c>
      <c r="F168" s="238" t="s">
        <v>433</v>
      </c>
      <c r="G168" s="235"/>
      <c r="H168" s="239">
        <v>100</v>
      </c>
      <c r="I168" s="240"/>
      <c r="J168" s="235"/>
      <c r="K168" s="235"/>
      <c r="L168" s="241"/>
      <c r="M168" s="242"/>
      <c r="N168" s="243"/>
      <c r="O168" s="243"/>
      <c r="P168" s="243"/>
      <c r="Q168" s="243"/>
      <c r="R168" s="243"/>
      <c r="S168" s="243"/>
      <c r="T168" s="24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5" t="s">
        <v>166</v>
      </c>
      <c r="AU168" s="245" t="s">
        <v>85</v>
      </c>
      <c r="AV168" s="13" t="s">
        <v>85</v>
      </c>
      <c r="AW168" s="13" t="s">
        <v>37</v>
      </c>
      <c r="AX168" s="13" t="s">
        <v>76</v>
      </c>
      <c r="AY168" s="245" t="s">
        <v>156</v>
      </c>
    </row>
    <row r="169" s="14" customFormat="1">
      <c r="A169" s="14"/>
      <c r="B169" s="246"/>
      <c r="C169" s="247"/>
      <c r="D169" s="236" t="s">
        <v>166</v>
      </c>
      <c r="E169" s="248" t="s">
        <v>31</v>
      </c>
      <c r="F169" s="249" t="s">
        <v>173</v>
      </c>
      <c r="G169" s="247"/>
      <c r="H169" s="250">
        <v>100</v>
      </c>
      <c r="I169" s="251"/>
      <c r="J169" s="247"/>
      <c r="K169" s="247"/>
      <c r="L169" s="252"/>
      <c r="M169" s="253"/>
      <c r="N169" s="254"/>
      <c r="O169" s="254"/>
      <c r="P169" s="254"/>
      <c r="Q169" s="254"/>
      <c r="R169" s="254"/>
      <c r="S169" s="254"/>
      <c r="T169" s="25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6" t="s">
        <v>166</v>
      </c>
      <c r="AU169" s="256" t="s">
        <v>85</v>
      </c>
      <c r="AV169" s="14" t="s">
        <v>162</v>
      </c>
      <c r="AW169" s="14" t="s">
        <v>37</v>
      </c>
      <c r="AX169" s="14" t="s">
        <v>83</v>
      </c>
      <c r="AY169" s="256" t="s">
        <v>156</v>
      </c>
    </row>
    <row r="170" s="2" customFormat="1" ht="16.5" customHeight="1">
      <c r="A170" s="41"/>
      <c r="B170" s="42"/>
      <c r="C170" s="268" t="s">
        <v>276</v>
      </c>
      <c r="D170" s="268" t="s">
        <v>233</v>
      </c>
      <c r="E170" s="269" t="s">
        <v>246</v>
      </c>
      <c r="F170" s="270" t="s">
        <v>247</v>
      </c>
      <c r="G170" s="271" t="s">
        <v>236</v>
      </c>
      <c r="H170" s="272">
        <v>2.5</v>
      </c>
      <c r="I170" s="273"/>
      <c r="J170" s="274">
        <f>ROUND(I170*H170,2)</f>
        <v>0</v>
      </c>
      <c r="K170" s="270" t="s">
        <v>161</v>
      </c>
      <c r="L170" s="275"/>
      <c r="M170" s="276" t="s">
        <v>31</v>
      </c>
      <c r="N170" s="277" t="s">
        <v>47</v>
      </c>
      <c r="O170" s="87"/>
      <c r="P170" s="225">
        <f>O170*H170</f>
        <v>0</v>
      </c>
      <c r="Q170" s="225">
        <v>0.001</v>
      </c>
      <c r="R170" s="225">
        <f>Q170*H170</f>
        <v>0.0025000000000000001</v>
      </c>
      <c r="S170" s="225">
        <v>0</v>
      </c>
      <c r="T170" s="226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7" t="s">
        <v>203</v>
      </c>
      <c r="AT170" s="227" t="s">
        <v>233</v>
      </c>
      <c r="AU170" s="227" t="s">
        <v>85</v>
      </c>
      <c r="AY170" s="20" t="s">
        <v>156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20" t="s">
        <v>83</v>
      </c>
      <c r="BK170" s="228">
        <f>ROUND(I170*H170,2)</f>
        <v>0</v>
      </c>
      <c r="BL170" s="20" t="s">
        <v>162</v>
      </c>
      <c r="BM170" s="227" t="s">
        <v>434</v>
      </c>
    </row>
    <row r="171" s="13" customFormat="1">
      <c r="A171" s="13"/>
      <c r="B171" s="234"/>
      <c r="C171" s="235"/>
      <c r="D171" s="236" t="s">
        <v>166</v>
      </c>
      <c r="E171" s="235"/>
      <c r="F171" s="238" t="s">
        <v>249</v>
      </c>
      <c r="G171" s="235"/>
      <c r="H171" s="239">
        <v>2.5</v>
      </c>
      <c r="I171" s="240"/>
      <c r="J171" s="235"/>
      <c r="K171" s="235"/>
      <c r="L171" s="241"/>
      <c r="M171" s="242"/>
      <c r="N171" s="243"/>
      <c r="O171" s="243"/>
      <c r="P171" s="243"/>
      <c r="Q171" s="243"/>
      <c r="R171" s="243"/>
      <c r="S171" s="243"/>
      <c r="T171" s="24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5" t="s">
        <v>166</v>
      </c>
      <c r="AU171" s="245" t="s">
        <v>85</v>
      </c>
      <c r="AV171" s="13" t="s">
        <v>85</v>
      </c>
      <c r="AW171" s="13" t="s">
        <v>4</v>
      </c>
      <c r="AX171" s="13" t="s">
        <v>83</v>
      </c>
      <c r="AY171" s="245" t="s">
        <v>156</v>
      </c>
    </row>
    <row r="172" s="2" customFormat="1" ht="33" customHeight="1">
      <c r="A172" s="41"/>
      <c r="B172" s="42"/>
      <c r="C172" s="216" t="s">
        <v>7</v>
      </c>
      <c r="D172" s="216" t="s">
        <v>158</v>
      </c>
      <c r="E172" s="217" t="s">
        <v>251</v>
      </c>
      <c r="F172" s="218" t="s">
        <v>252</v>
      </c>
      <c r="G172" s="219" t="s">
        <v>114</v>
      </c>
      <c r="H172" s="220">
        <v>750</v>
      </c>
      <c r="I172" s="221"/>
      <c r="J172" s="222">
        <f>ROUND(I172*H172,2)</f>
        <v>0</v>
      </c>
      <c r="K172" s="218" t="s">
        <v>161</v>
      </c>
      <c r="L172" s="47"/>
      <c r="M172" s="223" t="s">
        <v>31</v>
      </c>
      <c r="N172" s="224" t="s">
        <v>47</v>
      </c>
      <c r="O172" s="87"/>
      <c r="P172" s="225">
        <f>O172*H172</f>
        <v>0</v>
      </c>
      <c r="Q172" s="225">
        <v>0</v>
      </c>
      <c r="R172" s="225">
        <f>Q172*H172</f>
        <v>0</v>
      </c>
      <c r="S172" s="225">
        <v>0</v>
      </c>
      <c r="T172" s="226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27" t="s">
        <v>162</v>
      </c>
      <c r="AT172" s="227" t="s">
        <v>158</v>
      </c>
      <c r="AU172" s="227" t="s">
        <v>85</v>
      </c>
      <c r="AY172" s="20" t="s">
        <v>156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20" t="s">
        <v>83</v>
      </c>
      <c r="BK172" s="228">
        <f>ROUND(I172*H172,2)</f>
        <v>0</v>
      </c>
      <c r="BL172" s="20" t="s">
        <v>162</v>
      </c>
      <c r="BM172" s="227" t="s">
        <v>435</v>
      </c>
    </row>
    <row r="173" s="2" customFormat="1">
      <c r="A173" s="41"/>
      <c r="B173" s="42"/>
      <c r="C173" s="43"/>
      <c r="D173" s="229" t="s">
        <v>164</v>
      </c>
      <c r="E173" s="43"/>
      <c r="F173" s="230" t="s">
        <v>254</v>
      </c>
      <c r="G173" s="43"/>
      <c r="H173" s="43"/>
      <c r="I173" s="231"/>
      <c r="J173" s="43"/>
      <c r="K173" s="43"/>
      <c r="L173" s="47"/>
      <c r="M173" s="232"/>
      <c r="N173" s="233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164</v>
      </c>
      <c r="AU173" s="20" t="s">
        <v>85</v>
      </c>
    </row>
    <row r="174" s="13" customFormat="1">
      <c r="A174" s="13"/>
      <c r="B174" s="234"/>
      <c r="C174" s="235"/>
      <c r="D174" s="236" t="s">
        <v>166</v>
      </c>
      <c r="E174" s="237" t="s">
        <v>347</v>
      </c>
      <c r="F174" s="238" t="s">
        <v>436</v>
      </c>
      <c r="G174" s="235"/>
      <c r="H174" s="239">
        <v>750</v>
      </c>
      <c r="I174" s="240"/>
      <c r="J174" s="235"/>
      <c r="K174" s="235"/>
      <c r="L174" s="241"/>
      <c r="M174" s="242"/>
      <c r="N174" s="243"/>
      <c r="O174" s="243"/>
      <c r="P174" s="243"/>
      <c r="Q174" s="243"/>
      <c r="R174" s="243"/>
      <c r="S174" s="243"/>
      <c r="T174" s="24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5" t="s">
        <v>166</v>
      </c>
      <c r="AU174" s="245" t="s">
        <v>85</v>
      </c>
      <c r="AV174" s="13" t="s">
        <v>85</v>
      </c>
      <c r="AW174" s="13" t="s">
        <v>37</v>
      </c>
      <c r="AX174" s="13" t="s">
        <v>83</v>
      </c>
      <c r="AY174" s="245" t="s">
        <v>156</v>
      </c>
    </row>
    <row r="175" s="2" customFormat="1" ht="24.15" customHeight="1">
      <c r="A175" s="41"/>
      <c r="B175" s="42"/>
      <c r="C175" s="216" t="s">
        <v>286</v>
      </c>
      <c r="D175" s="216" t="s">
        <v>158</v>
      </c>
      <c r="E175" s="217" t="s">
        <v>263</v>
      </c>
      <c r="F175" s="218" t="s">
        <v>264</v>
      </c>
      <c r="G175" s="219" t="s">
        <v>265</v>
      </c>
      <c r="H175" s="220">
        <v>1</v>
      </c>
      <c r="I175" s="221"/>
      <c r="J175" s="222">
        <f>ROUND(I175*H175,2)</f>
        <v>0</v>
      </c>
      <c r="K175" s="218" t="s">
        <v>31</v>
      </c>
      <c r="L175" s="47"/>
      <c r="M175" s="223" t="s">
        <v>31</v>
      </c>
      <c r="N175" s="224" t="s">
        <v>47</v>
      </c>
      <c r="O175" s="87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7" t="s">
        <v>162</v>
      </c>
      <c r="AT175" s="227" t="s">
        <v>158</v>
      </c>
      <c r="AU175" s="227" t="s">
        <v>85</v>
      </c>
      <c r="AY175" s="20" t="s">
        <v>156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20" t="s">
        <v>83</v>
      </c>
      <c r="BK175" s="228">
        <f>ROUND(I175*H175,2)</f>
        <v>0</v>
      </c>
      <c r="BL175" s="20" t="s">
        <v>162</v>
      </c>
      <c r="BM175" s="227" t="s">
        <v>437</v>
      </c>
    </row>
    <row r="176" s="2" customFormat="1">
      <c r="A176" s="41"/>
      <c r="B176" s="42"/>
      <c r="C176" s="43"/>
      <c r="D176" s="236" t="s">
        <v>267</v>
      </c>
      <c r="E176" s="43"/>
      <c r="F176" s="278" t="s">
        <v>438</v>
      </c>
      <c r="G176" s="43"/>
      <c r="H176" s="43"/>
      <c r="I176" s="231"/>
      <c r="J176" s="43"/>
      <c r="K176" s="43"/>
      <c r="L176" s="47"/>
      <c r="M176" s="232"/>
      <c r="N176" s="233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267</v>
      </c>
      <c r="AU176" s="20" t="s">
        <v>85</v>
      </c>
    </row>
    <row r="177" s="2" customFormat="1" ht="24.15" customHeight="1">
      <c r="A177" s="41"/>
      <c r="B177" s="42"/>
      <c r="C177" s="216" t="s">
        <v>294</v>
      </c>
      <c r="D177" s="216" t="s">
        <v>158</v>
      </c>
      <c r="E177" s="217" t="s">
        <v>281</v>
      </c>
      <c r="F177" s="218" t="s">
        <v>282</v>
      </c>
      <c r="G177" s="219" t="s">
        <v>110</v>
      </c>
      <c r="H177" s="220">
        <v>297.02999999999997</v>
      </c>
      <c r="I177" s="221"/>
      <c r="J177" s="222">
        <f>ROUND(I177*H177,2)</f>
        <v>0</v>
      </c>
      <c r="K177" s="218" t="s">
        <v>31</v>
      </c>
      <c r="L177" s="47"/>
      <c r="M177" s="223" t="s">
        <v>31</v>
      </c>
      <c r="N177" s="224" t="s">
        <v>47</v>
      </c>
      <c r="O177" s="87"/>
      <c r="P177" s="225">
        <f>O177*H177</f>
        <v>0</v>
      </c>
      <c r="Q177" s="225">
        <v>0</v>
      </c>
      <c r="R177" s="225">
        <f>Q177*H177</f>
        <v>0</v>
      </c>
      <c r="S177" s="225">
        <v>0</v>
      </c>
      <c r="T177" s="226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27" t="s">
        <v>162</v>
      </c>
      <c r="AT177" s="227" t="s">
        <v>158</v>
      </c>
      <c r="AU177" s="227" t="s">
        <v>85</v>
      </c>
      <c r="AY177" s="20" t="s">
        <v>156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20" t="s">
        <v>83</v>
      </c>
      <c r="BK177" s="228">
        <f>ROUND(I177*H177,2)</f>
        <v>0</v>
      </c>
      <c r="BL177" s="20" t="s">
        <v>162</v>
      </c>
      <c r="BM177" s="227" t="s">
        <v>439</v>
      </c>
    </row>
    <row r="178" s="2" customFormat="1">
      <c r="A178" s="41"/>
      <c r="B178" s="42"/>
      <c r="C178" s="43"/>
      <c r="D178" s="236" t="s">
        <v>267</v>
      </c>
      <c r="E178" s="43"/>
      <c r="F178" s="278" t="s">
        <v>284</v>
      </c>
      <c r="G178" s="43"/>
      <c r="H178" s="43"/>
      <c r="I178" s="231"/>
      <c r="J178" s="43"/>
      <c r="K178" s="43"/>
      <c r="L178" s="47"/>
      <c r="M178" s="232"/>
      <c r="N178" s="233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267</v>
      </c>
      <c r="AU178" s="20" t="s">
        <v>85</v>
      </c>
    </row>
    <row r="179" s="13" customFormat="1">
      <c r="A179" s="13"/>
      <c r="B179" s="234"/>
      <c r="C179" s="235"/>
      <c r="D179" s="236" t="s">
        <v>166</v>
      </c>
      <c r="E179" s="237" t="s">
        <v>31</v>
      </c>
      <c r="F179" s="238" t="s">
        <v>117</v>
      </c>
      <c r="G179" s="235"/>
      <c r="H179" s="239">
        <v>297.02999999999997</v>
      </c>
      <c r="I179" s="240"/>
      <c r="J179" s="235"/>
      <c r="K179" s="235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166</v>
      </c>
      <c r="AU179" s="245" t="s">
        <v>85</v>
      </c>
      <c r="AV179" s="13" t="s">
        <v>85</v>
      </c>
      <c r="AW179" s="13" t="s">
        <v>37</v>
      </c>
      <c r="AX179" s="13" t="s">
        <v>83</v>
      </c>
      <c r="AY179" s="245" t="s">
        <v>156</v>
      </c>
    </row>
    <row r="180" s="2" customFormat="1" ht="24.15" customHeight="1">
      <c r="A180" s="41"/>
      <c r="B180" s="42"/>
      <c r="C180" s="216" t="s">
        <v>299</v>
      </c>
      <c r="D180" s="216" t="s">
        <v>158</v>
      </c>
      <c r="E180" s="217" t="s">
        <v>440</v>
      </c>
      <c r="F180" s="218" t="s">
        <v>441</v>
      </c>
      <c r="G180" s="219" t="s">
        <v>114</v>
      </c>
      <c r="H180" s="220">
        <v>270</v>
      </c>
      <c r="I180" s="221"/>
      <c r="J180" s="222">
        <f>ROUND(I180*H180,2)</f>
        <v>0</v>
      </c>
      <c r="K180" s="218" t="s">
        <v>31</v>
      </c>
      <c r="L180" s="47"/>
      <c r="M180" s="223" t="s">
        <v>31</v>
      </c>
      <c r="N180" s="224" t="s">
        <v>47</v>
      </c>
      <c r="O180" s="87"/>
      <c r="P180" s="225">
        <f>O180*H180</f>
        <v>0</v>
      </c>
      <c r="Q180" s="225">
        <v>0</v>
      </c>
      <c r="R180" s="225">
        <f>Q180*H180</f>
        <v>0</v>
      </c>
      <c r="S180" s="225">
        <v>0</v>
      </c>
      <c r="T180" s="226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27" t="s">
        <v>162</v>
      </c>
      <c r="AT180" s="227" t="s">
        <v>158</v>
      </c>
      <c r="AU180" s="227" t="s">
        <v>85</v>
      </c>
      <c r="AY180" s="20" t="s">
        <v>156</v>
      </c>
      <c r="BE180" s="228">
        <f>IF(N180="základní",J180,0)</f>
        <v>0</v>
      </c>
      <c r="BF180" s="228">
        <f>IF(N180="snížená",J180,0)</f>
        <v>0</v>
      </c>
      <c r="BG180" s="228">
        <f>IF(N180="zákl. přenesená",J180,0)</f>
        <v>0</v>
      </c>
      <c r="BH180" s="228">
        <f>IF(N180="sníž. přenesená",J180,0)</f>
        <v>0</v>
      </c>
      <c r="BI180" s="228">
        <f>IF(N180="nulová",J180,0)</f>
        <v>0</v>
      </c>
      <c r="BJ180" s="20" t="s">
        <v>83</v>
      </c>
      <c r="BK180" s="228">
        <f>ROUND(I180*H180,2)</f>
        <v>0</v>
      </c>
      <c r="BL180" s="20" t="s">
        <v>162</v>
      </c>
      <c r="BM180" s="227" t="s">
        <v>442</v>
      </c>
    </row>
    <row r="181" s="2" customFormat="1">
      <c r="A181" s="41"/>
      <c r="B181" s="42"/>
      <c r="C181" s="43"/>
      <c r="D181" s="236" t="s">
        <v>267</v>
      </c>
      <c r="E181" s="43"/>
      <c r="F181" s="278" t="s">
        <v>443</v>
      </c>
      <c r="G181" s="43"/>
      <c r="H181" s="43"/>
      <c r="I181" s="231"/>
      <c r="J181" s="43"/>
      <c r="K181" s="43"/>
      <c r="L181" s="47"/>
      <c r="M181" s="232"/>
      <c r="N181" s="233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267</v>
      </c>
      <c r="AU181" s="20" t="s">
        <v>85</v>
      </c>
    </row>
    <row r="182" s="13" customFormat="1">
      <c r="A182" s="13"/>
      <c r="B182" s="234"/>
      <c r="C182" s="235"/>
      <c r="D182" s="236" t="s">
        <v>166</v>
      </c>
      <c r="E182" s="237" t="s">
        <v>31</v>
      </c>
      <c r="F182" s="238" t="s">
        <v>444</v>
      </c>
      <c r="G182" s="235"/>
      <c r="H182" s="239">
        <v>270</v>
      </c>
      <c r="I182" s="240"/>
      <c r="J182" s="235"/>
      <c r="K182" s="235"/>
      <c r="L182" s="241"/>
      <c r="M182" s="242"/>
      <c r="N182" s="243"/>
      <c r="O182" s="243"/>
      <c r="P182" s="243"/>
      <c r="Q182" s="243"/>
      <c r="R182" s="243"/>
      <c r="S182" s="243"/>
      <c r="T182" s="244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5" t="s">
        <v>166</v>
      </c>
      <c r="AU182" s="245" t="s">
        <v>85</v>
      </c>
      <c r="AV182" s="13" t="s">
        <v>85</v>
      </c>
      <c r="AW182" s="13" t="s">
        <v>37</v>
      </c>
      <c r="AX182" s="13" t="s">
        <v>76</v>
      </c>
      <c r="AY182" s="245" t="s">
        <v>156</v>
      </c>
    </row>
    <row r="183" s="14" customFormat="1">
      <c r="A183" s="14"/>
      <c r="B183" s="246"/>
      <c r="C183" s="247"/>
      <c r="D183" s="236" t="s">
        <v>166</v>
      </c>
      <c r="E183" s="248" t="s">
        <v>31</v>
      </c>
      <c r="F183" s="249" t="s">
        <v>173</v>
      </c>
      <c r="G183" s="247"/>
      <c r="H183" s="250">
        <v>270</v>
      </c>
      <c r="I183" s="251"/>
      <c r="J183" s="247"/>
      <c r="K183" s="247"/>
      <c r="L183" s="252"/>
      <c r="M183" s="253"/>
      <c r="N183" s="254"/>
      <c r="O183" s="254"/>
      <c r="P183" s="254"/>
      <c r="Q183" s="254"/>
      <c r="R183" s="254"/>
      <c r="S183" s="254"/>
      <c r="T183" s="25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6" t="s">
        <v>166</v>
      </c>
      <c r="AU183" s="256" t="s">
        <v>85</v>
      </c>
      <c r="AV183" s="14" t="s">
        <v>162</v>
      </c>
      <c r="AW183" s="14" t="s">
        <v>37</v>
      </c>
      <c r="AX183" s="14" t="s">
        <v>83</v>
      </c>
      <c r="AY183" s="256" t="s">
        <v>156</v>
      </c>
    </row>
    <row r="184" s="12" customFormat="1" ht="22.8" customHeight="1">
      <c r="A184" s="12"/>
      <c r="B184" s="200"/>
      <c r="C184" s="201"/>
      <c r="D184" s="202" t="s">
        <v>75</v>
      </c>
      <c r="E184" s="214" t="s">
        <v>162</v>
      </c>
      <c r="F184" s="214" t="s">
        <v>445</v>
      </c>
      <c r="G184" s="201"/>
      <c r="H184" s="201"/>
      <c r="I184" s="204"/>
      <c r="J184" s="215">
        <f>BK184</f>
        <v>0</v>
      </c>
      <c r="K184" s="201"/>
      <c r="L184" s="206"/>
      <c r="M184" s="207"/>
      <c r="N184" s="208"/>
      <c r="O184" s="208"/>
      <c r="P184" s="209">
        <f>SUM(P185:P203)</f>
        <v>0</v>
      </c>
      <c r="Q184" s="208"/>
      <c r="R184" s="209">
        <f>SUM(R185:R203)</f>
        <v>784.27563336000003</v>
      </c>
      <c r="S184" s="208"/>
      <c r="T184" s="210">
        <f>SUM(T185:T203)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1" t="s">
        <v>83</v>
      </c>
      <c r="AT184" s="212" t="s">
        <v>75</v>
      </c>
      <c r="AU184" s="212" t="s">
        <v>83</v>
      </c>
      <c r="AY184" s="211" t="s">
        <v>156</v>
      </c>
      <c r="BK184" s="213">
        <f>SUM(BK185:BK203)</f>
        <v>0</v>
      </c>
    </row>
    <row r="185" s="2" customFormat="1" ht="33" customHeight="1">
      <c r="A185" s="41"/>
      <c r="B185" s="42"/>
      <c r="C185" s="216" t="s">
        <v>308</v>
      </c>
      <c r="D185" s="216" t="s">
        <v>158</v>
      </c>
      <c r="E185" s="217" t="s">
        <v>446</v>
      </c>
      <c r="F185" s="218" t="s">
        <v>447</v>
      </c>
      <c r="G185" s="219" t="s">
        <v>110</v>
      </c>
      <c r="H185" s="220">
        <v>89.832999999999998</v>
      </c>
      <c r="I185" s="221"/>
      <c r="J185" s="222">
        <f>ROUND(I185*H185,2)</f>
        <v>0</v>
      </c>
      <c r="K185" s="218" t="s">
        <v>161</v>
      </c>
      <c r="L185" s="47"/>
      <c r="M185" s="223" t="s">
        <v>31</v>
      </c>
      <c r="N185" s="224" t="s">
        <v>47</v>
      </c>
      <c r="O185" s="87"/>
      <c r="P185" s="225">
        <f>O185*H185</f>
        <v>0</v>
      </c>
      <c r="Q185" s="225">
        <v>1.8899999999999999</v>
      </c>
      <c r="R185" s="225">
        <f>Q185*H185</f>
        <v>169.78437</v>
      </c>
      <c r="S185" s="225">
        <v>0</v>
      </c>
      <c r="T185" s="226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7" t="s">
        <v>162</v>
      </c>
      <c r="AT185" s="227" t="s">
        <v>158</v>
      </c>
      <c r="AU185" s="227" t="s">
        <v>85</v>
      </c>
      <c r="AY185" s="20" t="s">
        <v>156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20" t="s">
        <v>83</v>
      </c>
      <c r="BK185" s="228">
        <f>ROUND(I185*H185,2)</f>
        <v>0</v>
      </c>
      <c r="BL185" s="20" t="s">
        <v>162</v>
      </c>
      <c r="BM185" s="227" t="s">
        <v>448</v>
      </c>
    </row>
    <row r="186" s="2" customFormat="1">
      <c r="A186" s="41"/>
      <c r="B186" s="42"/>
      <c r="C186" s="43"/>
      <c r="D186" s="229" t="s">
        <v>164</v>
      </c>
      <c r="E186" s="43"/>
      <c r="F186" s="230" t="s">
        <v>449</v>
      </c>
      <c r="G186" s="43"/>
      <c r="H186" s="43"/>
      <c r="I186" s="231"/>
      <c r="J186" s="43"/>
      <c r="K186" s="43"/>
      <c r="L186" s="47"/>
      <c r="M186" s="232"/>
      <c r="N186" s="233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164</v>
      </c>
      <c r="AU186" s="20" t="s">
        <v>85</v>
      </c>
    </row>
    <row r="187" s="16" customFormat="1">
      <c r="A187" s="16"/>
      <c r="B187" s="283"/>
      <c r="C187" s="284"/>
      <c r="D187" s="236" t="s">
        <v>166</v>
      </c>
      <c r="E187" s="285" t="s">
        <v>31</v>
      </c>
      <c r="F187" s="286" t="s">
        <v>450</v>
      </c>
      <c r="G187" s="284"/>
      <c r="H187" s="285" t="s">
        <v>31</v>
      </c>
      <c r="I187" s="287"/>
      <c r="J187" s="284"/>
      <c r="K187" s="284"/>
      <c r="L187" s="288"/>
      <c r="M187" s="289"/>
      <c r="N187" s="290"/>
      <c r="O187" s="290"/>
      <c r="P187" s="290"/>
      <c r="Q187" s="290"/>
      <c r="R187" s="290"/>
      <c r="S187" s="290"/>
      <c r="T187" s="291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T187" s="292" t="s">
        <v>166</v>
      </c>
      <c r="AU187" s="292" t="s">
        <v>85</v>
      </c>
      <c r="AV187" s="16" t="s">
        <v>83</v>
      </c>
      <c r="AW187" s="16" t="s">
        <v>37</v>
      </c>
      <c r="AX187" s="16" t="s">
        <v>76</v>
      </c>
      <c r="AY187" s="292" t="s">
        <v>156</v>
      </c>
    </row>
    <row r="188" s="13" customFormat="1">
      <c r="A188" s="13"/>
      <c r="B188" s="234"/>
      <c r="C188" s="235"/>
      <c r="D188" s="236" t="s">
        <v>166</v>
      </c>
      <c r="E188" s="237" t="s">
        <v>31</v>
      </c>
      <c r="F188" s="238" t="s">
        <v>451</v>
      </c>
      <c r="G188" s="235"/>
      <c r="H188" s="239">
        <v>89.832999999999998</v>
      </c>
      <c r="I188" s="240"/>
      <c r="J188" s="235"/>
      <c r="K188" s="235"/>
      <c r="L188" s="241"/>
      <c r="M188" s="242"/>
      <c r="N188" s="243"/>
      <c r="O188" s="243"/>
      <c r="P188" s="243"/>
      <c r="Q188" s="243"/>
      <c r="R188" s="243"/>
      <c r="S188" s="243"/>
      <c r="T188" s="24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5" t="s">
        <v>166</v>
      </c>
      <c r="AU188" s="245" t="s">
        <v>85</v>
      </c>
      <c r="AV188" s="13" t="s">
        <v>85</v>
      </c>
      <c r="AW188" s="13" t="s">
        <v>37</v>
      </c>
      <c r="AX188" s="13" t="s">
        <v>76</v>
      </c>
      <c r="AY188" s="245" t="s">
        <v>156</v>
      </c>
    </row>
    <row r="189" s="14" customFormat="1">
      <c r="A189" s="14"/>
      <c r="B189" s="246"/>
      <c r="C189" s="247"/>
      <c r="D189" s="236" t="s">
        <v>166</v>
      </c>
      <c r="E189" s="248" t="s">
        <v>31</v>
      </c>
      <c r="F189" s="249" t="s">
        <v>173</v>
      </c>
      <c r="G189" s="247"/>
      <c r="H189" s="250">
        <v>89.832999999999998</v>
      </c>
      <c r="I189" s="251"/>
      <c r="J189" s="247"/>
      <c r="K189" s="247"/>
      <c r="L189" s="252"/>
      <c r="M189" s="253"/>
      <c r="N189" s="254"/>
      <c r="O189" s="254"/>
      <c r="P189" s="254"/>
      <c r="Q189" s="254"/>
      <c r="R189" s="254"/>
      <c r="S189" s="254"/>
      <c r="T189" s="25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6" t="s">
        <v>166</v>
      </c>
      <c r="AU189" s="256" t="s">
        <v>85</v>
      </c>
      <c r="AV189" s="14" t="s">
        <v>162</v>
      </c>
      <c r="AW189" s="14" t="s">
        <v>37</v>
      </c>
      <c r="AX189" s="14" t="s">
        <v>83</v>
      </c>
      <c r="AY189" s="256" t="s">
        <v>156</v>
      </c>
    </row>
    <row r="190" s="2" customFormat="1" ht="37.8" customHeight="1">
      <c r="A190" s="41"/>
      <c r="B190" s="42"/>
      <c r="C190" s="216" t="s">
        <v>315</v>
      </c>
      <c r="D190" s="216" t="s">
        <v>158</v>
      </c>
      <c r="E190" s="217" t="s">
        <v>452</v>
      </c>
      <c r="F190" s="218" t="s">
        <v>453</v>
      </c>
      <c r="G190" s="219" t="s">
        <v>110</v>
      </c>
      <c r="H190" s="220">
        <v>287.94200000000001</v>
      </c>
      <c r="I190" s="221"/>
      <c r="J190" s="222">
        <f>ROUND(I190*H190,2)</f>
        <v>0</v>
      </c>
      <c r="K190" s="218" t="s">
        <v>161</v>
      </c>
      <c r="L190" s="47"/>
      <c r="M190" s="223" t="s">
        <v>31</v>
      </c>
      <c r="N190" s="224" t="s">
        <v>47</v>
      </c>
      <c r="O190" s="87"/>
      <c r="P190" s="225">
        <f>O190*H190</f>
        <v>0</v>
      </c>
      <c r="Q190" s="225">
        <v>2.13408</v>
      </c>
      <c r="R190" s="225">
        <f>Q190*H190</f>
        <v>614.49126336000006</v>
      </c>
      <c r="S190" s="225">
        <v>0</v>
      </c>
      <c r="T190" s="226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27" t="s">
        <v>162</v>
      </c>
      <c r="AT190" s="227" t="s">
        <v>158</v>
      </c>
      <c r="AU190" s="227" t="s">
        <v>85</v>
      </c>
      <c r="AY190" s="20" t="s">
        <v>156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20" t="s">
        <v>83</v>
      </c>
      <c r="BK190" s="228">
        <f>ROUND(I190*H190,2)</f>
        <v>0</v>
      </c>
      <c r="BL190" s="20" t="s">
        <v>162</v>
      </c>
      <c r="BM190" s="227" t="s">
        <v>454</v>
      </c>
    </row>
    <row r="191" s="2" customFormat="1">
      <c r="A191" s="41"/>
      <c r="B191" s="42"/>
      <c r="C191" s="43"/>
      <c r="D191" s="229" t="s">
        <v>164</v>
      </c>
      <c r="E191" s="43"/>
      <c r="F191" s="230" t="s">
        <v>455</v>
      </c>
      <c r="G191" s="43"/>
      <c r="H191" s="43"/>
      <c r="I191" s="231"/>
      <c r="J191" s="43"/>
      <c r="K191" s="43"/>
      <c r="L191" s="47"/>
      <c r="M191" s="232"/>
      <c r="N191" s="233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164</v>
      </c>
      <c r="AU191" s="20" t="s">
        <v>85</v>
      </c>
    </row>
    <row r="192" s="16" customFormat="1">
      <c r="A192" s="16"/>
      <c r="B192" s="283"/>
      <c r="C192" s="284"/>
      <c r="D192" s="236" t="s">
        <v>166</v>
      </c>
      <c r="E192" s="285" t="s">
        <v>31</v>
      </c>
      <c r="F192" s="286" t="s">
        <v>450</v>
      </c>
      <c r="G192" s="284"/>
      <c r="H192" s="285" t="s">
        <v>31</v>
      </c>
      <c r="I192" s="287"/>
      <c r="J192" s="284"/>
      <c r="K192" s="284"/>
      <c r="L192" s="288"/>
      <c r="M192" s="289"/>
      <c r="N192" s="290"/>
      <c r="O192" s="290"/>
      <c r="P192" s="290"/>
      <c r="Q192" s="290"/>
      <c r="R192" s="290"/>
      <c r="S192" s="290"/>
      <c r="T192" s="291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T192" s="292" t="s">
        <v>166</v>
      </c>
      <c r="AU192" s="292" t="s">
        <v>85</v>
      </c>
      <c r="AV192" s="16" t="s">
        <v>83</v>
      </c>
      <c r="AW192" s="16" t="s">
        <v>37</v>
      </c>
      <c r="AX192" s="16" t="s">
        <v>76</v>
      </c>
      <c r="AY192" s="292" t="s">
        <v>156</v>
      </c>
    </row>
    <row r="193" s="13" customFormat="1">
      <c r="A193" s="13"/>
      <c r="B193" s="234"/>
      <c r="C193" s="235"/>
      <c r="D193" s="236" t="s">
        <v>166</v>
      </c>
      <c r="E193" s="237" t="s">
        <v>338</v>
      </c>
      <c r="F193" s="238" t="s">
        <v>456</v>
      </c>
      <c r="G193" s="235"/>
      <c r="H193" s="239">
        <v>269.49799999999999</v>
      </c>
      <c r="I193" s="240"/>
      <c r="J193" s="235"/>
      <c r="K193" s="235"/>
      <c r="L193" s="241"/>
      <c r="M193" s="242"/>
      <c r="N193" s="243"/>
      <c r="O193" s="243"/>
      <c r="P193" s="243"/>
      <c r="Q193" s="243"/>
      <c r="R193" s="243"/>
      <c r="S193" s="243"/>
      <c r="T193" s="24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5" t="s">
        <v>166</v>
      </c>
      <c r="AU193" s="245" t="s">
        <v>85</v>
      </c>
      <c r="AV193" s="13" t="s">
        <v>85</v>
      </c>
      <c r="AW193" s="13" t="s">
        <v>37</v>
      </c>
      <c r="AX193" s="13" t="s">
        <v>76</v>
      </c>
      <c r="AY193" s="245" t="s">
        <v>156</v>
      </c>
    </row>
    <row r="194" s="13" customFormat="1">
      <c r="A194" s="13"/>
      <c r="B194" s="234"/>
      <c r="C194" s="235"/>
      <c r="D194" s="236" t="s">
        <v>166</v>
      </c>
      <c r="E194" s="237" t="s">
        <v>31</v>
      </c>
      <c r="F194" s="238" t="s">
        <v>457</v>
      </c>
      <c r="G194" s="235"/>
      <c r="H194" s="239">
        <v>18.443999999999999</v>
      </c>
      <c r="I194" s="240"/>
      <c r="J194" s="235"/>
      <c r="K194" s="235"/>
      <c r="L194" s="241"/>
      <c r="M194" s="242"/>
      <c r="N194" s="243"/>
      <c r="O194" s="243"/>
      <c r="P194" s="243"/>
      <c r="Q194" s="243"/>
      <c r="R194" s="243"/>
      <c r="S194" s="243"/>
      <c r="T194" s="24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5" t="s">
        <v>166</v>
      </c>
      <c r="AU194" s="245" t="s">
        <v>85</v>
      </c>
      <c r="AV194" s="13" t="s">
        <v>85</v>
      </c>
      <c r="AW194" s="13" t="s">
        <v>37</v>
      </c>
      <c r="AX194" s="13" t="s">
        <v>76</v>
      </c>
      <c r="AY194" s="245" t="s">
        <v>156</v>
      </c>
    </row>
    <row r="195" s="14" customFormat="1">
      <c r="A195" s="14"/>
      <c r="B195" s="246"/>
      <c r="C195" s="247"/>
      <c r="D195" s="236" t="s">
        <v>166</v>
      </c>
      <c r="E195" s="248" t="s">
        <v>31</v>
      </c>
      <c r="F195" s="249" t="s">
        <v>173</v>
      </c>
      <c r="G195" s="247"/>
      <c r="H195" s="250">
        <v>287.94200000000001</v>
      </c>
      <c r="I195" s="251"/>
      <c r="J195" s="247"/>
      <c r="K195" s="247"/>
      <c r="L195" s="252"/>
      <c r="M195" s="253"/>
      <c r="N195" s="254"/>
      <c r="O195" s="254"/>
      <c r="P195" s="254"/>
      <c r="Q195" s="254"/>
      <c r="R195" s="254"/>
      <c r="S195" s="254"/>
      <c r="T195" s="25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6" t="s">
        <v>166</v>
      </c>
      <c r="AU195" s="256" t="s">
        <v>85</v>
      </c>
      <c r="AV195" s="14" t="s">
        <v>162</v>
      </c>
      <c r="AW195" s="14" t="s">
        <v>37</v>
      </c>
      <c r="AX195" s="14" t="s">
        <v>83</v>
      </c>
      <c r="AY195" s="256" t="s">
        <v>156</v>
      </c>
    </row>
    <row r="196" s="2" customFormat="1" ht="55.5" customHeight="1">
      <c r="A196" s="41"/>
      <c r="B196" s="42"/>
      <c r="C196" s="216" t="s">
        <v>321</v>
      </c>
      <c r="D196" s="216" t="s">
        <v>158</v>
      </c>
      <c r="E196" s="217" t="s">
        <v>458</v>
      </c>
      <c r="F196" s="218" t="s">
        <v>459</v>
      </c>
      <c r="G196" s="219" t="s">
        <v>114</v>
      </c>
      <c r="H196" s="220">
        <v>449.16300000000001</v>
      </c>
      <c r="I196" s="221"/>
      <c r="J196" s="222">
        <f>ROUND(I196*H196,2)</f>
        <v>0</v>
      </c>
      <c r="K196" s="218" t="s">
        <v>161</v>
      </c>
      <c r="L196" s="47"/>
      <c r="M196" s="223" t="s">
        <v>31</v>
      </c>
      <c r="N196" s="224" t="s">
        <v>47</v>
      </c>
      <c r="O196" s="87"/>
      <c r="P196" s="225">
        <f>O196*H196</f>
        <v>0</v>
      </c>
      <c r="Q196" s="225">
        <v>0</v>
      </c>
      <c r="R196" s="225">
        <f>Q196*H196</f>
        <v>0</v>
      </c>
      <c r="S196" s="225">
        <v>0</v>
      </c>
      <c r="T196" s="226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27" t="s">
        <v>162</v>
      </c>
      <c r="AT196" s="227" t="s">
        <v>158</v>
      </c>
      <c r="AU196" s="227" t="s">
        <v>85</v>
      </c>
      <c r="AY196" s="20" t="s">
        <v>156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20" t="s">
        <v>83</v>
      </c>
      <c r="BK196" s="228">
        <f>ROUND(I196*H196,2)</f>
        <v>0</v>
      </c>
      <c r="BL196" s="20" t="s">
        <v>162</v>
      </c>
      <c r="BM196" s="227" t="s">
        <v>460</v>
      </c>
    </row>
    <row r="197" s="2" customFormat="1">
      <c r="A197" s="41"/>
      <c r="B197" s="42"/>
      <c r="C197" s="43"/>
      <c r="D197" s="229" t="s">
        <v>164</v>
      </c>
      <c r="E197" s="43"/>
      <c r="F197" s="230" t="s">
        <v>461</v>
      </c>
      <c r="G197" s="43"/>
      <c r="H197" s="43"/>
      <c r="I197" s="231"/>
      <c r="J197" s="43"/>
      <c r="K197" s="43"/>
      <c r="L197" s="47"/>
      <c r="M197" s="232"/>
      <c r="N197" s="233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164</v>
      </c>
      <c r="AU197" s="20" t="s">
        <v>85</v>
      </c>
    </row>
    <row r="198" s="13" customFormat="1">
      <c r="A198" s="13"/>
      <c r="B198" s="234"/>
      <c r="C198" s="235"/>
      <c r="D198" s="236" t="s">
        <v>166</v>
      </c>
      <c r="E198" s="237" t="s">
        <v>31</v>
      </c>
      <c r="F198" s="238" t="s">
        <v>462</v>
      </c>
      <c r="G198" s="235"/>
      <c r="H198" s="239">
        <v>449.16300000000001</v>
      </c>
      <c r="I198" s="240"/>
      <c r="J198" s="235"/>
      <c r="K198" s="235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166</v>
      </c>
      <c r="AU198" s="245" t="s">
        <v>85</v>
      </c>
      <c r="AV198" s="13" t="s">
        <v>85</v>
      </c>
      <c r="AW198" s="13" t="s">
        <v>37</v>
      </c>
      <c r="AX198" s="13" t="s">
        <v>83</v>
      </c>
      <c r="AY198" s="245" t="s">
        <v>156</v>
      </c>
    </row>
    <row r="199" s="2" customFormat="1" ht="49.05" customHeight="1">
      <c r="A199" s="41"/>
      <c r="B199" s="42"/>
      <c r="C199" s="216" t="s">
        <v>328</v>
      </c>
      <c r="D199" s="216" t="s">
        <v>158</v>
      </c>
      <c r="E199" s="217" t="s">
        <v>463</v>
      </c>
      <c r="F199" s="218" t="s">
        <v>464</v>
      </c>
      <c r="G199" s="219" t="s">
        <v>110</v>
      </c>
      <c r="H199" s="220">
        <v>315.92000000000002</v>
      </c>
      <c r="I199" s="221"/>
      <c r="J199" s="222">
        <f>ROUND(I199*H199,2)</f>
        <v>0</v>
      </c>
      <c r="K199" s="218" t="s">
        <v>31</v>
      </c>
      <c r="L199" s="47"/>
      <c r="M199" s="223" t="s">
        <v>31</v>
      </c>
      <c r="N199" s="224" t="s">
        <v>47</v>
      </c>
      <c r="O199" s="87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27" t="s">
        <v>162</v>
      </c>
      <c r="AT199" s="227" t="s">
        <v>158</v>
      </c>
      <c r="AU199" s="227" t="s">
        <v>85</v>
      </c>
      <c r="AY199" s="20" t="s">
        <v>156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20" t="s">
        <v>83</v>
      </c>
      <c r="BK199" s="228">
        <f>ROUND(I199*H199,2)</f>
        <v>0</v>
      </c>
      <c r="BL199" s="20" t="s">
        <v>162</v>
      </c>
      <c r="BM199" s="227" t="s">
        <v>465</v>
      </c>
    </row>
    <row r="200" s="2" customFormat="1">
      <c r="A200" s="41"/>
      <c r="B200" s="42"/>
      <c r="C200" s="43"/>
      <c r="D200" s="236" t="s">
        <v>267</v>
      </c>
      <c r="E200" s="43"/>
      <c r="F200" s="278" t="s">
        <v>466</v>
      </c>
      <c r="G200" s="43"/>
      <c r="H200" s="43"/>
      <c r="I200" s="231"/>
      <c r="J200" s="43"/>
      <c r="K200" s="43"/>
      <c r="L200" s="47"/>
      <c r="M200" s="232"/>
      <c r="N200" s="233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267</v>
      </c>
      <c r="AU200" s="20" t="s">
        <v>85</v>
      </c>
    </row>
    <row r="201" s="13" customFormat="1">
      <c r="A201" s="13"/>
      <c r="B201" s="234"/>
      <c r="C201" s="235"/>
      <c r="D201" s="236" t="s">
        <v>166</v>
      </c>
      <c r="E201" s="237" t="s">
        <v>31</v>
      </c>
      <c r="F201" s="238" t="s">
        <v>467</v>
      </c>
      <c r="G201" s="235"/>
      <c r="H201" s="239">
        <v>295.92000000000002</v>
      </c>
      <c r="I201" s="240"/>
      <c r="J201" s="235"/>
      <c r="K201" s="235"/>
      <c r="L201" s="241"/>
      <c r="M201" s="242"/>
      <c r="N201" s="243"/>
      <c r="O201" s="243"/>
      <c r="P201" s="243"/>
      <c r="Q201" s="243"/>
      <c r="R201" s="243"/>
      <c r="S201" s="243"/>
      <c r="T201" s="24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5" t="s">
        <v>166</v>
      </c>
      <c r="AU201" s="245" t="s">
        <v>85</v>
      </c>
      <c r="AV201" s="13" t="s">
        <v>85</v>
      </c>
      <c r="AW201" s="13" t="s">
        <v>37</v>
      </c>
      <c r="AX201" s="13" t="s">
        <v>76</v>
      </c>
      <c r="AY201" s="245" t="s">
        <v>156</v>
      </c>
    </row>
    <row r="202" s="13" customFormat="1">
      <c r="A202" s="13"/>
      <c r="B202" s="234"/>
      <c r="C202" s="235"/>
      <c r="D202" s="236" t="s">
        <v>166</v>
      </c>
      <c r="E202" s="237" t="s">
        <v>31</v>
      </c>
      <c r="F202" s="238" t="s">
        <v>468</v>
      </c>
      <c r="G202" s="235"/>
      <c r="H202" s="239">
        <v>20</v>
      </c>
      <c r="I202" s="240"/>
      <c r="J202" s="235"/>
      <c r="K202" s="235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166</v>
      </c>
      <c r="AU202" s="245" t="s">
        <v>85</v>
      </c>
      <c r="AV202" s="13" t="s">
        <v>85</v>
      </c>
      <c r="AW202" s="13" t="s">
        <v>37</v>
      </c>
      <c r="AX202" s="13" t="s">
        <v>76</v>
      </c>
      <c r="AY202" s="245" t="s">
        <v>156</v>
      </c>
    </row>
    <row r="203" s="14" customFormat="1">
      <c r="A203" s="14"/>
      <c r="B203" s="246"/>
      <c r="C203" s="247"/>
      <c r="D203" s="236" t="s">
        <v>166</v>
      </c>
      <c r="E203" s="248" t="s">
        <v>31</v>
      </c>
      <c r="F203" s="249" t="s">
        <v>173</v>
      </c>
      <c r="G203" s="247"/>
      <c r="H203" s="250">
        <v>315.92000000000002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6" t="s">
        <v>166</v>
      </c>
      <c r="AU203" s="256" t="s">
        <v>85</v>
      </c>
      <c r="AV203" s="14" t="s">
        <v>162</v>
      </c>
      <c r="AW203" s="14" t="s">
        <v>37</v>
      </c>
      <c r="AX203" s="14" t="s">
        <v>83</v>
      </c>
      <c r="AY203" s="256" t="s">
        <v>156</v>
      </c>
    </row>
    <row r="204" s="12" customFormat="1" ht="22.8" customHeight="1">
      <c r="A204" s="12"/>
      <c r="B204" s="200"/>
      <c r="C204" s="201"/>
      <c r="D204" s="202" t="s">
        <v>75</v>
      </c>
      <c r="E204" s="214" t="s">
        <v>306</v>
      </c>
      <c r="F204" s="214" t="s">
        <v>307</v>
      </c>
      <c r="G204" s="201"/>
      <c r="H204" s="201"/>
      <c r="I204" s="204"/>
      <c r="J204" s="215">
        <f>BK204</f>
        <v>0</v>
      </c>
      <c r="K204" s="201"/>
      <c r="L204" s="206"/>
      <c r="M204" s="207"/>
      <c r="N204" s="208"/>
      <c r="O204" s="208"/>
      <c r="P204" s="209">
        <f>SUM(P205:P213)</f>
        <v>0</v>
      </c>
      <c r="Q204" s="208"/>
      <c r="R204" s="209">
        <f>SUM(R205:R213)</f>
        <v>0</v>
      </c>
      <c r="S204" s="208"/>
      <c r="T204" s="210">
        <f>SUM(T205:T213)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1" t="s">
        <v>83</v>
      </c>
      <c r="AT204" s="212" t="s">
        <v>75</v>
      </c>
      <c r="AU204" s="212" t="s">
        <v>83</v>
      </c>
      <c r="AY204" s="211" t="s">
        <v>156</v>
      </c>
      <c r="BK204" s="213">
        <f>SUM(BK205:BK213)</f>
        <v>0</v>
      </c>
    </row>
    <row r="205" s="2" customFormat="1" ht="44.25" customHeight="1">
      <c r="A205" s="41"/>
      <c r="B205" s="42"/>
      <c r="C205" s="216" t="s">
        <v>333</v>
      </c>
      <c r="D205" s="216" t="s">
        <v>158</v>
      </c>
      <c r="E205" s="217" t="s">
        <v>309</v>
      </c>
      <c r="F205" s="218" t="s">
        <v>310</v>
      </c>
      <c r="G205" s="219" t="s">
        <v>311</v>
      </c>
      <c r="H205" s="220">
        <v>58.5</v>
      </c>
      <c r="I205" s="221"/>
      <c r="J205" s="222">
        <f>ROUND(I205*H205,2)</f>
        <v>0</v>
      </c>
      <c r="K205" s="218" t="s">
        <v>161</v>
      </c>
      <c r="L205" s="47"/>
      <c r="M205" s="223" t="s">
        <v>31</v>
      </c>
      <c r="N205" s="224" t="s">
        <v>47</v>
      </c>
      <c r="O205" s="87"/>
      <c r="P205" s="225">
        <f>O205*H205</f>
        <v>0</v>
      </c>
      <c r="Q205" s="225">
        <v>0</v>
      </c>
      <c r="R205" s="225">
        <f>Q205*H205</f>
        <v>0</v>
      </c>
      <c r="S205" s="225">
        <v>0</v>
      </c>
      <c r="T205" s="226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27" t="s">
        <v>162</v>
      </c>
      <c r="AT205" s="227" t="s">
        <v>158</v>
      </c>
      <c r="AU205" s="227" t="s">
        <v>85</v>
      </c>
      <c r="AY205" s="20" t="s">
        <v>156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20" t="s">
        <v>83</v>
      </c>
      <c r="BK205" s="228">
        <f>ROUND(I205*H205,2)</f>
        <v>0</v>
      </c>
      <c r="BL205" s="20" t="s">
        <v>162</v>
      </c>
      <c r="BM205" s="227" t="s">
        <v>469</v>
      </c>
    </row>
    <row r="206" s="2" customFormat="1">
      <c r="A206" s="41"/>
      <c r="B206" s="42"/>
      <c r="C206" s="43"/>
      <c r="D206" s="229" t="s">
        <v>164</v>
      </c>
      <c r="E206" s="43"/>
      <c r="F206" s="230" t="s">
        <v>313</v>
      </c>
      <c r="G206" s="43"/>
      <c r="H206" s="43"/>
      <c r="I206" s="231"/>
      <c r="J206" s="43"/>
      <c r="K206" s="43"/>
      <c r="L206" s="47"/>
      <c r="M206" s="232"/>
      <c r="N206" s="233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164</v>
      </c>
      <c r="AU206" s="20" t="s">
        <v>85</v>
      </c>
    </row>
    <row r="207" s="13" customFormat="1">
      <c r="A207" s="13"/>
      <c r="B207" s="234"/>
      <c r="C207" s="235"/>
      <c r="D207" s="236" t="s">
        <v>166</v>
      </c>
      <c r="E207" s="237" t="s">
        <v>31</v>
      </c>
      <c r="F207" s="238" t="s">
        <v>470</v>
      </c>
      <c r="G207" s="235"/>
      <c r="H207" s="239">
        <v>58.5</v>
      </c>
      <c r="I207" s="240"/>
      <c r="J207" s="235"/>
      <c r="K207" s="235"/>
      <c r="L207" s="241"/>
      <c r="M207" s="242"/>
      <c r="N207" s="243"/>
      <c r="O207" s="243"/>
      <c r="P207" s="243"/>
      <c r="Q207" s="243"/>
      <c r="R207" s="243"/>
      <c r="S207" s="243"/>
      <c r="T207" s="24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5" t="s">
        <v>166</v>
      </c>
      <c r="AU207" s="245" t="s">
        <v>85</v>
      </c>
      <c r="AV207" s="13" t="s">
        <v>85</v>
      </c>
      <c r="AW207" s="13" t="s">
        <v>37</v>
      </c>
      <c r="AX207" s="13" t="s">
        <v>83</v>
      </c>
      <c r="AY207" s="245" t="s">
        <v>156</v>
      </c>
    </row>
    <row r="208" s="2" customFormat="1" ht="37.8" customHeight="1">
      <c r="A208" s="41"/>
      <c r="B208" s="42"/>
      <c r="C208" s="216" t="s">
        <v>471</v>
      </c>
      <c r="D208" s="216" t="s">
        <v>158</v>
      </c>
      <c r="E208" s="217" t="s">
        <v>316</v>
      </c>
      <c r="F208" s="218" t="s">
        <v>317</v>
      </c>
      <c r="G208" s="219" t="s">
        <v>311</v>
      </c>
      <c r="H208" s="220">
        <v>6.5</v>
      </c>
      <c r="I208" s="221"/>
      <c r="J208" s="222">
        <f>ROUND(I208*H208,2)</f>
        <v>0</v>
      </c>
      <c r="K208" s="218" t="s">
        <v>161</v>
      </c>
      <c r="L208" s="47"/>
      <c r="M208" s="223" t="s">
        <v>31</v>
      </c>
      <c r="N208" s="224" t="s">
        <v>47</v>
      </c>
      <c r="O208" s="87"/>
      <c r="P208" s="225">
        <f>O208*H208</f>
        <v>0</v>
      </c>
      <c r="Q208" s="225">
        <v>0</v>
      </c>
      <c r="R208" s="225">
        <f>Q208*H208</f>
        <v>0</v>
      </c>
      <c r="S208" s="225">
        <v>0</v>
      </c>
      <c r="T208" s="226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27" t="s">
        <v>162</v>
      </c>
      <c r="AT208" s="227" t="s">
        <v>158</v>
      </c>
      <c r="AU208" s="227" t="s">
        <v>85</v>
      </c>
      <c r="AY208" s="20" t="s">
        <v>156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20" t="s">
        <v>83</v>
      </c>
      <c r="BK208" s="228">
        <f>ROUND(I208*H208,2)</f>
        <v>0</v>
      </c>
      <c r="BL208" s="20" t="s">
        <v>162</v>
      </c>
      <c r="BM208" s="227" t="s">
        <v>472</v>
      </c>
    </row>
    <row r="209" s="2" customFormat="1">
      <c r="A209" s="41"/>
      <c r="B209" s="42"/>
      <c r="C209" s="43"/>
      <c r="D209" s="229" t="s">
        <v>164</v>
      </c>
      <c r="E209" s="43"/>
      <c r="F209" s="230" t="s">
        <v>319</v>
      </c>
      <c r="G209" s="43"/>
      <c r="H209" s="43"/>
      <c r="I209" s="231"/>
      <c r="J209" s="43"/>
      <c r="K209" s="43"/>
      <c r="L209" s="47"/>
      <c r="M209" s="232"/>
      <c r="N209" s="233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164</v>
      </c>
      <c r="AU209" s="20" t="s">
        <v>85</v>
      </c>
    </row>
    <row r="210" s="13" customFormat="1">
      <c r="A210" s="13"/>
      <c r="B210" s="234"/>
      <c r="C210" s="235"/>
      <c r="D210" s="236" t="s">
        <v>166</v>
      </c>
      <c r="E210" s="237" t="s">
        <v>31</v>
      </c>
      <c r="F210" s="238" t="s">
        <v>473</v>
      </c>
      <c r="G210" s="235"/>
      <c r="H210" s="239">
        <v>6.5</v>
      </c>
      <c r="I210" s="240"/>
      <c r="J210" s="235"/>
      <c r="K210" s="235"/>
      <c r="L210" s="241"/>
      <c r="M210" s="242"/>
      <c r="N210" s="243"/>
      <c r="O210" s="243"/>
      <c r="P210" s="243"/>
      <c r="Q210" s="243"/>
      <c r="R210" s="243"/>
      <c r="S210" s="243"/>
      <c r="T210" s="24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5" t="s">
        <v>166</v>
      </c>
      <c r="AU210" s="245" t="s">
        <v>85</v>
      </c>
      <c r="AV210" s="13" t="s">
        <v>85</v>
      </c>
      <c r="AW210" s="13" t="s">
        <v>37</v>
      </c>
      <c r="AX210" s="13" t="s">
        <v>83</v>
      </c>
      <c r="AY210" s="245" t="s">
        <v>156</v>
      </c>
    </row>
    <row r="211" s="2" customFormat="1" ht="44.25" customHeight="1">
      <c r="A211" s="41"/>
      <c r="B211" s="42"/>
      <c r="C211" s="216" t="s">
        <v>474</v>
      </c>
      <c r="D211" s="216" t="s">
        <v>158</v>
      </c>
      <c r="E211" s="217" t="s">
        <v>475</v>
      </c>
      <c r="F211" s="218" t="s">
        <v>476</v>
      </c>
      <c r="G211" s="219" t="s">
        <v>311</v>
      </c>
      <c r="H211" s="220">
        <v>6.5</v>
      </c>
      <c r="I211" s="221"/>
      <c r="J211" s="222">
        <f>ROUND(I211*H211,2)</f>
        <v>0</v>
      </c>
      <c r="K211" s="218" t="s">
        <v>161</v>
      </c>
      <c r="L211" s="47"/>
      <c r="M211" s="223" t="s">
        <v>31</v>
      </c>
      <c r="N211" s="224" t="s">
        <v>47</v>
      </c>
      <c r="O211" s="87"/>
      <c r="P211" s="225">
        <f>O211*H211</f>
        <v>0</v>
      </c>
      <c r="Q211" s="225">
        <v>0</v>
      </c>
      <c r="R211" s="225">
        <f>Q211*H211</f>
        <v>0</v>
      </c>
      <c r="S211" s="225">
        <v>0</v>
      </c>
      <c r="T211" s="226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27" t="s">
        <v>162</v>
      </c>
      <c r="AT211" s="227" t="s">
        <v>158</v>
      </c>
      <c r="AU211" s="227" t="s">
        <v>85</v>
      </c>
      <c r="AY211" s="20" t="s">
        <v>156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20" t="s">
        <v>83</v>
      </c>
      <c r="BK211" s="228">
        <f>ROUND(I211*H211,2)</f>
        <v>0</v>
      </c>
      <c r="BL211" s="20" t="s">
        <v>162</v>
      </c>
      <c r="BM211" s="227" t="s">
        <v>477</v>
      </c>
    </row>
    <row r="212" s="2" customFormat="1">
      <c r="A212" s="41"/>
      <c r="B212" s="42"/>
      <c r="C212" s="43"/>
      <c r="D212" s="229" t="s">
        <v>164</v>
      </c>
      <c r="E212" s="43"/>
      <c r="F212" s="230" t="s">
        <v>478</v>
      </c>
      <c r="G212" s="43"/>
      <c r="H212" s="43"/>
      <c r="I212" s="231"/>
      <c r="J212" s="43"/>
      <c r="K212" s="43"/>
      <c r="L212" s="47"/>
      <c r="M212" s="232"/>
      <c r="N212" s="233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164</v>
      </c>
      <c r="AU212" s="20" t="s">
        <v>85</v>
      </c>
    </row>
    <row r="213" s="13" customFormat="1">
      <c r="A213" s="13"/>
      <c r="B213" s="234"/>
      <c r="C213" s="235"/>
      <c r="D213" s="236" t="s">
        <v>166</v>
      </c>
      <c r="E213" s="237" t="s">
        <v>31</v>
      </c>
      <c r="F213" s="238" t="s">
        <v>473</v>
      </c>
      <c r="G213" s="235"/>
      <c r="H213" s="239">
        <v>6.5</v>
      </c>
      <c r="I213" s="240"/>
      <c r="J213" s="235"/>
      <c r="K213" s="235"/>
      <c r="L213" s="241"/>
      <c r="M213" s="242"/>
      <c r="N213" s="243"/>
      <c r="O213" s="243"/>
      <c r="P213" s="243"/>
      <c r="Q213" s="243"/>
      <c r="R213" s="243"/>
      <c r="S213" s="243"/>
      <c r="T213" s="24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5" t="s">
        <v>166</v>
      </c>
      <c r="AU213" s="245" t="s">
        <v>85</v>
      </c>
      <c r="AV213" s="13" t="s">
        <v>85</v>
      </c>
      <c r="AW213" s="13" t="s">
        <v>37</v>
      </c>
      <c r="AX213" s="13" t="s">
        <v>83</v>
      </c>
      <c r="AY213" s="245" t="s">
        <v>156</v>
      </c>
    </row>
    <row r="214" s="12" customFormat="1" ht="22.8" customHeight="1">
      <c r="A214" s="12"/>
      <c r="B214" s="200"/>
      <c r="C214" s="201"/>
      <c r="D214" s="202" t="s">
        <v>75</v>
      </c>
      <c r="E214" s="214" t="s">
        <v>326</v>
      </c>
      <c r="F214" s="214" t="s">
        <v>327</v>
      </c>
      <c r="G214" s="201"/>
      <c r="H214" s="201"/>
      <c r="I214" s="204"/>
      <c r="J214" s="215">
        <f>BK214</f>
        <v>0</v>
      </c>
      <c r="K214" s="201"/>
      <c r="L214" s="206"/>
      <c r="M214" s="207"/>
      <c r="N214" s="208"/>
      <c r="O214" s="208"/>
      <c r="P214" s="209">
        <f>SUM(P215:P218)</f>
        <v>0</v>
      </c>
      <c r="Q214" s="208"/>
      <c r="R214" s="209">
        <f>SUM(R215:R218)</f>
        <v>0</v>
      </c>
      <c r="S214" s="208"/>
      <c r="T214" s="210">
        <f>SUM(T215:T218)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1" t="s">
        <v>83</v>
      </c>
      <c r="AT214" s="212" t="s">
        <v>75</v>
      </c>
      <c r="AU214" s="212" t="s">
        <v>83</v>
      </c>
      <c r="AY214" s="211" t="s">
        <v>156</v>
      </c>
      <c r="BK214" s="213">
        <f>SUM(BK215:BK218)</f>
        <v>0</v>
      </c>
    </row>
    <row r="215" s="2" customFormat="1" ht="33" customHeight="1">
      <c r="A215" s="41"/>
      <c r="B215" s="42"/>
      <c r="C215" s="216" t="s">
        <v>479</v>
      </c>
      <c r="D215" s="216" t="s">
        <v>158</v>
      </c>
      <c r="E215" s="217" t="s">
        <v>329</v>
      </c>
      <c r="F215" s="218" t="s">
        <v>330</v>
      </c>
      <c r="G215" s="219" t="s">
        <v>311</v>
      </c>
      <c r="H215" s="220">
        <v>784.322</v>
      </c>
      <c r="I215" s="221"/>
      <c r="J215" s="222">
        <f>ROUND(I215*H215,2)</f>
        <v>0</v>
      </c>
      <c r="K215" s="218" t="s">
        <v>161</v>
      </c>
      <c r="L215" s="47"/>
      <c r="M215" s="223" t="s">
        <v>31</v>
      </c>
      <c r="N215" s="224" t="s">
        <v>47</v>
      </c>
      <c r="O215" s="87"/>
      <c r="P215" s="225">
        <f>O215*H215</f>
        <v>0</v>
      </c>
      <c r="Q215" s="225">
        <v>0</v>
      </c>
      <c r="R215" s="225">
        <f>Q215*H215</f>
        <v>0</v>
      </c>
      <c r="S215" s="225">
        <v>0</v>
      </c>
      <c r="T215" s="226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7" t="s">
        <v>162</v>
      </c>
      <c r="AT215" s="227" t="s">
        <v>158</v>
      </c>
      <c r="AU215" s="227" t="s">
        <v>85</v>
      </c>
      <c r="AY215" s="20" t="s">
        <v>156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20" t="s">
        <v>83</v>
      </c>
      <c r="BK215" s="228">
        <f>ROUND(I215*H215,2)</f>
        <v>0</v>
      </c>
      <c r="BL215" s="20" t="s">
        <v>162</v>
      </c>
      <c r="BM215" s="227" t="s">
        <v>480</v>
      </c>
    </row>
    <row r="216" s="2" customFormat="1">
      <c r="A216" s="41"/>
      <c r="B216" s="42"/>
      <c r="C216" s="43"/>
      <c r="D216" s="229" t="s">
        <v>164</v>
      </c>
      <c r="E216" s="43"/>
      <c r="F216" s="230" t="s">
        <v>332</v>
      </c>
      <c r="G216" s="43"/>
      <c r="H216" s="43"/>
      <c r="I216" s="231"/>
      <c r="J216" s="43"/>
      <c r="K216" s="43"/>
      <c r="L216" s="47"/>
      <c r="M216" s="232"/>
      <c r="N216" s="233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164</v>
      </c>
      <c r="AU216" s="20" t="s">
        <v>85</v>
      </c>
    </row>
    <row r="217" s="2" customFormat="1" ht="44.25" customHeight="1">
      <c r="A217" s="41"/>
      <c r="B217" s="42"/>
      <c r="C217" s="216" t="s">
        <v>481</v>
      </c>
      <c r="D217" s="216" t="s">
        <v>158</v>
      </c>
      <c r="E217" s="217" t="s">
        <v>334</v>
      </c>
      <c r="F217" s="218" t="s">
        <v>335</v>
      </c>
      <c r="G217" s="219" t="s">
        <v>311</v>
      </c>
      <c r="H217" s="220">
        <v>784.322</v>
      </c>
      <c r="I217" s="221"/>
      <c r="J217" s="222">
        <f>ROUND(I217*H217,2)</f>
        <v>0</v>
      </c>
      <c r="K217" s="218" t="s">
        <v>161</v>
      </c>
      <c r="L217" s="47"/>
      <c r="M217" s="223" t="s">
        <v>31</v>
      </c>
      <c r="N217" s="224" t="s">
        <v>47</v>
      </c>
      <c r="O217" s="87"/>
      <c r="P217" s="225">
        <f>O217*H217</f>
        <v>0</v>
      </c>
      <c r="Q217" s="225">
        <v>0</v>
      </c>
      <c r="R217" s="225">
        <f>Q217*H217</f>
        <v>0</v>
      </c>
      <c r="S217" s="225">
        <v>0</v>
      </c>
      <c r="T217" s="226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27" t="s">
        <v>162</v>
      </c>
      <c r="AT217" s="227" t="s">
        <v>158</v>
      </c>
      <c r="AU217" s="227" t="s">
        <v>85</v>
      </c>
      <c r="AY217" s="20" t="s">
        <v>156</v>
      </c>
      <c r="BE217" s="228">
        <f>IF(N217="základní",J217,0)</f>
        <v>0</v>
      </c>
      <c r="BF217" s="228">
        <f>IF(N217="snížená",J217,0)</f>
        <v>0</v>
      </c>
      <c r="BG217" s="228">
        <f>IF(N217="zákl. přenesená",J217,0)</f>
        <v>0</v>
      </c>
      <c r="BH217" s="228">
        <f>IF(N217="sníž. přenesená",J217,0)</f>
        <v>0</v>
      </c>
      <c r="BI217" s="228">
        <f>IF(N217="nulová",J217,0)</f>
        <v>0</v>
      </c>
      <c r="BJ217" s="20" t="s">
        <v>83</v>
      </c>
      <c r="BK217" s="228">
        <f>ROUND(I217*H217,2)</f>
        <v>0</v>
      </c>
      <c r="BL217" s="20" t="s">
        <v>162</v>
      </c>
      <c r="BM217" s="227" t="s">
        <v>482</v>
      </c>
    </row>
    <row r="218" s="2" customFormat="1">
      <c r="A218" s="41"/>
      <c r="B218" s="42"/>
      <c r="C218" s="43"/>
      <c r="D218" s="229" t="s">
        <v>164</v>
      </c>
      <c r="E218" s="43"/>
      <c r="F218" s="230" t="s">
        <v>337</v>
      </c>
      <c r="G218" s="43"/>
      <c r="H218" s="43"/>
      <c r="I218" s="231"/>
      <c r="J218" s="43"/>
      <c r="K218" s="43"/>
      <c r="L218" s="47"/>
      <c r="M218" s="279"/>
      <c r="N218" s="280"/>
      <c r="O218" s="281"/>
      <c r="P218" s="281"/>
      <c r="Q218" s="281"/>
      <c r="R218" s="281"/>
      <c r="S218" s="281"/>
      <c r="T218" s="282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20" t="s">
        <v>164</v>
      </c>
      <c r="AU218" s="20" t="s">
        <v>85</v>
      </c>
    </row>
    <row r="219" s="2" customFormat="1" ht="6.96" customHeight="1">
      <c r="A219" s="41"/>
      <c r="B219" s="62"/>
      <c r="C219" s="63"/>
      <c r="D219" s="63"/>
      <c r="E219" s="63"/>
      <c r="F219" s="63"/>
      <c r="G219" s="63"/>
      <c r="H219" s="63"/>
      <c r="I219" s="63"/>
      <c r="J219" s="63"/>
      <c r="K219" s="63"/>
      <c r="L219" s="47"/>
      <c r="M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</row>
  </sheetData>
  <sheetProtection sheet="1" autoFilter="0" formatColumns="0" formatRows="0" objects="1" scenarios="1" spinCount="100000" saltValue="uXRT/ZUcxLG9WBDlPBByeGRgKr/DGxXdc9oKF8JovVYM77qhRPbpEgbWtp29S8uuJgGq6I1gX5VE9bFCebkgxA==" hashValue="hUxJy4B5P/B0h/CjqsBX90RMnZMsGLtczEtVlxRjrr4PrIG5YKjjgNEUjQ9Y1T6oty3XHiJ6O4KnA1oj7u80fQ==" algorithmName="SHA-512" password="CC35"/>
  <autoFilter ref="C89:K218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8:H78"/>
    <mergeCell ref="E80:H80"/>
    <mergeCell ref="E82:H82"/>
    <mergeCell ref="L2:V2"/>
  </mergeCells>
  <hyperlinks>
    <hyperlink ref="F94" r:id="rId1" display="https://podminky.urs.cz/item/CS_URS_2025_02/111251103"/>
    <hyperlink ref="F99" r:id="rId2" display="https://podminky.urs.cz/item/CS_URS_2025_02/111251203"/>
    <hyperlink ref="F104" r:id="rId3" display="https://podminky.urs.cz/item/CS_URS_2025_02/114203104"/>
    <hyperlink ref="F110" r:id="rId4" display="https://podminky.urs.cz/item/CS_URS_2025_02/114203102"/>
    <hyperlink ref="F118" r:id="rId5" display="https://podminky.urs.cz/item/CS_URS_2025_02/124253101"/>
    <hyperlink ref="F123" r:id="rId6" display="https://podminky.urs.cz/item/CS_URS_2025_02/124253119"/>
    <hyperlink ref="F126" r:id="rId7" display="https://podminky.urs.cz/item/CS_URS_2025_02/124353101"/>
    <hyperlink ref="F129" r:id="rId8" display="https://podminky.urs.cz/item/CS_URS_2025_02/124353119"/>
    <hyperlink ref="F132" r:id="rId9" display="https://podminky.urs.cz/item/CS_URS_2025_02/162251102"/>
    <hyperlink ref="F137" r:id="rId10" display="https://podminky.urs.cz/item/CS_URS_2025_02/162251122"/>
    <hyperlink ref="F142" r:id="rId11" display="https://podminky.urs.cz/item/CS_URS_2025_02/162251142"/>
    <hyperlink ref="F145" r:id="rId12" display="https://podminky.urs.cz/item/CS_URS_2025_02/167151111"/>
    <hyperlink ref="F148" r:id="rId13" display="https://podminky.urs.cz/item/CS_URS_2025_02/167151112"/>
    <hyperlink ref="F151" r:id="rId14" display="https://podminky.urs.cz/item/CS_URS_2025_02/167151113"/>
    <hyperlink ref="F154" r:id="rId15" display="https://podminky.urs.cz/item/CS_URS_2025_02/174251101"/>
    <hyperlink ref="F160" r:id="rId16" display="https://podminky.urs.cz/item/CS_URS_2025_02/181451121"/>
    <hyperlink ref="F167" r:id="rId17" display="https://podminky.urs.cz/item/CS_URS_2025_02/181411122"/>
    <hyperlink ref="F173" r:id="rId18" display="https://podminky.urs.cz/item/CS_URS_2025_02/181951111"/>
    <hyperlink ref="F186" r:id="rId19" display="https://podminky.urs.cz/item/CS_URS_2025_02/457541111"/>
    <hyperlink ref="F191" r:id="rId20" display="https://podminky.urs.cz/item/CS_URS_2025_02/462511370"/>
    <hyperlink ref="F197" r:id="rId21" display="https://podminky.urs.cz/item/CS_URS_2025_02/462513169"/>
    <hyperlink ref="F206" r:id="rId22" display="https://podminky.urs.cz/item/CS_URS_2025_02/997013509"/>
    <hyperlink ref="F209" r:id="rId23" display="https://podminky.urs.cz/item/CS_URS_2025_02/997013511"/>
    <hyperlink ref="F212" r:id="rId24" display="https://podminky.urs.cz/item/CS_URS_2025_02/997013861"/>
    <hyperlink ref="F216" r:id="rId25" display="https://podminky.urs.cz/item/CS_URS_2025_02/998332011"/>
    <hyperlink ref="F218" r:id="rId26" display="https://podminky.urs.cz/item/CS_URS_2025_02/99833209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85</v>
      </c>
    </row>
    <row r="4" s="1" customFormat="1" ht="24.96" customHeight="1">
      <c r="B4" s="23"/>
      <c r="D4" s="144" t="s">
        <v>116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VT Ostravice, Hrabová, Vratimov, km 13,770, č.st. 5902 3914</v>
      </c>
      <c r="F7" s="146"/>
      <c r="G7" s="146"/>
      <c r="H7" s="146"/>
      <c r="L7" s="23"/>
    </row>
    <row r="8" s="1" customFormat="1" ht="12" customHeight="1">
      <c r="B8" s="23"/>
      <c r="D8" s="146" t="s">
        <v>127</v>
      </c>
      <c r="L8" s="23"/>
    </row>
    <row r="9" s="2" customFormat="1" ht="16.5" customHeight="1">
      <c r="A9" s="41"/>
      <c r="B9" s="47"/>
      <c r="C9" s="41"/>
      <c r="D9" s="41"/>
      <c r="E9" s="147" t="s">
        <v>128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6" t="s">
        <v>129</v>
      </c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9" t="s">
        <v>483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6" t="s">
        <v>18</v>
      </c>
      <c r="E13" s="41"/>
      <c r="F13" s="136" t="s">
        <v>19</v>
      </c>
      <c r="G13" s="41"/>
      <c r="H13" s="41"/>
      <c r="I13" s="146" t="s">
        <v>20</v>
      </c>
      <c r="J13" s="136" t="s">
        <v>31</v>
      </c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22</v>
      </c>
      <c r="E14" s="41"/>
      <c r="F14" s="136" t="s">
        <v>23</v>
      </c>
      <c r="G14" s="41"/>
      <c r="H14" s="41"/>
      <c r="I14" s="146" t="s">
        <v>24</v>
      </c>
      <c r="J14" s="150" t="str">
        <f>'Rekapitulace stavby'!AN8</f>
        <v>18. 8. 2025</v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26</v>
      </c>
      <c r="E16" s="41"/>
      <c r="F16" s="41"/>
      <c r="G16" s="41"/>
      <c r="H16" s="41"/>
      <c r="I16" s="146" t="s">
        <v>27</v>
      </c>
      <c r="J16" s="136" t="s">
        <v>28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29</v>
      </c>
      <c r="F17" s="41"/>
      <c r="G17" s="41"/>
      <c r="H17" s="41"/>
      <c r="I17" s="146" t="s">
        <v>30</v>
      </c>
      <c r="J17" s="136" t="s">
        <v>31</v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6" t="s">
        <v>32</v>
      </c>
      <c r="E19" s="41"/>
      <c r="F19" s="41"/>
      <c r="G19" s="41"/>
      <c r="H19" s="41"/>
      <c r="I19" s="146" t="s">
        <v>27</v>
      </c>
      <c r="J19" s="36" t="str">
        <f>'Rekapitulace stavby'!AN13</f>
        <v>Vyplň údaj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6" t="s">
        <v>30</v>
      </c>
      <c r="J20" s="36" t="str">
        <f>'Rekapitulace stavby'!AN14</f>
        <v>Vyplň údaj</v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6" t="s">
        <v>34</v>
      </c>
      <c r="E22" s="41"/>
      <c r="F22" s="41"/>
      <c r="G22" s="41"/>
      <c r="H22" s="41"/>
      <c r="I22" s="146" t="s">
        <v>27</v>
      </c>
      <c r="J22" s="136" t="s">
        <v>35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36</v>
      </c>
      <c r="F23" s="41"/>
      <c r="G23" s="41"/>
      <c r="H23" s="41"/>
      <c r="I23" s="146" t="s">
        <v>30</v>
      </c>
      <c r="J23" s="136" t="s">
        <v>31</v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6" t="s">
        <v>38</v>
      </c>
      <c r="E25" s="41"/>
      <c r="F25" s="41"/>
      <c r="G25" s="41"/>
      <c r="H25" s="41"/>
      <c r="I25" s="146" t="s">
        <v>27</v>
      </c>
      <c r="J25" s="136" t="s">
        <v>31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39</v>
      </c>
      <c r="F26" s="41"/>
      <c r="G26" s="41"/>
      <c r="H26" s="41"/>
      <c r="I26" s="146" t="s">
        <v>30</v>
      </c>
      <c r="J26" s="136" t="s">
        <v>31</v>
      </c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6" t="s">
        <v>40</v>
      </c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1"/>
      <c r="B29" s="152"/>
      <c r="C29" s="151"/>
      <c r="D29" s="151"/>
      <c r="E29" s="153" t="s">
        <v>31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6" t="s">
        <v>42</v>
      </c>
      <c r="E32" s="41"/>
      <c r="F32" s="41"/>
      <c r="G32" s="41"/>
      <c r="H32" s="41"/>
      <c r="I32" s="41"/>
      <c r="J32" s="157">
        <f>ROUND(J87, 2)</f>
        <v>0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8" t="s">
        <v>44</v>
      </c>
      <c r="G34" s="41"/>
      <c r="H34" s="41"/>
      <c r="I34" s="158" t="s">
        <v>43</v>
      </c>
      <c r="J34" s="158" t="s">
        <v>45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9" t="s">
        <v>46</v>
      </c>
      <c r="E35" s="146" t="s">
        <v>47</v>
      </c>
      <c r="F35" s="160">
        <f>ROUND((SUM(BE87:BE117)),  2)</f>
        <v>0</v>
      </c>
      <c r="G35" s="41"/>
      <c r="H35" s="41"/>
      <c r="I35" s="161">
        <v>0.20999999999999999</v>
      </c>
      <c r="J35" s="160">
        <f>ROUND(((SUM(BE87:BE117))*I35),  2)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6" t="s">
        <v>48</v>
      </c>
      <c r="F36" s="160">
        <f>ROUND((SUM(BF87:BF117)),  2)</f>
        <v>0</v>
      </c>
      <c r="G36" s="41"/>
      <c r="H36" s="41"/>
      <c r="I36" s="161">
        <v>0.12</v>
      </c>
      <c r="J36" s="160">
        <f>ROUND(((SUM(BF87:BF117))*I36),  2)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49</v>
      </c>
      <c r="F37" s="160">
        <f>ROUND((SUM(BG87:BG117)),  2)</f>
        <v>0</v>
      </c>
      <c r="G37" s="41"/>
      <c r="H37" s="41"/>
      <c r="I37" s="161">
        <v>0.20999999999999999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6" t="s">
        <v>50</v>
      </c>
      <c r="F38" s="160">
        <f>ROUND((SUM(BH87:BH117)),  2)</f>
        <v>0</v>
      </c>
      <c r="G38" s="41"/>
      <c r="H38" s="41"/>
      <c r="I38" s="161">
        <v>0.12</v>
      </c>
      <c r="J38" s="160">
        <f>0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51</v>
      </c>
      <c r="F39" s="160">
        <f>ROUND((SUM(BI87:BI117)),  2)</f>
        <v>0</v>
      </c>
      <c r="G39" s="41"/>
      <c r="H39" s="41"/>
      <c r="I39" s="161">
        <v>0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2"/>
      <c r="D41" s="163" t="s">
        <v>52</v>
      </c>
      <c r="E41" s="164"/>
      <c r="F41" s="164"/>
      <c r="G41" s="165" t="s">
        <v>53</v>
      </c>
      <c r="H41" s="166" t="s">
        <v>54</v>
      </c>
      <c r="I41" s="164"/>
      <c r="J41" s="167">
        <f>SUM(J32:J39)</f>
        <v>0</v>
      </c>
      <c r="K41" s="168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131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3" t="str">
        <f>E7</f>
        <v>VT Ostravice, Hrabová, Vratimov, km 13,770, č.st. 5902 3914</v>
      </c>
      <c r="F50" s="35"/>
      <c r="G50" s="35"/>
      <c r="H50" s="35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127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3" t="s">
        <v>128</v>
      </c>
      <c r="F52" s="43"/>
      <c r="G52" s="43"/>
      <c r="H52" s="43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129</v>
      </c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22070-14XT-PA-01.3 - VRN</v>
      </c>
      <c r="F54" s="43"/>
      <c r="G54" s="43"/>
      <c r="H54" s="43"/>
      <c r="I54" s="43"/>
      <c r="J54" s="43"/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22</v>
      </c>
      <c r="D56" s="43"/>
      <c r="E56" s="43"/>
      <c r="F56" s="30" t="str">
        <f>F14</f>
        <v xml:space="preserve"> </v>
      </c>
      <c r="G56" s="43"/>
      <c r="H56" s="43"/>
      <c r="I56" s="35" t="s">
        <v>24</v>
      </c>
      <c r="J56" s="75" t="str">
        <f>IF(J14="","",J14)</f>
        <v>18. 8. 2025</v>
      </c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25.65" customHeight="1">
      <c r="A58" s="41"/>
      <c r="B58" s="42"/>
      <c r="C58" s="35" t="s">
        <v>26</v>
      </c>
      <c r="D58" s="43"/>
      <c r="E58" s="43"/>
      <c r="F58" s="30" t="str">
        <f>E17</f>
        <v>Povodí Odry, s.p.</v>
      </c>
      <c r="G58" s="43"/>
      <c r="H58" s="43"/>
      <c r="I58" s="35" t="s">
        <v>34</v>
      </c>
      <c r="J58" s="39" t="str">
        <f>E23</f>
        <v>Regioprojekt Brno, s.r.o.</v>
      </c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32</v>
      </c>
      <c r="D59" s="43"/>
      <c r="E59" s="43"/>
      <c r="F59" s="30" t="str">
        <f>IF(E20="","",E20)</f>
        <v>Vyplň údaj</v>
      </c>
      <c r="G59" s="43"/>
      <c r="H59" s="43"/>
      <c r="I59" s="35" t="s">
        <v>38</v>
      </c>
      <c r="J59" s="39" t="str">
        <f>E26</f>
        <v>Ing. Alena Petříková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4" t="s">
        <v>132</v>
      </c>
      <c r="D61" s="175"/>
      <c r="E61" s="175"/>
      <c r="F61" s="175"/>
      <c r="G61" s="175"/>
      <c r="H61" s="175"/>
      <c r="I61" s="175"/>
      <c r="J61" s="176" t="s">
        <v>133</v>
      </c>
      <c r="K61" s="175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7" t="s">
        <v>74</v>
      </c>
      <c r="D63" s="43"/>
      <c r="E63" s="43"/>
      <c r="F63" s="43"/>
      <c r="G63" s="43"/>
      <c r="H63" s="43"/>
      <c r="I63" s="43"/>
      <c r="J63" s="105">
        <f>J87</f>
        <v>0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134</v>
      </c>
    </row>
    <row r="64" s="9" customFormat="1" ht="24.96" customHeight="1">
      <c r="A64" s="9"/>
      <c r="B64" s="178"/>
      <c r="C64" s="179"/>
      <c r="D64" s="180" t="s">
        <v>484</v>
      </c>
      <c r="E64" s="181"/>
      <c r="F64" s="181"/>
      <c r="G64" s="181"/>
      <c r="H64" s="181"/>
      <c r="I64" s="181"/>
      <c r="J64" s="182">
        <f>J88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4"/>
      <c r="C65" s="128"/>
      <c r="D65" s="185" t="s">
        <v>485</v>
      </c>
      <c r="E65" s="186"/>
      <c r="F65" s="186"/>
      <c r="G65" s="186"/>
      <c r="H65" s="186"/>
      <c r="I65" s="186"/>
      <c r="J65" s="187">
        <f>J89</f>
        <v>0</v>
      </c>
      <c r="K65" s="128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6.96" customHeight="1">
      <c r="A67" s="41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4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71" s="2" customFormat="1" ht="6.96" customHeight="1">
      <c r="A71" s="41"/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14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24.96" customHeight="1">
      <c r="A72" s="41"/>
      <c r="B72" s="42"/>
      <c r="C72" s="26" t="s">
        <v>141</v>
      </c>
      <c r="D72" s="43"/>
      <c r="E72" s="43"/>
      <c r="F72" s="43"/>
      <c r="G72" s="43"/>
      <c r="H72" s="43"/>
      <c r="I72" s="43"/>
      <c r="J72" s="43"/>
      <c r="K72" s="43"/>
      <c r="L72" s="14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4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16</v>
      </c>
      <c r="D74" s="43"/>
      <c r="E74" s="43"/>
      <c r="F74" s="43"/>
      <c r="G74" s="43"/>
      <c r="H74" s="43"/>
      <c r="I74" s="43"/>
      <c r="J74" s="43"/>
      <c r="K74" s="43"/>
      <c r="L74" s="14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173" t="str">
        <f>E7</f>
        <v>VT Ostravice, Hrabová, Vratimov, km 13,770, č.st. 5902 3914</v>
      </c>
      <c r="F75" s="35"/>
      <c r="G75" s="35"/>
      <c r="H75" s="35"/>
      <c r="I75" s="43"/>
      <c r="J75" s="43"/>
      <c r="K75" s="43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1" customFormat="1" ht="12" customHeight="1">
      <c r="B76" s="24"/>
      <c r="C76" s="35" t="s">
        <v>127</v>
      </c>
      <c r="D76" s="25"/>
      <c r="E76" s="25"/>
      <c r="F76" s="25"/>
      <c r="G76" s="25"/>
      <c r="H76" s="25"/>
      <c r="I76" s="25"/>
      <c r="J76" s="25"/>
      <c r="K76" s="25"/>
      <c r="L76" s="23"/>
    </row>
    <row r="77" s="2" customFormat="1" ht="16.5" customHeight="1">
      <c r="A77" s="41"/>
      <c r="B77" s="42"/>
      <c r="C77" s="43"/>
      <c r="D77" s="43"/>
      <c r="E77" s="173" t="s">
        <v>128</v>
      </c>
      <c r="F77" s="43"/>
      <c r="G77" s="43"/>
      <c r="H77" s="43"/>
      <c r="I77" s="43"/>
      <c r="J77" s="43"/>
      <c r="K77" s="43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129</v>
      </c>
      <c r="D78" s="43"/>
      <c r="E78" s="43"/>
      <c r="F78" s="43"/>
      <c r="G78" s="43"/>
      <c r="H78" s="43"/>
      <c r="I78" s="43"/>
      <c r="J78" s="43"/>
      <c r="K78" s="43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72" t="str">
        <f>E11</f>
        <v>22070-14XT-PA-01.3 - VRN</v>
      </c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22</v>
      </c>
      <c r="D81" s="43"/>
      <c r="E81" s="43"/>
      <c r="F81" s="30" t="str">
        <f>F14</f>
        <v xml:space="preserve"> </v>
      </c>
      <c r="G81" s="43"/>
      <c r="H81" s="43"/>
      <c r="I81" s="35" t="s">
        <v>24</v>
      </c>
      <c r="J81" s="75" t="str">
        <f>IF(J14="","",J14)</f>
        <v>18. 8. 2025</v>
      </c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5.65" customHeight="1">
      <c r="A83" s="41"/>
      <c r="B83" s="42"/>
      <c r="C83" s="35" t="s">
        <v>26</v>
      </c>
      <c r="D83" s="43"/>
      <c r="E83" s="43"/>
      <c r="F83" s="30" t="str">
        <f>E17</f>
        <v>Povodí Odry, s.p.</v>
      </c>
      <c r="G83" s="43"/>
      <c r="H83" s="43"/>
      <c r="I83" s="35" t="s">
        <v>34</v>
      </c>
      <c r="J83" s="39" t="str">
        <f>E23</f>
        <v>Regioprojekt Brno, s.r.o.</v>
      </c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32</v>
      </c>
      <c r="D84" s="43"/>
      <c r="E84" s="43"/>
      <c r="F84" s="30" t="str">
        <f>IF(E20="","",E20)</f>
        <v>Vyplň údaj</v>
      </c>
      <c r="G84" s="43"/>
      <c r="H84" s="43"/>
      <c r="I84" s="35" t="s">
        <v>38</v>
      </c>
      <c r="J84" s="39" t="str">
        <f>E26</f>
        <v>Ing. Alena Petříková</v>
      </c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0.32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1" customFormat="1" ht="29.28" customHeight="1">
      <c r="A86" s="189"/>
      <c r="B86" s="190"/>
      <c r="C86" s="191" t="s">
        <v>142</v>
      </c>
      <c r="D86" s="192" t="s">
        <v>61</v>
      </c>
      <c r="E86" s="192" t="s">
        <v>57</v>
      </c>
      <c r="F86" s="192" t="s">
        <v>58</v>
      </c>
      <c r="G86" s="192" t="s">
        <v>143</v>
      </c>
      <c r="H86" s="192" t="s">
        <v>144</v>
      </c>
      <c r="I86" s="192" t="s">
        <v>145</v>
      </c>
      <c r="J86" s="192" t="s">
        <v>133</v>
      </c>
      <c r="K86" s="193" t="s">
        <v>146</v>
      </c>
      <c r="L86" s="194"/>
      <c r="M86" s="95" t="s">
        <v>31</v>
      </c>
      <c r="N86" s="96" t="s">
        <v>46</v>
      </c>
      <c r="O86" s="96" t="s">
        <v>147</v>
      </c>
      <c r="P86" s="96" t="s">
        <v>148</v>
      </c>
      <c r="Q86" s="96" t="s">
        <v>149</v>
      </c>
      <c r="R86" s="96" t="s">
        <v>150</v>
      </c>
      <c r="S86" s="96" t="s">
        <v>151</v>
      </c>
      <c r="T86" s="97" t="s">
        <v>152</v>
      </c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</row>
    <row r="87" s="2" customFormat="1" ht="22.8" customHeight="1">
      <c r="A87" s="41"/>
      <c r="B87" s="42"/>
      <c r="C87" s="102" t="s">
        <v>153</v>
      </c>
      <c r="D87" s="43"/>
      <c r="E87" s="43"/>
      <c r="F87" s="43"/>
      <c r="G87" s="43"/>
      <c r="H87" s="43"/>
      <c r="I87" s="43"/>
      <c r="J87" s="195">
        <f>BK87</f>
        <v>0</v>
      </c>
      <c r="K87" s="43"/>
      <c r="L87" s="47"/>
      <c r="M87" s="98"/>
      <c r="N87" s="196"/>
      <c r="O87" s="99"/>
      <c r="P87" s="197">
        <f>P88</f>
        <v>0</v>
      </c>
      <c r="Q87" s="99"/>
      <c r="R87" s="197">
        <f>R88</f>
        <v>0</v>
      </c>
      <c r="S87" s="99"/>
      <c r="T87" s="198">
        <f>T88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75</v>
      </c>
      <c r="AU87" s="20" t="s">
        <v>134</v>
      </c>
      <c r="BK87" s="199">
        <f>BK88</f>
        <v>0</v>
      </c>
    </row>
    <row r="88" s="12" customFormat="1" ht="25.92" customHeight="1">
      <c r="A88" s="12"/>
      <c r="B88" s="200"/>
      <c r="C88" s="201"/>
      <c r="D88" s="202" t="s">
        <v>75</v>
      </c>
      <c r="E88" s="203" t="s">
        <v>486</v>
      </c>
      <c r="F88" s="203" t="s">
        <v>486</v>
      </c>
      <c r="G88" s="201"/>
      <c r="H88" s="201"/>
      <c r="I88" s="204"/>
      <c r="J88" s="205">
        <f>BK88</f>
        <v>0</v>
      </c>
      <c r="K88" s="201"/>
      <c r="L88" s="206"/>
      <c r="M88" s="207"/>
      <c r="N88" s="208"/>
      <c r="O88" s="208"/>
      <c r="P88" s="209">
        <f>P89</f>
        <v>0</v>
      </c>
      <c r="Q88" s="208"/>
      <c r="R88" s="209">
        <f>R89</f>
        <v>0</v>
      </c>
      <c r="S88" s="208"/>
      <c r="T88" s="210">
        <f>T89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11" t="s">
        <v>185</v>
      </c>
      <c r="AT88" s="212" t="s">
        <v>75</v>
      </c>
      <c r="AU88" s="212" t="s">
        <v>76</v>
      </c>
      <c r="AY88" s="211" t="s">
        <v>156</v>
      </c>
      <c r="BK88" s="213">
        <f>BK89</f>
        <v>0</v>
      </c>
    </row>
    <row r="89" s="12" customFormat="1" ht="22.8" customHeight="1">
      <c r="A89" s="12"/>
      <c r="B89" s="200"/>
      <c r="C89" s="201"/>
      <c r="D89" s="202" t="s">
        <v>75</v>
      </c>
      <c r="E89" s="214" t="s">
        <v>487</v>
      </c>
      <c r="F89" s="214" t="s">
        <v>488</v>
      </c>
      <c r="G89" s="201"/>
      <c r="H89" s="201"/>
      <c r="I89" s="204"/>
      <c r="J89" s="215">
        <f>BK89</f>
        <v>0</v>
      </c>
      <c r="K89" s="201"/>
      <c r="L89" s="206"/>
      <c r="M89" s="207"/>
      <c r="N89" s="208"/>
      <c r="O89" s="208"/>
      <c r="P89" s="209">
        <f>SUM(P90:P117)</f>
        <v>0</v>
      </c>
      <c r="Q89" s="208"/>
      <c r="R89" s="209">
        <f>SUM(R90:R117)</f>
        <v>0</v>
      </c>
      <c r="S89" s="208"/>
      <c r="T89" s="210">
        <f>SUM(T90:T117)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11" t="s">
        <v>185</v>
      </c>
      <c r="AT89" s="212" t="s">
        <v>75</v>
      </c>
      <c r="AU89" s="212" t="s">
        <v>83</v>
      </c>
      <c r="AY89" s="211" t="s">
        <v>156</v>
      </c>
      <c r="BK89" s="213">
        <f>SUM(BK90:BK117)</f>
        <v>0</v>
      </c>
    </row>
    <row r="90" s="2" customFormat="1" ht="24.15" customHeight="1">
      <c r="A90" s="41"/>
      <c r="B90" s="42"/>
      <c r="C90" s="216" t="s">
        <v>83</v>
      </c>
      <c r="D90" s="216" t="s">
        <v>158</v>
      </c>
      <c r="E90" s="217" t="s">
        <v>489</v>
      </c>
      <c r="F90" s="218" t="s">
        <v>490</v>
      </c>
      <c r="G90" s="219" t="s">
        <v>265</v>
      </c>
      <c r="H90" s="220">
        <v>1</v>
      </c>
      <c r="I90" s="221"/>
      <c r="J90" s="222">
        <f>ROUND(I90*H90,2)</f>
        <v>0</v>
      </c>
      <c r="K90" s="218" t="s">
        <v>31</v>
      </c>
      <c r="L90" s="47"/>
      <c r="M90" s="223" t="s">
        <v>31</v>
      </c>
      <c r="N90" s="224" t="s">
        <v>47</v>
      </c>
      <c r="O90" s="87"/>
      <c r="P90" s="225">
        <f>O90*H90</f>
        <v>0</v>
      </c>
      <c r="Q90" s="225">
        <v>0</v>
      </c>
      <c r="R90" s="225">
        <f>Q90*H90</f>
        <v>0</v>
      </c>
      <c r="S90" s="225">
        <v>0</v>
      </c>
      <c r="T90" s="226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27" t="s">
        <v>491</v>
      </c>
      <c r="AT90" s="227" t="s">
        <v>158</v>
      </c>
      <c r="AU90" s="227" t="s">
        <v>85</v>
      </c>
      <c r="AY90" s="20" t="s">
        <v>156</v>
      </c>
      <c r="BE90" s="228">
        <f>IF(N90="základní",J90,0)</f>
        <v>0</v>
      </c>
      <c r="BF90" s="228">
        <f>IF(N90="snížená",J90,0)</f>
        <v>0</v>
      </c>
      <c r="BG90" s="228">
        <f>IF(N90="zákl. přenesená",J90,0)</f>
        <v>0</v>
      </c>
      <c r="BH90" s="228">
        <f>IF(N90="sníž. přenesená",J90,0)</f>
        <v>0</v>
      </c>
      <c r="BI90" s="228">
        <f>IF(N90="nulová",J90,0)</f>
        <v>0</v>
      </c>
      <c r="BJ90" s="20" t="s">
        <v>83</v>
      </c>
      <c r="BK90" s="228">
        <f>ROUND(I90*H90,2)</f>
        <v>0</v>
      </c>
      <c r="BL90" s="20" t="s">
        <v>491</v>
      </c>
      <c r="BM90" s="227" t="s">
        <v>492</v>
      </c>
    </row>
    <row r="91" s="2" customFormat="1" ht="24.15" customHeight="1">
      <c r="A91" s="41"/>
      <c r="B91" s="42"/>
      <c r="C91" s="216" t="s">
        <v>85</v>
      </c>
      <c r="D91" s="216" t="s">
        <v>158</v>
      </c>
      <c r="E91" s="217" t="s">
        <v>493</v>
      </c>
      <c r="F91" s="218" t="s">
        <v>494</v>
      </c>
      <c r="G91" s="219" t="s">
        <v>265</v>
      </c>
      <c r="H91" s="220">
        <v>1</v>
      </c>
      <c r="I91" s="221"/>
      <c r="J91" s="222">
        <f>ROUND(I91*H91,2)</f>
        <v>0</v>
      </c>
      <c r="K91" s="218" t="s">
        <v>31</v>
      </c>
      <c r="L91" s="47"/>
      <c r="M91" s="223" t="s">
        <v>31</v>
      </c>
      <c r="N91" s="224" t="s">
        <v>47</v>
      </c>
      <c r="O91" s="87"/>
      <c r="P91" s="225">
        <f>O91*H91</f>
        <v>0</v>
      </c>
      <c r="Q91" s="225">
        <v>0</v>
      </c>
      <c r="R91" s="225">
        <f>Q91*H91</f>
        <v>0</v>
      </c>
      <c r="S91" s="225">
        <v>0</v>
      </c>
      <c r="T91" s="226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27" t="s">
        <v>491</v>
      </c>
      <c r="AT91" s="227" t="s">
        <v>158</v>
      </c>
      <c r="AU91" s="227" t="s">
        <v>85</v>
      </c>
      <c r="AY91" s="20" t="s">
        <v>156</v>
      </c>
      <c r="BE91" s="228">
        <f>IF(N91="základní",J91,0)</f>
        <v>0</v>
      </c>
      <c r="BF91" s="228">
        <f>IF(N91="snížená",J91,0)</f>
        <v>0</v>
      </c>
      <c r="BG91" s="228">
        <f>IF(N91="zákl. přenesená",J91,0)</f>
        <v>0</v>
      </c>
      <c r="BH91" s="228">
        <f>IF(N91="sníž. přenesená",J91,0)</f>
        <v>0</v>
      </c>
      <c r="BI91" s="228">
        <f>IF(N91="nulová",J91,0)</f>
        <v>0</v>
      </c>
      <c r="BJ91" s="20" t="s">
        <v>83</v>
      </c>
      <c r="BK91" s="228">
        <f>ROUND(I91*H91,2)</f>
        <v>0</v>
      </c>
      <c r="BL91" s="20" t="s">
        <v>491</v>
      </c>
      <c r="BM91" s="227" t="s">
        <v>495</v>
      </c>
    </row>
    <row r="92" s="2" customFormat="1" ht="37.8" customHeight="1">
      <c r="A92" s="41"/>
      <c r="B92" s="42"/>
      <c r="C92" s="216" t="s">
        <v>174</v>
      </c>
      <c r="D92" s="216" t="s">
        <v>158</v>
      </c>
      <c r="E92" s="217" t="s">
        <v>496</v>
      </c>
      <c r="F92" s="218" t="s">
        <v>497</v>
      </c>
      <c r="G92" s="219" t="s">
        <v>265</v>
      </c>
      <c r="H92" s="220">
        <v>1</v>
      </c>
      <c r="I92" s="221"/>
      <c r="J92" s="222">
        <f>ROUND(I92*H92,2)</f>
        <v>0</v>
      </c>
      <c r="K92" s="218" t="s">
        <v>31</v>
      </c>
      <c r="L92" s="47"/>
      <c r="M92" s="223" t="s">
        <v>31</v>
      </c>
      <c r="N92" s="224" t="s">
        <v>47</v>
      </c>
      <c r="O92" s="87"/>
      <c r="P92" s="225">
        <f>O92*H92</f>
        <v>0</v>
      </c>
      <c r="Q92" s="225">
        <v>0</v>
      </c>
      <c r="R92" s="225">
        <f>Q92*H92</f>
        <v>0</v>
      </c>
      <c r="S92" s="225">
        <v>0</v>
      </c>
      <c r="T92" s="226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27" t="s">
        <v>491</v>
      </c>
      <c r="AT92" s="227" t="s">
        <v>158</v>
      </c>
      <c r="AU92" s="227" t="s">
        <v>85</v>
      </c>
      <c r="AY92" s="20" t="s">
        <v>156</v>
      </c>
      <c r="BE92" s="228">
        <f>IF(N92="základní",J92,0)</f>
        <v>0</v>
      </c>
      <c r="BF92" s="228">
        <f>IF(N92="snížená",J92,0)</f>
        <v>0</v>
      </c>
      <c r="BG92" s="228">
        <f>IF(N92="zákl. přenesená",J92,0)</f>
        <v>0</v>
      </c>
      <c r="BH92" s="228">
        <f>IF(N92="sníž. přenesená",J92,0)</f>
        <v>0</v>
      </c>
      <c r="BI92" s="228">
        <f>IF(N92="nulová",J92,0)</f>
        <v>0</v>
      </c>
      <c r="BJ92" s="20" t="s">
        <v>83</v>
      </c>
      <c r="BK92" s="228">
        <f>ROUND(I92*H92,2)</f>
        <v>0</v>
      </c>
      <c r="BL92" s="20" t="s">
        <v>491</v>
      </c>
      <c r="BM92" s="227" t="s">
        <v>498</v>
      </c>
    </row>
    <row r="93" s="2" customFormat="1" ht="24.15" customHeight="1">
      <c r="A93" s="41"/>
      <c r="B93" s="42"/>
      <c r="C93" s="216" t="s">
        <v>162</v>
      </c>
      <c r="D93" s="216" t="s">
        <v>158</v>
      </c>
      <c r="E93" s="217" t="s">
        <v>499</v>
      </c>
      <c r="F93" s="218" t="s">
        <v>500</v>
      </c>
      <c r="G93" s="219" t="s">
        <v>265</v>
      </c>
      <c r="H93" s="220">
        <v>1</v>
      </c>
      <c r="I93" s="221"/>
      <c r="J93" s="222">
        <f>ROUND(I93*H93,2)</f>
        <v>0</v>
      </c>
      <c r="K93" s="218" t="s">
        <v>31</v>
      </c>
      <c r="L93" s="47"/>
      <c r="M93" s="223" t="s">
        <v>31</v>
      </c>
      <c r="N93" s="224" t="s">
        <v>47</v>
      </c>
      <c r="O93" s="87"/>
      <c r="P93" s="225">
        <f>O93*H93</f>
        <v>0</v>
      </c>
      <c r="Q93" s="225">
        <v>0</v>
      </c>
      <c r="R93" s="225">
        <f>Q93*H93</f>
        <v>0</v>
      </c>
      <c r="S93" s="225">
        <v>0</v>
      </c>
      <c r="T93" s="226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7" t="s">
        <v>491</v>
      </c>
      <c r="AT93" s="227" t="s">
        <v>158</v>
      </c>
      <c r="AU93" s="227" t="s">
        <v>85</v>
      </c>
      <c r="AY93" s="20" t="s">
        <v>156</v>
      </c>
      <c r="BE93" s="228">
        <f>IF(N93="základní",J93,0)</f>
        <v>0</v>
      </c>
      <c r="BF93" s="228">
        <f>IF(N93="snížená",J93,0)</f>
        <v>0</v>
      </c>
      <c r="BG93" s="228">
        <f>IF(N93="zákl. přenesená",J93,0)</f>
        <v>0</v>
      </c>
      <c r="BH93" s="228">
        <f>IF(N93="sníž. přenesená",J93,0)</f>
        <v>0</v>
      </c>
      <c r="BI93" s="228">
        <f>IF(N93="nulová",J93,0)</f>
        <v>0</v>
      </c>
      <c r="BJ93" s="20" t="s">
        <v>83</v>
      </c>
      <c r="BK93" s="228">
        <f>ROUND(I93*H93,2)</f>
        <v>0</v>
      </c>
      <c r="BL93" s="20" t="s">
        <v>491</v>
      </c>
      <c r="BM93" s="227" t="s">
        <v>501</v>
      </c>
    </row>
    <row r="94" s="2" customFormat="1" ht="44.25" customHeight="1">
      <c r="A94" s="41"/>
      <c r="B94" s="42"/>
      <c r="C94" s="216" t="s">
        <v>185</v>
      </c>
      <c r="D94" s="216" t="s">
        <v>158</v>
      </c>
      <c r="E94" s="217" t="s">
        <v>502</v>
      </c>
      <c r="F94" s="218" t="s">
        <v>503</v>
      </c>
      <c r="G94" s="219" t="s">
        <v>265</v>
      </c>
      <c r="H94" s="220">
        <v>1</v>
      </c>
      <c r="I94" s="221"/>
      <c r="J94" s="222">
        <f>ROUND(I94*H94,2)</f>
        <v>0</v>
      </c>
      <c r="K94" s="218" t="s">
        <v>31</v>
      </c>
      <c r="L94" s="47"/>
      <c r="M94" s="223" t="s">
        <v>31</v>
      </c>
      <c r="N94" s="224" t="s">
        <v>47</v>
      </c>
      <c r="O94" s="87"/>
      <c r="P94" s="225">
        <f>O94*H94</f>
        <v>0</v>
      </c>
      <c r="Q94" s="225">
        <v>0</v>
      </c>
      <c r="R94" s="225">
        <f>Q94*H94</f>
        <v>0</v>
      </c>
      <c r="S94" s="225">
        <v>0</v>
      </c>
      <c r="T94" s="226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7" t="s">
        <v>491</v>
      </c>
      <c r="AT94" s="227" t="s">
        <v>158</v>
      </c>
      <c r="AU94" s="227" t="s">
        <v>85</v>
      </c>
      <c r="AY94" s="20" t="s">
        <v>156</v>
      </c>
      <c r="BE94" s="228">
        <f>IF(N94="základní",J94,0)</f>
        <v>0</v>
      </c>
      <c r="BF94" s="228">
        <f>IF(N94="snížená",J94,0)</f>
        <v>0</v>
      </c>
      <c r="BG94" s="228">
        <f>IF(N94="zákl. přenesená",J94,0)</f>
        <v>0</v>
      </c>
      <c r="BH94" s="228">
        <f>IF(N94="sníž. přenesená",J94,0)</f>
        <v>0</v>
      </c>
      <c r="BI94" s="228">
        <f>IF(N94="nulová",J94,0)</f>
        <v>0</v>
      </c>
      <c r="BJ94" s="20" t="s">
        <v>83</v>
      </c>
      <c r="BK94" s="228">
        <f>ROUND(I94*H94,2)</f>
        <v>0</v>
      </c>
      <c r="BL94" s="20" t="s">
        <v>491</v>
      </c>
      <c r="BM94" s="227" t="s">
        <v>504</v>
      </c>
    </row>
    <row r="95" s="2" customFormat="1" ht="24.15" customHeight="1">
      <c r="A95" s="41"/>
      <c r="B95" s="42"/>
      <c r="C95" s="216" t="s">
        <v>192</v>
      </c>
      <c r="D95" s="216" t="s">
        <v>158</v>
      </c>
      <c r="E95" s="217" t="s">
        <v>505</v>
      </c>
      <c r="F95" s="218" t="s">
        <v>506</v>
      </c>
      <c r="G95" s="219" t="s">
        <v>265</v>
      </c>
      <c r="H95" s="220">
        <v>1</v>
      </c>
      <c r="I95" s="221"/>
      <c r="J95" s="222">
        <f>ROUND(I95*H95,2)</f>
        <v>0</v>
      </c>
      <c r="K95" s="218" t="s">
        <v>31</v>
      </c>
      <c r="L95" s="47"/>
      <c r="M95" s="223" t="s">
        <v>31</v>
      </c>
      <c r="N95" s="224" t="s">
        <v>47</v>
      </c>
      <c r="O95" s="87"/>
      <c r="P95" s="225">
        <f>O95*H95</f>
        <v>0</v>
      </c>
      <c r="Q95" s="225">
        <v>0</v>
      </c>
      <c r="R95" s="225">
        <f>Q95*H95</f>
        <v>0</v>
      </c>
      <c r="S95" s="225">
        <v>0</v>
      </c>
      <c r="T95" s="226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27" t="s">
        <v>491</v>
      </c>
      <c r="AT95" s="227" t="s">
        <v>158</v>
      </c>
      <c r="AU95" s="227" t="s">
        <v>85</v>
      </c>
      <c r="AY95" s="20" t="s">
        <v>156</v>
      </c>
      <c r="BE95" s="228">
        <f>IF(N95="základní",J95,0)</f>
        <v>0</v>
      </c>
      <c r="BF95" s="228">
        <f>IF(N95="snížená",J95,0)</f>
        <v>0</v>
      </c>
      <c r="BG95" s="228">
        <f>IF(N95="zákl. přenesená",J95,0)</f>
        <v>0</v>
      </c>
      <c r="BH95" s="228">
        <f>IF(N95="sníž. přenesená",J95,0)</f>
        <v>0</v>
      </c>
      <c r="BI95" s="228">
        <f>IF(N95="nulová",J95,0)</f>
        <v>0</v>
      </c>
      <c r="BJ95" s="20" t="s">
        <v>83</v>
      </c>
      <c r="BK95" s="228">
        <f>ROUND(I95*H95,2)</f>
        <v>0</v>
      </c>
      <c r="BL95" s="20" t="s">
        <v>491</v>
      </c>
      <c r="BM95" s="227" t="s">
        <v>507</v>
      </c>
    </row>
    <row r="96" s="2" customFormat="1">
      <c r="A96" s="41"/>
      <c r="B96" s="42"/>
      <c r="C96" s="43"/>
      <c r="D96" s="236" t="s">
        <v>267</v>
      </c>
      <c r="E96" s="43"/>
      <c r="F96" s="278" t="s">
        <v>508</v>
      </c>
      <c r="G96" s="43"/>
      <c r="H96" s="43"/>
      <c r="I96" s="231"/>
      <c r="J96" s="43"/>
      <c r="K96" s="43"/>
      <c r="L96" s="47"/>
      <c r="M96" s="232"/>
      <c r="N96" s="233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267</v>
      </c>
      <c r="AU96" s="20" t="s">
        <v>85</v>
      </c>
    </row>
    <row r="97" s="2" customFormat="1" ht="24.15" customHeight="1">
      <c r="A97" s="41"/>
      <c r="B97" s="42"/>
      <c r="C97" s="216" t="s">
        <v>197</v>
      </c>
      <c r="D97" s="216" t="s">
        <v>158</v>
      </c>
      <c r="E97" s="217" t="s">
        <v>509</v>
      </c>
      <c r="F97" s="218" t="s">
        <v>510</v>
      </c>
      <c r="G97" s="219" t="s">
        <v>265</v>
      </c>
      <c r="H97" s="220">
        <v>1</v>
      </c>
      <c r="I97" s="221"/>
      <c r="J97" s="222">
        <f>ROUND(I97*H97,2)</f>
        <v>0</v>
      </c>
      <c r="K97" s="218" t="s">
        <v>31</v>
      </c>
      <c r="L97" s="47"/>
      <c r="M97" s="223" t="s">
        <v>31</v>
      </c>
      <c r="N97" s="224" t="s">
        <v>47</v>
      </c>
      <c r="O97" s="87"/>
      <c r="P97" s="225">
        <f>O97*H97</f>
        <v>0</v>
      </c>
      <c r="Q97" s="225">
        <v>0</v>
      </c>
      <c r="R97" s="225">
        <f>Q97*H97</f>
        <v>0</v>
      </c>
      <c r="S97" s="225">
        <v>0</v>
      </c>
      <c r="T97" s="226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27" t="s">
        <v>491</v>
      </c>
      <c r="AT97" s="227" t="s">
        <v>158</v>
      </c>
      <c r="AU97" s="227" t="s">
        <v>85</v>
      </c>
      <c r="AY97" s="20" t="s">
        <v>156</v>
      </c>
      <c r="BE97" s="228">
        <f>IF(N97="základní",J97,0)</f>
        <v>0</v>
      </c>
      <c r="BF97" s="228">
        <f>IF(N97="snížená",J97,0)</f>
        <v>0</v>
      </c>
      <c r="BG97" s="228">
        <f>IF(N97="zákl. přenesená",J97,0)</f>
        <v>0</v>
      </c>
      <c r="BH97" s="228">
        <f>IF(N97="sníž. přenesená",J97,0)</f>
        <v>0</v>
      </c>
      <c r="BI97" s="228">
        <f>IF(N97="nulová",J97,0)</f>
        <v>0</v>
      </c>
      <c r="BJ97" s="20" t="s">
        <v>83</v>
      </c>
      <c r="BK97" s="228">
        <f>ROUND(I97*H97,2)</f>
        <v>0</v>
      </c>
      <c r="BL97" s="20" t="s">
        <v>491</v>
      </c>
      <c r="BM97" s="227" t="s">
        <v>511</v>
      </c>
    </row>
    <row r="98" s="2" customFormat="1">
      <c r="A98" s="41"/>
      <c r="B98" s="42"/>
      <c r="C98" s="43"/>
      <c r="D98" s="236" t="s">
        <v>267</v>
      </c>
      <c r="E98" s="43"/>
      <c r="F98" s="278" t="s">
        <v>512</v>
      </c>
      <c r="G98" s="43"/>
      <c r="H98" s="43"/>
      <c r="I98" s="231"/>
      <c r="J98" s="43"/>
      <c r="K98" s="43"/>
      <c r="L98" s="47"/>
      <c r="M98" s="232"/>
      <c r="N98" s="233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267</v>
      </c>
      <c r="AU98" s="20" t="s">
        <v>85</v>
      </c>
    </row>
    <row r="99" s="2" customFormat="1" ht="24.15" customHeight="1">
      <c r="A99" s="41"/>
      <c r="B99" s="42"/>
      <c r="C99" s="216" t="s">
        <v>203</v>
      </c>
      <c r="D99" s="216" t="s">
        <v>158</v>
      </c>
      <c r="E99" s="217" t="s">
        <v>513</v>
      </c>
      <c r="F99" s="218" t="s">
        <v>514</v>
      </c>
      <c r="G99" s="219" t="s">
        <v>265</v>
      </c>
      <c r="H99" s="220">
        <v>1</v>
      </c>
      <c r="I99" s="221"/>
      <c r="J99" s="222">
        <f>ROUND(I99*H99,2)</f>
        <v>0</v>
      </c>
      <c r="K99" s="218" t="s">
        <v>31</v>
      </c>
      <c r="L99" s="47"/>
      <c r="M99" s="223" t="s">
        <v>31</v>
      </c>
      <c r="N99" s="224" t="s">
        <v>47</v>
      </c>
      <c r="O99" s="87"/>
      <c r="P99" s="225">
        <f>O99*H99</f>
        <v>0</v>
      </c>
      <c r="Q99" s="225">
        <v>0</v>
      </c>
      <c r="R99" s="225">
        <f>Q99*H99</f>
        <v>0</v>
      </c>
      <c r="S99" s="225">
        <v>0</v>
      </c>
      <c r="T99" s="226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7" t="s">
        <v>491</v>
      </c>
      <c r="AT99" s="227" t="s">
        <v>158</v>
      </c>
      <c r="AU99" s="227" t="s">
        <v>85</v>
      </c>
      <c r="AY99" s="20" t="s">
        <v>156</v>
      </c>
      <c r="BE99" s="228">
        <f>IF(N99="základní",J99,0)</f>
        <v>0</v>
      </c>
      <c r="BF99" s="228">
        <f>IF(N99="snížená",J99,0)</f>
        <v>0</v>
      </c>
      <c r="BG99" s="228">
        <f>IF(N99="zákl. přenesená",J99,0)</f>
        <v>0</v>
      </c>
      <c r="BH99" s="228">
        <f>IF(N99="sníž. přenesená",J99,0)</f>
        <v>0</v>
      </c>
      <c r="BI99" s="228">
        <f>IF(N99="nulová",J99,0)</f>
        <v>0</v>
      </c>
      <c r="BJ99" s="20" t="s">
        <v>83</v>
      </c>
      <c r="BK99" s="228">
        <f>ROUND(I99*H99,2)</f>
        <v>0</v>
      </c>
      <c r="BL99" s="20" t="s">
        <v>491</v>
      </c>
      <c r="BM99" s="227" t="s">
        <v>515</v>
      </c>
    </row>
    <row r="100" s="2" customFormat="1">
      <c r="A100" s="41"/>
      <c r="B100" s="42"/>
      <c r="C100" s="43"/>
      <c r="D100" s="236" t="s">
        <v>267</v>
      </c>
      <c r="E100" s="43"/>
      <c r="F100" s="278" t="s">
        <v>516</v>
      </c>
      <c r="G100" s="43"/>
      <c r="H100" s="43"/>
      <c r="I100" s="231"/>
      <c r="J100" s="43"/>
      <c r="K100" s="43"/>
      <c r="L100" s="47"/>
      <c r="M100" s="232"/>
      <c r="N100" s="233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267</v>
      </c>
      <c r="AU100" s="20" t="s">
        <v>85</v>
      </c>
    </row>
    <row r="101" s="2" customFormat="1" ht="37.8" customHeight="1">
      <c r="A101" s="41"/>
      <c r="B101" s="42"/>
      <c r="C101" s="216" t="s">
        <v>208</v>
      </c>
      <c r="D101" s="216" t="s">
        <v>158</v>
      </c>
      <c r="E101" s="217" t="s">
        <v>517</v>
      </c>
      <c r="F101" s="218" t="s">
        <v>518</v>
      </c>
      <c r="G101" s="219" t="s">
        <v>265</v>
      </c>
      <c r="H101" s="220">
        <v>1</v>
      </c>
      <c r="I101" s="221"/>
      <c r="J101" s="222">
        <f>ROUND(I101*H101,2)</f>
        <v>0</v>
      </c>
      <c r="K101" s="218" t="s">
        <v>31</v>
      </c>
      <c r="L101" s="47"/>
      <c r="M101" s="223" t="s">
        <v>31</v>
      </c>
      <c r="N101" s="224" t="s">
        <v>47</v>
      </c>
      <c r="O101" s="87"/>
      <c r="P101" s="225">
        <f>O101*H101</f>
        <v>0</v>
      </c>
      <c r="Q101" s="225">
        <v>0</v>
      </c>
      <c r="R101" s="225">
        <f>Q101*H101</f>
        <v>0</v>
      </c>
      <c r="S101" s="225">
        <v>0</v>
      </c>
      <c r="T101" s="226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7" t="s">
        <v>491</v>
      </c>
      <c r="AT101" s="227" t="s">
        <v>158</v>
      </c>
      <c r="AU101" s="227" t="s">
        <v>85</v>
      </c>
      <c r="AY101" s="20" t="s">
        <v>156</v>
      </c>
      <c r="BE101" s="228">
        <f>IF(N101="základní",J101,0)</f>
        <v>0</v>
      </c>
      <c r="BF101" s="228">
        <f>IF(N101="snížená",J101,0)</f>
        <v>0</v>
      </c>
      <c r="BG101" s="228">
        <f>IF(N101="zákl. přenesená",J101,0)</f>
        <v>0</v>
      </c>
      <c r="BH101" s="228">
        <f>IF(N101="sníž. přenesená",J101,0)</f>
        <v>0</v>
      </c>
      <c r="BI101" s="228">
        <f>IF(N101="nulová",J101,0)</f>
        <v>0</v>
      </c>
      <c r="BJ101" s="20" t="s">
        <v>83</v>
      </c>
      <c r="BK101" s="228">
        <f>ROUND(I101*H101,2)</f>
        <v>0</v>
      </c>
      <c r="BL101" s="20" t="s">
        <v>491</v>
      </c>
      <c r="BM101" s="227" t="s">
        <v>519</v>
      </c>
    </row>
    <row r="102" s="2" customFormat="1">
      <c r="A102" s="41"/>
      <c r="B102" s="42"/>
      <c r="C102" s="43"/>
      <c r="D102" s="236" t="s">
        <v>267</v>
      </c>
      <c r="E102" s="43"/>
      <c r="F102" s="278" t="s">
        <v>520</v>
      </c>
      <c r="G102" s="43"/>
      <c r="H102" s="43"/>
      <c r="I102" s="231"/>
      <c r="J102" s="43"/>
      <c r="K102" s="43"/>
      <c r="L102" s="47"/>
      <c r="M102" s="232"/>
      <c r="N102" s="233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267</v>
      </c>
      <c r="AU102" s="20" t="s">
        <v>85</v>
      </c>
    </row>
    <row r="103" s="2" customFormat="1" ht="24.15" customHeight="1">
      <c r="A103" s="41"/>
      <c r="B103" s="42"/>
      <c r="C103" s="216" t="s">
        <v>214</v>
      </c>
      <c r="D103" s="216" t="s">
        <v>158</v>
      </c>
      <c r="E103" s="217" t="s">
        <v>521</v>
      </c>
      <c r="F103" s="218" t="s">
        <v>522</v>
      </c>
      <c r="G103" s="219" t="s">
        <v>265</v>
      </c>
      <c r="H103" s="220">
        <v>1</v>
      </c>
      <c r="I103" s="221"/>
      <c r="J103" s="222">
        <f>ROUND(I103*H103,2)</f>
        <v>0</v>
      </c>
      <c r="K103" s="218" t="s">
        <v>31</v>
      </c>
      <c r="L103" s="47"/>
      <c r="M103" s="223" t="s">
        <v>31</v>
      </c>
      <c r="N103" s="224" t="s">
        <v>47</v>
      </c>
      <c r="O103" s="87"/>
      <c r="P103" s="225">
        <f>O103*H103</f>
        <v>0</v>
      </c>
      <c r="Q103" s="225">
        <v>0</v>
      </c>
      <c r="R103" s="225">
        <f>Q103*H103</f>
        <v>0</v>
      </c>
      <c r="S103" s="225">
        <v>0</v>
      </c>
      <c r="T103" s="226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7" t="s">
        <v>491</v>
      </c>
      <c r="AT103" s="227" t="s">
        <v>158</v>
      </c>
      <c r="AU103" s="227" t="s">
        <v>85</v>
      </c>
      <c r="AY103" s="20" t="s">
        <v>156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20" t="s">
        <v>83</v>
      </c>
      <c r="BK103" s="228">
        <f>ROUND(I103*H103,2)</f>
        <v>0</v>
      </c>
      <c r="BL103" s="20" t="s">
        <v>491</v>
      </c>
      <c r="BM103" s="227" t="s">
        <v>523</v>
      </c>
    </row>
    <row r="104" s="2" customFormat="1">
      <c r="A104" s="41"/>
      <c r="B104" s="42"/>
      <c r="C104" s="43"/>
      <c r="D104" s="236" t="s">
        <v>267</v>
      </c>
      <c r="E104" s="43"/>
      <c r="F104" s="278" t="s">
        <v>524</v>
      </c>
      <c r="G104" s="43"/>
      <c r="H104" s="43"/>
      <c r="I104" s="231"/>
      <c r="J104" s="43"/>
      <c r="K104" s="43"/>
      <c r="L104" s="47"/>
      <c r="M104" s="232"/>
      <c r="N104" s="233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267</v>
      </c>
      <c r="AU104" s="20" t="s">
        <v>85</v>
      </c>
    </row>
    <row r="105" s="2" customFormat="1" ht="44.25" customHeight="1">
      <c r="A105" s="41"/>
      <c r="B105" s="42"/>
      <c r="C105" s="216" t="s">
        <v>222</v>
      </c>
      <c r="D105" s="216" t="s">
        <v>158</v>
      </c>
      <c r="E105" s="217" t="s">
        <v>525</v>
      </c>
      <c r="F105" s="218" t="s">
        <v>526</v>
      </c>
      <c r="G105" s="219" t="s">
        <v>265</v>
      </c>
      <c r="H105" s="220">
        <v>1</v>
      </c>
      <c r="I105" s="221"/>
      <c r="J105" s="222">
        <f>ROUND(I105*H105,2)</f>
        <v>0</v>
      </c>
      <c r="K105" s="218" t="s">
        <v>31</v>
      </c>
      <c r="L105" s="47"/>
      <c r="M105" s="223" t="s">
        <v>31</v>
      </c>
      <c r="N105" s="224" t="s">
        <v>47</v>
      </c>
      <c r="O105" s="87"/>
      <c r="P105" s="225">
        <f>O105*H105</f>
        <v>0</v>
      </c>
      <c r="Q105" s="225">
        <v>0</v>
      </c>
      <c r="R105" s="225">
        <f>Q105*H105</f>
        <v>0</v>
      </c>
      <c r="S105" s="225">
        <v>0</v>
      </c>
      <c r="T105" s="226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7" t="s">
        <v>491</v>
      </c>
      <c r="AT105" s="227" t="s">
        <v>158</v>
      </c>
      <c r="AU105" s="227" t="s">
        <v>85</v>
      </c>
      <c r="AY105" s="20" t="s">
        <v>156</v>
      </c>
      <c r="BE105" s="228">
        <f>IF(N105="základní",J105,0)</f>
        <v>0</v>
      </c>
      <c r="BF105" s="228">
        <f>IF(N105="snížená",J105,0)</f>
        <v>0</v>
      </c>
      <c r="BG105" s="228">
        <f>IF(N105="zákl. přenesená",J105,0)</f>
        <v>0</v>
      </c>
      <c r="BH105" s="228">
        <f>IF(N105="sníž. přenesená",J105,0)</f>
        <v>0</v>
      </c>
      <c r="BI105" s="228">
        <f>IF(N105="nulová",J105,0)</f>
        <v>0</v>
      </c>
      <c r="BJ105" s="20" t="s">
        <v>83</v>
      </c>
      <c r="BK105" s="228">
        <f>ROUND(I105*H105,2)</f>
        <v>0</v>
      </c>
      <c r="BL105" s="20" t="s">
        <v>491</v>
      </c>
      <c r="BM105" s="227" t="s">
        <v>527</v>
      </c>
    </row>
    <row r="106" s="2" customFormat="1">
      <c r="A106" s="41"/>
      <c r="B106" s="42"/>
      <c r="C106" s="43"/>
      <c r="D106" s="236" t="s">
        <v>267</v>
      </c>
      <c r="E106" s="43"/>
      <c r="F106" s="278" t="s">
        <v>528</v>
      </c>
      <c r="G106" s="43"/>
      <c r="H106" s="43"/>
      <c r="I106" s="231"/>
      <c r="J106" s="43"/>
      <c r="K106" s="43"/>
      <c r="L106" s="47"/>
      <c r="M106" s="232"/>
      <c r="N106" s="233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267</v>
      </c>
      <c r="AU106" s="20" t="s">
        <v>85</v>
      </c>
    </row>
    <row r="107" s="2" customFormat="1" ht="37.8" customHeight="1">
      <c r="A107" s="41"/>
      <c r="B107" s="42"/>
      <c r="C107" s="216" t="s">
        <v>8</v>
      </c>
      <c r="D107" s="216" t="s">
        <v>158</v>
      </c>
      <c r="E107" s="217" t="s">
        <v>529</v>
      </c>
      <c r="F107" s="218" t="s">
        <v>530</v>
      </c>
      <c r="G107" s="219" t="s">
        <v>265</v>
      </c>
      <c r="H107" s="220">
        <v>1</v>
      </c>
      <c r="I107" s="221"/>
      <c r="J107" s="222">
        <f>ROUND(I107*H107,2)</f>
        <v>0</v>
      </c>
      <c r="K107" s="218" t="s">
        <v>31</v>
      </c>
      <c r="L107" s="47"/>
      <c r="M107" s="223" t="s">
        <v>31</v>
      </c>
      <c r="N107" s="224" t="s">
        <v>47</v>
      </c>
      <c r="O107" s="87"/>
      <c r="P107" s="225">
        <f>O107*H107</f>
        <v>0</v>
      </c>
      <c r="Q107" s="225">
        <v>0</v>
      </c>
      <c r="R107" s="225">
        <f>Q107*H107</f>
        <v>0</v>
      </c>
      <c r="S107" s="225">
        <v>0</v>
      </c>
      <c r="T107" s="226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7" t="s">
        <v>491</v>
      </c>
      <c r="AT107" s="227" t="s">
        <v>158</v>
      </c>
      <c r="AU107" s="227" t="s">
        <v>85</v>
      </c>
      <c r="AY107" s="20" t="s">
        <v>156</v>
      </c>
      <c r="BE107" s="228">
        <f>IF(N107="základní",J107,0)</f>
        <v>0</v>
      </c>
      <c r="BF107" s="228">
        <f>IF(N107="snížená",J107,0)</f>
        <v>0</v>
      </c>
      <c r="BG107" s="228">
        <f>IF(N107="zákl. přenesená",J107,0)</f>
        <v>0</v>
      </c>
      <c r="BH107" s="228">
        <f>IF(N107="sníž. přenesená",J107,0)</f>
        <v>0</v>
      </c>
      <c r="BI107" s="228">
        <f>IF(N107="nulová",J107,0)</f>
        <v>0</v>
      </c>
      <c r="BJ107" s="20" t="s">
        <v>83</v>
      </c>
      <c r="BK107" s="228">
        <f>ROUND(I107*H107,2)</f>
        <v>0</v>
      </c>
      <c r="BL107" s="20" t="s">
        <v>491</v>
      </c>
      <c r="BM107" s="227" t="s">
        <v>531</v>
      </c>
    </row>
    <row r="108" s="2" customFormat="1" ht="37.8" customHeight="1">
      <c r="A108" s="41"/>
      <c r="B108" s="42"/>
      <c r="C108" s="216" t="s">
        <v>232</v>
      </c>
      <c r="D108" s="216" t="s">
        <v>158</v>
      </c>
      <c r="E108" s="217" t="s">
        <v>532</v>
      </c>
      <c r="F108" s="218" t="s">
        <v>533</v>
      </c>
      <c r="G108" s="219" t="s">
        <v>265</v>
      </c>
      <c r="H108" s="220">
        <v>1</v>
      </c>
      <c r="I108" s="221"/>
      <c r="J108" s="222">
        <f>ROUND(I108*H108,2)</f>
        <v>0</v>
      </c>
      <c r="K108" s="218" t="s">
        <v>31</v>
      </c>
      <c r="L108" s="47"/>
      <c r="M108" s="223" t="s">
        <v>31</v>
      </c>
      <c r="N108" s="224" t="s">
        <v>47</v>
      </c>
      <c r="O108" s="87"/>
      <c r="P108" s="225">
        <f>O108*H108</f>
        <v>0</v>
      </c>
      <c r="Q108" s="225">
        <v>0</v>
      </c>
      <c r="R108" s="225">
        <f>Q108*H108</f>
        <v>0</v>
      </c>
      <c r="S108" s="225">
        <v>0</v>
      </c>
      <c r="T108" s="226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7" t="s">
        <v>491</v>
      </c>
      <c r="AT108" s="227" t="s">
        <v>158</v>
      </c>
      <c r="AU108" s="227" t="s">
        <v>85</v>
      </c>
      <c r="AY108" s="20" t="s">
        <v>156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20" t="s">
        <v>83</v>
      </c>
      <c r="BK108" s="228">
        <f>ROUND(I108*H108,2)</f>
        <v>0</v>
      </c>
      <c r="BL108" s="20" t="s">
        <v>491</v>
      </c>
      <c r="BM108" s="227" t="s">
        <v>534</v>
      </c>
    </row>
    <row r="109" s="2" customFormat="1" ht="16.5" customHeight="1">
      <c r="A109" s="41"/>
      <c r="B109" s="42"/>
      <c r="C109" s="216" t="s">
        <v>239</v>
      </c>
      <c r="D109" s="216" t="s">
        <v>158</v>
      </c>
      <c r="E109" s="217" t="s">
        <v>535</v>
      </c>
      <c r="F109" s="218" t="s">
        <v>536</v>
      </c>
      <c r="G109" s="219" t="s">
        <v>265</v>
      </c>
      <c r="H109" s="220">
        <v>1</v>
      </c>
      <c r="I109" s="221"/>
      <c r="J109" s="222">
        <f>ROUND(I109*H109,2)</f>
        <v>0</v>
      </c>
      <c r="K109" s="218" t="s">
        <v>31</v>
      </c>
      <c r="L109" s="47"/>
      <c r="M109" s="223" t="s">
        <v>31</v>
      </c>
      <c r="N109" s="224" t="s">
        <v>47</v>
      </c>
      <c r="O109" s="87"/>
      <c r="P109" s="225">
        <f>O109*H109</f>
        <v>0</v>
      </c>
      <c r="Q109" s="225">
        <v>0</v>
      </c>
      <c r="R109" s="225">
        <f>Q109*H109</f>
        <v>0</v>
      </c>
      <c r="S109" s="225">
        <v>0</v>
      </c>
      <c r="T109" s="226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7" t="s">
        <v>491</v>
      </c>
      <c r="AT109" s="227" t="s">
        <v>158</v>
      </c>
      <c r="AU109" s="227" t="s">
        <v>85</v>
      </c>
      <c r="AY109" s="20" t="s">
        <v>156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20" t="s">
        <v>83</v>
      </c>
      <c r="BK109" s="228">
        <f>ROUND(I109*H109,2)</f>
        <v>0</v>
      </c>
      <c r="BL109" s="20" t="s">
        <v>491</v>
      </c>
      <c r="BM109" s="227" t="s">
        <v>537</v>
      </c>
    </row>
    <row r="110" s="2" customFormat="1">
      <c r="A110" s="41"/>
      <c r="B110" s="42"/>
      <c r="C110" s="43"/>
      <c r="D110" s="236" t="s">
        <v>267</v>
      </c>
      <c r="E110" s="43"/>
      <c r="F110" s="278" t="s">
        <v>538</v>
      </c>
      <c r="G110" s="43"/>
      <c r="H110" s="43"/>
      <c r="I110" s="231"/>
      <c r="J110" s="43"/>
      <c r="K110" s="43"/>
      <c r="L110" s="47"/>
      <c r="M110" s="232"/>
      <c r="N110" s="233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267</v>
      </c>
      <c r="AU110" s="20" t="s">
        <v>85</v>
      </c>
    </row>
    <row r="111" s="2" customFormat="1" ht="24.15" customHeight="1">
      <c r="A111" s="41"/>
      <c r="B111" s="42"/>
      <c r="C111" s="216" t="s">
        <v>245</v>
      </c>
      <c r="D111" s="216" t="s">
        <v>158</v>
      </c>
      <c r="E111" s="217" t="s">
        <v>539</v>
      </c>
      <c r="F111" s="218" t="s">
        <v>540</v>
      </c>
      <c r="G111" s="219" t="s">
        <v>265</v>
      </c>
      <c r="H111" s="220">
        <v>1</v>
      </c>
      <c r="I111" s="221"/>
      <c r="J111" s="222">
        <f>ROUND(I111*H111,2)</f>
        <v>0</v>
      </c>
      <c r="K111" s="218" t="s">
        <v>31</v>
      </c>
      <c r="L111" s="47"/>
      <c r="M111" s="223" t="s">
        <v>31</v>
      </c>
      <c r="N111" s="224" t="s">
        <v>47</v>
      </c>
      <c r="O111" s="87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7" t="s">
        <v>491</v>
      </c>
      <c r="AT111" s="227" t="s">
        <v>158</v>
      </c>
      <c r="AU111" s="227" t="s">
        <v>85</v>
      </c>
      <c r="AY111" s="20" t="s">
        <v>156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20" t="s">
        <v>83</v>
      </c>
      <c r="BK111" s="228">
        <f>ROUND(I111*H111,2)</f>
        <v>0</v>
      </c>
      <c r="BL111" s="20" t="s">
        <v>491</v>
      </c>
      <c r="BM111" s="227" t="s">
        <v>541</v>
      </c>
    </row>
    <row r="112" s="2" customFormat="1" ht="37.8" customHeight="1">
      <c r="A112" s="41"/>
      <c r="B112" s="42"/>
      <c r="C112" s="216" t="s">
        <v>250</v>
      </c>
      <c r="D112" s="216" t="s">
        <v>158</v>
      </c>
      <c r="E112" s="217" t="s">
        <v>542</v>
      </c>
      <c r="F112" s="218" t="s">
        <v>543</v>
      </c>
      <c r="G112" s="219" t="s">
        <v>265</v>
      </c>
      <c r="H112" s="220">
        <v>1</v>
      </c>
      <c r="I112" s="221"/>
      <c r="J112" s="222">
        <f>ROUND(I112*H112,2)</f>
        <v>0</v>
      </c>
      <c r="K112" s="218" t="s">
        <v>31</v>
      </c>
      <c r="L112" s="47"/>
      <c r="M112" s="223" t="s">
        <v>31</v>
      </c>
      <c r="N112" s="224" t="s">
        <v>47</v>
      </c>
      <c r="O112" s="87"/>
      <c r="P112" s="225">
        <f>O112*H112</f>
        <v>0</v>
      </c>
      <c r="Q112" s="225">
        <v>0</v>
      </c>
      <c r="R112" s="225">
        <f>Q112*H112</f>
        <v>0</v>
      </c>
      <c r="S112" s="225">
        <v>0</v>
      </c>
      <c r="T112" s="226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7" t="s">
        <v>491</v>
      </c>
      <c r="AT112" s="227" t="s">
        <v>158</v>
      </c>
      <c r="AU112" s="227" t="s">
        <v>85</v>
      </c>
      <c r="AY112" s="20" t="s">
        <v>156</v>
      </c>
      <c r="BE112" s="228">
        <f>IF(N112="základní",J112,0)</f>
        <v>0</v>
      </c>
      <c r="BF112" s="228">
        <f>IF(N112="snížená",J112,0)</f>
        <v>0</v>
      </c>
      <c r="BG112" s="228">
        <f>IF(N112="zákl. přenesená",J112,0)</f>
        <v>0</v>
      </c>
      <c r="BH112" s="228">
        <f>IF(N112="sníž. přenesená",J112,0)</f>
        <v>0</v>
      </c>
      <c r="BI112" s="228">
        <f>IF(N112="nulová",J112,0)</f>
        <v>0</v>
      </c>
      <c r="BJ112" s="20" t="s">
        <v>83</v>
      </c>
      <c r="BK112" s="228">
        <f>ROUND(I112*H112,2)</f>
        <v>0</v>
      </c>
      <c r="BL112" s="20" t="s">
        <v>491</v>
      </c>
      <c r="BM112" s="227" t="s">
        <v>544</v>
      </c>
    </row>
    <row r="113" s="2" customFormat="1">
      <c r="A113" s="41"/>
      <c r="B113" s="42"/>
      <c r="C113" s="43"/>
      <c r="D113" s="236" t="s">
        <v>267</v>
      </c>
      <c r="E113" s="43"/>
      <c r="F113" s="278" t="s">
        <v>545</v>
      </c>
      <c r="G113" s="43"/>
      <c r="H113" s="43"/>
      <c r="I113" s="231"/>
      <c r="J113" s="43"/>
      <c r="K113" s="43"/>
      <c r="L113" s="47"/>
      <c r="M113" s="232"/>
      <c r="N113" s="233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267</v>
      </c>
      <c r="AU113" s="20" t="s">
        <v>85</v>
      </c>
    </row>
    <row r="114" s="2" customFormat="1" ht="24.15" customHeight="1">
      <c r="A114" s="41"/>
      <c r="B114" s="42"/>
      <c r="C114" s="216" t="s">
        <v>256</v>
      </c>
      <c r="D114" s="216" t="s">
        <v>158</v>
      </c>
      <c r="E114" s="217" t="s">
        <v>546</v>
      </c>
      <c r="F114" s="218" t="s">
        <v>547</v>
      </c>
      <c r="G114" s="219" t="s">
        <v>265</v>
      </c>
      <c r="H114" s="220">
        <v>1</v>
      </c>
      <c r="I114" s="221"/>
      <c r="J114" s="222">
        <f>ROUND(I114*H114,2)</f>
        <v>0</v>
      </c>
      <c r="K114" s="218" t="s">
        <v>31</v>
      </c>
      <c r="L114" s="47"/>
      <c r="M114" s="223" t="s">
        <v>31</v>
      </c>
      <c r="N114" s="224" t="s">
        <v>47</v>
      </c>
      <c r="O114" s="87"/>
      <c r="P114" s="225">
        <f>O114*H114</f>
        <v>0</v>
      </c>
      <c r="Q114" s="225">
        <v>0</v>
      </c>
      <c r="R114" s="225">
        <f>Q114*H114</f>
        <v>0</v>
      </c>
      <c r="S114" s="225">
        <v>0</v>
      </c>
      <c r="T114" s="226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7" t="s">
        <v>491</v>
      </c>
      <c r="AT114" s="227" t="s">
        <v>158</v>
      </c>
      <c r="AU114" s="227" t="s">
        <v>85</v>
      </c>
      <c r="AY114" s="20" t="s">
        <v>156</v>
      </c>
      <c r="BE114" s="228">
        <f>IF(N114="základní",J114,0)</f>
        <v>0</v>
      </c>
      <c r="BF114" s="228">
        <f>IF(N114="snížená",J114,0)</f>
        <v>0</v>
      </c>
      <c r="BG114" s="228">
        <f>IF(N114="zákl. přenesená",J114,0)</f>
        <v>0</v>
      </c>
      <c r="BH114" s="228">
        <f>IF(N114="sníž. přenesená",J114,0)</f>
        <v>0</v>
      </c>
      <c r="BI114" s="228">
        <f>IF(N114="nulová",J114,0)</f>
        <v>0</v>
      </c>
      <c r="BJ114" s="20" t="s">
        <v>83</v>
      </c>
      <c r="BK114" s="228">
        <f>ROUND(I114*H114,2)</f>
        <v>0</v>
      </c>
      <c r="BL114" s="20" t="s">
        <v>491</v>
      </c>
      <c r="BM114" s="227" t="s">
        <v>548</v>
      </c>
    </row>
    <row r="115" s="2" customFormat="1">
      <c r="A115" s="41"/>
      <c r="B115" s="42"/>
      <c r="C115" s="43"/>
      <c r="D115" s="236" t="s">
        <v>267</v>
      </c>
      <c r="E115" s="43"/>
      <c r="F115" s="278" t="s">
        <v>549</v>
      </c>
      <c r="G115" s="43"/>
      <c r="H115" s="43"/>
      <c r="I115" s="231"/>
      <c r="J115" s="43"/>
      <c r="K115" s="43"/>
      <c r="L115" s="47"/>
      <c r="M115" s="232"/>
      <c r="N115" s="233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267</v>
      </c>
      <c r="AU115" s="20" t="s">
        <v>85</v>
      </c>
    </row>
    <row r="116" s="2" customFormat="1" ht="49.05" customHeight="1">
      <c r="A116" s="41"/>
      <c r="B116" s="42"/>
      <c r="C116" s="216" t="s">
        <v>262</v>
      </c>
      <c r="D116" s="216" t="s">
        <v>158</v>
      </c>
      <c r="E116" s="217" t="s">
        <v>550</v>
      </c>
      <c r="F116" s="218" t="s">
        <v>551</v>
      </c>
      <c r="G116" s="219" t="s">
        <v>265</v>
      </c>
      <c r="H116" s="220">
        <v>1</v>
      </c>
      <c r="I116" s="221"/>
      <c r="J116" s="222">
        <f>ROUND(I116*H116,2)</f>
        <v>0</v>
      </c>
      <c r="K116" s="218" t="s">
        <v>31</v>
      </c>
      <c r="L116" s="47"/>
      <c r="M116" s="223" t="s">
        <v>31</v>
      </c>
      <c r="N116" s="224" t="s">
        <v>47</v>
      </c>
      <c r="O116" s="87"/>
      <c r="P116" s="225">
        <f>O116*H116</f>
        <v>0</v>
      </c>
      <c r="Q116" s="225">
        <v>0</v>
      </c>
      <c r="R116" s="225">
        <f>Q116*H116</f>
        <v>0</v>
      </c>
      <c r="S116" s="225">
        <v>0</v>
      </c>
      <c r="T116" s="226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7" t="s">
        <v>491</v>
      </c>
      <c r="AT116" s="227" t="s">
        <v>158</v>
      </c>
      <c r="AU116" s="227" t="s">
        <v>85</v>
      </c>
      <c r="AY116" s="20" t="s">
        <v>156</v>
      </c>
      <c r="BE116" s="228">
        <f>IF(N116="základní",J116,0)</f>
        <v>0</v>
      </c>
      <c r="BF116" s="228">
        <f>IF(N116="snížená",J116,0)</f>
        <v>0</v>
      </c>
      <c r="BG116" s="228">
        <f>IF(N116="zákl. přenesená",J116,0)</f>
        <v>0</v>
      </c>
      <c r="BH116" s="228">
        <f>IF(N116="sníž. přenesená",J116,0)</f>
        <v>0</v>
      </c>
      <c r="BI116" s="228">
        <f>IF(N116="nulová",J116,0)</f>
        <v>0</v>
      </c>
      <c r="BJ116" s="20" t="s">
        <v>83</v>
      </c>
      <c r="BK116" s="228">
        <f>ROUND(I116*H116,2)</f>
        <v>0</v>
      </c>
      <c r="BL116" s="20" t="s">
        <v>491</v>
      </c>
      <c r="BM116" s="227" t="s">
        <v>552</v>
      </c>
    </row>
    <row r="117" s="2" customFormat="1">
      <c r="A117" s="41"/>
      <c r="B117" s="42"/>
      <c r="C117" s="43"/>
      <c r="D117" s="236" t="s">
        <v>267</v>
      </c>
      <c r="E117" s="43"/>
      <c r="F117" s="278" t="s">
        <v>553</v>
      </c>
      <c r="G117" s="43"/>
      <c r="H117" s="43"/>
      <c r="I117" s="231"/>
      <c r="J117" s="43"/>
      <c r="K117" s="43"/>
      <c r="L117" s="47"/>
      <c r="M117" s="279"/>
      <c r="N117" s="280"/>
      <c r="O117" s="281"/>
      <c r="P117" s="281"/>
      <c r="Q117" s="281"/>
      <c r="R117" s="281"/>
      <c r="S117" s="281"/>
      <c r="T117" s="282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267</v>
      </c>
      <c r="AU117" s="20" t="s">
        <v>85</v>
      </c>
    </row>
    <row r="118" s="2" customFormat="1" ht="6.96" customHeight="1">
      <c r="A118" s="41"/>
      <c r="B118" s="62"/>
      <c r="C118" s="63"/>
      <c r="D118" s="63"/>
      <c r="E118" s="63"/>
      <c r="F118" s="63"/>
      <c r="G118" s="63"/>
      <c r="H118" s="63"/>
      <c r="I118" s="63"/>
      <c r="J118" s="63"/>
      <c r="K118" s="63"/>
      <c r="L118" s="47"/>
      <c r="M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</row>
  </sheetData>
  <sheetProtection sheet="1" autoFilter="0" formatColumns="0" formatRows="0" objects="1" scenarios="1" spinCount="100000" saltValue="qfnvh49ALrchGH/xEDk2jZz7dP8Kpcic3x2BK8t9EZKvgMh/0pfZRyjzXGksmQPYfGmndFBVayVVmJhVq0O7Zw==" hashValue="8HsYtPPqiPWmBaqE/mJouo07g7mtx7fZTBFYrwZU9sLuzGu5ktWEY7186fY2n9sQH5CkIDB4PhaqN/0zkDHhrg==" algorithmName="SHA-512" password="CC35"/>
  <autoFilter ref="C86:K11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5:H75"/>
    <mergeCell ref="E77:H77"/>
    <mergeCell ref="E79:H7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102</v>
      </c>
      <c r="AZ2" s="141" t="s">
        <v>554</v>
      </c>
      <c r="BA2" s="141" t="s">
        <v>555</v>
      </c>
      <c r="BB2" s="141" t="s">
        <v>110</v>
      </c>
      <c r="BC2" s="141" t="s">
        <v>261</v>
      </c>
      <c r="BD2" s="141" t="s">
        <v>85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85</v>
      </c>
      <c r="AZ3" s="141" t="s">
        <v>556</v>
      </c>
      <c r="BA3" s="141" t="s">
        <v>356</v>
      </c>
      <c r="BB3" s="141" t="s">
        <v>110</v>
      </c>
      <c r="BC3" s="141" t="s">
        <v>557</v>
      </c>
      <c r="BD3" s="141" t="s">
        <v>85</v>
      </c>
    </row>
    <row r="4" s="1" customFormat="1" ht="24.96" customHeight="1">
      <c r="B4" s="23"/>
      <c r="D4" s="144" t="s">
        <v>116</v>
      </c>
      <c r="L4" s="23"/>
      <c r="M4" s="145" t="s">
        <v>10</v>
      </c>
      <c r="AT4" s="20" t="s">
        <v>4</v>
      </c>
      <c r="AZ4" s="141" t="s">
        <v>558</v>
      </c>
      <c r="BA4" s="141" t="s">
        <v>559</v>
      </c>
      <c r="BB4" s="141" t="s">
        <v>110</v>
      </c>
      <c r="BC4" s="141" t="s">
        <v>560</v>
      </c>
      <c r="BD4" s="141" t="s">
        <v>85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VT Ostravice, Hrabová, Vratimov, km 13,770, č.st. 5902 3914</v>
      </c>
      <c r="F7" s="146"/>
      <c r="G7" s="146"/>
      <c r="H7" s="146"/>
      <c r="L7" s="23"/>
    </row>
    <row r="8" s="1" customFormat="1" ht="12" customHeight="1">
      <c r="B8" s="23"/>
      <c r="D8" s="146" t="s">
        <v>127</v>
      </c>
      <c r="L8" s="23"/>
    </row>
    <row r="9" s="2" customFormat="1" ht="16.5" customHeight="1">
      <c r="A9" s="41"/>
      <c r="B9" s="47"/>
      <c r="C9" s="41"/>
      <c r="D9" s="41"/>
      <c r="E9" s="147" t="s">
        <v>561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6" t="s">
        <v>129</v>
      </c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9" t="s">
        <v>562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6" t="s">
        <v>18</v>
      </c>
      <c r="E13" s="41"/>
      <c r="F13" s="136" t="s">
        <v>19</v>
      </c>
      <c r="G13" s="41"/>
      <c r="H13" s="41"/>
      <c r="I13" s="146" t="s">
        <v>20</v>
      </c>
      <c r="J13" s="136" t="s">
        <v>31</v>
      </c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22</v>
      </c>
      <c r="E14" s="41"/>
      <c r="F14" s="136" t="s">
        <v>23</v>
      </c>
      <c r="G14" s="41"/>
      <c r="H14" s="41"/>
      <c r="I14" s="146" t="s">
        <v>24</v>
      </c>
      <c r="J14" s="150" t="str">
        <f>'Rekapitulace stavby'!AN8</f>
        <v>18. 8. 2025</v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26</v>
      </c>
      <c r="E16" s="41"/>
      <c r="F16" s="41"/>
      <c r="G16" s="41"/>
      <c r="H16" s="41"/>
      <c r="I16" s="146" t="s">
        <v>27</v>
      </c>
      <c r="J16" s="136" t="s">
        <v>28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29</v>
      </c>
      <c r="F17" s="41"/>
      <c r="G17" s="41"/>
      <c r="H17" s="41"/>
      <c r="I17" s="146" t="s">
        <v>30</v>
      </c>
      <c r="J17" s="136" t="s">
        <v>31</v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6" t="s">
        <v>32</v>
      </c>
      <c r="E19" s="41"/>
      <c r="F19" s="41"/>
      <c r="G19" s="41"/>
      <c r="H19" s="41"/>
      <c r="I19" s="146" t="s">
        <v>27</v>
      </c>
      <c r="J19" s="36" t="str">
        <f>'Rekapitulace stavby'!AN13</f>
        <v>Vyplň údaj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6" t="s">
        <v>30</v>
      </c>
      <c r="J20" s="36" t="str">
        <f>'Rekapitulace stavby'!AN14</f>
        <v>Vyplň údaj</v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6" t="s">
        <v>34</v>
      </c>
      <c r="E22" s="41"/>
      <c r="F22" s="41"/>
      <c r="G22" s="41"/>
      <c r="H22" s="41"/>
      <c r="I22" s="146" t="s">
        <v>27</v>
      </c>
      <c r="J22" s="136" t="s">
        <v>35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36</v>
      </c>
      <c r="F23" s="41"/>
      <c r="G23" s="41"/>
      <c r="H23" s="41"/>
      <c r="I23" s="146" t="s">
        <v>30</v>
      </c>
      <c r="J23" s="136" t="s">
        <v>31</v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6" t="s">
        <v>38</v>
      </c>
      <c r="E25" s="41"/>
      <c r="F25" s="41"/>
      <c r="G25" s="41"/>
      <c r="H25" s="41"/>
      <c r="I25" s="146" t="s">
        <v>27</v>
      </c>
      <c r="J25" s="136" t="s">
        <v>31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39</v>
      </c>
      <c r="F26" s="41"/>
      <c r="G26" s="41"/>
      <c r="H26" s="41"/>
      <c r="I26" s="146" t="s">
        <v>30</v>
      </c>
      <c r="J26" s="136" t="s">
        <v>31</v>
      </c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6" t="s">
        <v>40</v>
      </c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1"/>
      <c r="B29" s="152"/>
      <c r="C29" s="151"/>
      <c r="D29" s="151"/>
      <c r="E29" s="153" t="s">
        <v>31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6" t="s">
        <v>42</v>
      </c>
      <c r="E32" s="41"/>
      <c r="F32" s="41"/>
      <c r="G32" s="41"/>
      <c r="H32" s="41"/>
      <c r="I32" s="41"/>
      <c r="J32" s="157">
        <f>ROUND(J89, 2)</f>
        <v>0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8" t="s">
        <v>44</v>
      </c>
      <c r="G34" s="41"/>
      <c r="H34" s="41"/>
      <c r="I34" s="158" t="s">
        <v>43</v>
      </c>
      <c r="J34" s="158" t="s">
        <v>45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9" t="s">
        <v>46</v>
      </c>
      <c r="E35" s="146" t="s">
        <v>47</v>
      </c>
      <c r="F35" s="160">
        <f>ROUND((SUM(BE89:BE120)),  2)</f>
        <v>0</v>
      </c>
      <c r="G35" s="41"/>
      <c r="H35" s="41"/>
      <c r="I35" s="161">
        <v>0.20999999999999999</v>
      </c>
      <c r="J35" s="160">
        <f>ROUND(((SUM(BE89:BE120))*I35),  2)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6" t="s">
        <v>48</v>
      </c>
      <c r="F36" s="160">
        <f>ROUND((SUM(BF89:BF120)),  2)</f>
        <v>0</v>
      </c>
      <c r="G36" s="41"/>
      <c r="H36" s="41"/>
      <c r="I36" s="161">
        <v>0.12</v>
      </c>
      <c r="J36" s="160">
        <f>ROUND(((SUM(BF89:BF120))*I36),  2)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49</v>
      </c>
      <c r="F37" s="160">
        <f>ROUND((SUM(BG89:BG120)),  2)</f>
        <v>0</v>
      </c>
      <c r="G37" s="41"/>
      <c r="H37" s="41"/>
      <c r="I37" s="161">
        <v>0.20999999999999999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6" t="s">
        <v>50</v>
      </c>
      <c r="F38" s="160">
        <f>ROUND((SUM(BH89:BH120)),  2)</f>
        <v>0</v>
      </c>
      <c r="G38" s="41"/>
      <c r="H38" s="41"/>
      <c r="I38" s="161">
        <v>0.12</v>
      </c>
      <c r="J38" s="160">
        <f>0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51</v>
      </c>
      <c r="F39" s="160">
        <f>ROUND((SUM(BI89:BI120)),  2)</f>
        <v>0</v>
      </c>
      <c r="G39" s="41"/>
      <c r="H39" s="41"/>
      <c r="I39" s="161">
        <v>0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2"/>
      <c r="D41" s="163" t="s">
        <v>52</v>
      </c>
      <c r="E41" s="164"/>
      <c r="F41" s="164"/>
      <c r="G41" s="165" t="s">
        <v>53</v>
      </c>
      <c r="H41" s="166" t="s">
        <v>54</v>
      </c>
      <c r="I41" s="164"/>
      <c r="J41" s="167">
        <f>SUM(J32:J39)</f>
        <v>0</v>
      </c>
      <c r="K41" s="168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131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3" t="str">
        <f>E7</f>
        <v>VT Ostravice, Hrabová, Vratimov, km 13,770, č.st. 5902 3914</v>
      </c>
      <c r="F50" s="35"/>
      <c r="G50" s="35"/>
      <c r="H50" s="35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127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3" t="s">
        <v>561</v>
      </c>
      <c r="F52" s="43"/>
      <c r="G52" s="43"/>
      <c r="H52" s="43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129</v>
      </c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22070-14XT-PA-02.1 - SO 02.1. Oprava balvanitého skluzu</v>
      </c>
      <c r="F54" s="43"/>
      <c r="G54" s="43"/>
      <c r="H54" s="43"/>
      <c r="I54" s="43"/>
      <c r="J54" s="43"/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22</v>
      </c>
      <c r="D56" s="43"/>
      <c r="E56" s="43"/>
      <c r="F56" s="30" t="str">
        <f>F14</f>
        <v xml:space="preserve"> </v>
      </c>
      <c r="G56" s="43"/>
      <c r="H56" s="43"/>
      <c r="I56" s="35" t="s">
        <v>24</v>
      </c>
      <c r="J56" s="75" t="str">
        <f>IF(J14="","",J14)</f>
        <v>18. 8. 2025</v>
      </c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25.65" customHeight="1">
      <c r="A58" s="41"/>
      <c r="B58" s="42"/>
      <c r="C58" s="35" t="s">
        <v>26</v>
      </c>
      <c r="D58" s="43"/>
      <c r="E58" s="43"/>
      <c r="F58" s="30" t="str">
        <f>E17</f>
        <v>Povodí Odry, s.p.</v>
      </c>
      <c r="G58" s="43"/>
      <c r="H58" s="43"/>
      <c r="I58" s="35" t="s">
        <v>34</v>
      </c>
      <c r="J58" s="39" t="str">
        <f>E23</f>
        <v>Regioprojekt Brno, s.r.o.</v>
      </c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32</v>
      </c>
      <c r="D59" s="43"/>
      <c r="E59" s="43"/>
      <c r="F59" s="30" t="str">
        <f>IF(E20="","",E20)</f>
        <v>Vyplň údaj</v>
      </c>
      <c r="G59" s="43"/>
      <c r="H59" s="43"/>
      <c r="I59" s="35" t="s">
        <v>38</v>
      </c>
      <c r="J59" s="39" t="str">
        <f>E26</f>
        <v>Ing. Alena Petříková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4" t="s">
        <v>132</v>
      </c>
      <c r="D61" s="175"/>
      <c r="E61" s="175"/>
      <c r="F61" s="175"/>
      <c r="G61" s="175"/>
      <c r="H61" s="175"/>
      <c r="I61" s="175"/>
      <c r="J61" s="176" t="s">
        <v>133</v>
      </c>
      <c r="K61" s="175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7" t="s">
        <v>74</v>
      </c>
      <c r="D63" s="43"/>
      <c r="E63" s="43"/>
      <c r="F63" s="43"/>
      <c r="G63" s="43"/>
      <c r="H63" s="43"/>
      <c r="I63" s="43"/>
      <c r="J63" s="105">
        <f>J89</f>
        <v>0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134</v>
      </c>
    </row>
    <row r="64" s="9" customFormat="1" ht="24.96" customHeight="1">
      <c r="A64" s="9"/>
      <c r="B64" s="178"/>
      <c r="C64" s="179"/>
      <c r="D64" s="180" t="s">
        <v>135</v>
      </c>
      <c r="E64" s="181"/>
      <c r="F64" s="181"/>
      <c r="G64" s="181"/>
      <c r="H64" s="181"/>
      <c r="I64" s="181"/>
      <c r="J64" s="182">
        <f>J90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4"/>
      <c r="C65" s="128"/>
      <c r="D65" s="185" t="s">
        <v>136</v>
      </c>
      <c r="E65" s="186"/>
      <c r="F65" s="186"/>
      <c r="G65" s="186"/>
      <c r="H65" s="186"/>
      <c r="I65" s="186"/>
      <c r="J65" s="187">
        <f>J91</f>
        <v>0</v>
      </c>
      <c r="K65" s="128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4"/>
      <c r="C66" s="128"/>
      <c r="D66" s="185" t="s">
        <v>361</v>
      </c>
      <c r="E66" s="186"/>
      <c r="F66" s="186"/>
      <c r="G66" s="186"/>
      <c r="H66" s="186"/>
      <c r="I66" s="186"/>
      <c r="J66" s="187">
        <f>J106</f>
        <v>0</v>
      </c>
      <c r="K66" s="128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4"/>
      <c r="C67" s="128"/>
      <c r="D67" s="185" t="s">
        <v>140</v>
      </c>
      <c r="E67" s="186"/>
      <c r="F67" s="186"/>
      <c r="G67" s="186"/>
      <c r="H67" s="186"/>
      <c r="I67" s="186"/>
      <c r="J67" s="187">
        <f>J116</f>
        <v>0</v>
      </c>
      <c r="K67" s="128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14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4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3" s="2" customFormat="1" ht="6.96" customHeight="1">
      <c r="A73" s="4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14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24.96" customHeight="1">
      <c r="A74" s="41"/>
      <c r="B74" s="42"/>
      <c r="C74" s="26" t="s">
        <v>141</v>
      </c>
      <c r="D74" s="43"/>
      <c r="E74" s="43"/>
      <c r="F74" s="43"/>
      <c r="G74" s="43"/>
      <c r="H74" s="43"/>
      <c r="I74" s="43"/>
      <c r="J74" s="43"/>
      <c r="K74" s="43"/>
      <c r="L74" s="14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16</v>
      </c>
      <c r="D76" s="43"/>
      <c r="E76" s="43"/>
      <c r="F76" s="43"/>
      <c r="G76" s="43"/>
      <c r="H76" s="43"/>
      <c r="I76" s="43"/>
      <c r="J76" s="43"/>
      <c r="K76" s="43"/>
      <c r="L76" s="14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173" t="str">
        <f>E7</f>
        <v>VT Ostravice, Hrabová, Vratimov, km 13,770, č.st. 5902 3914</v>
      </c>
      <c r="F77" s="35"/>
      <c r="G77" s="35"/>
      <c r="H77" s="35"/>
      <c r="I77" s="43"/>
      <c r="J77" s="43"/>
      <c r="K77" s="43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1" customFormat="1" ht="12" customHeight="1">
      <c r="B78" s="24"/>
      <c r="C78" s="35" t="s">
        <v>127</v>
      </c>
      <c r="D78" s="25"/>
      <c r="E78" s="25"/>
      <c r="F78" s="25"/>
      <c r="G78" s="25"/>
      <c r="H78" s="25"/>
      <c r="I78" s="25"/>
      <c r="J78" s="25"/>
      <c r="K78" s="25"/>
      <c r="L78" s="23"/>
    </row>
    <row r="79" s="2" customFormat="1" ht="16.5" customHeight="1">
      <c r="A79" s="41"/>
      <c r="B79" s="42"/>
      <c r="C79" s="43"/>
      <c r="D79" s="43"/>
      <c r="E79" s="173" t="s">
        <v>561</v>
      </c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129</v>
      </c>
      <c r="D80" s="43"/>
      <c r="E80" s="43"/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72" t="str">
        <f>E11</f>
        <v>22070-14XT-PA-02.1 - SO 02.1. Oprava balvanitého skluzu</v>
      </c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22</v>
      </c>
      <c r="D83" s="43"/>
      <c r="E83" s="43"/>
      <c r="F83" s="30" t="str">
        <f>F14</f>
        <v xml:space="preserve"> </v>
      </c>
      <c r="G83" s="43"/>
      <c r="H83" s="43"/>
      <c r="I83" s="35" t="s">
        <v>24</v>
      </c>
      <c r="J83" s="75" t="str">
        <f>IF(J14="","",J14)</f>
        <v>18. 8. 2025</v>
      </c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25.65" customHeight="1">
      <c r="A85" s="41"/>
      <c r="B85" s="42"/>
      <c r="C85" s="35" t="s">
        <v>26</v>
      </c>
      <c r="D85" s="43"/>
      <c r="E85" s="43"/>
      <c r="F85" s="30" t="str">
        <f>E17</f>
        <v>Povodí Odry, s.p.</v>
      </c>
      <c r="G85" s="43"/>
      <c r="H85" s="43"/>
      <c r="I85" s="35" t="s">
        <v>34</v>
      </c>
      <c r="J85" s="39" t="str">
        <f>E23</f>
        <v>Regioprojekt Brno, s.r.o.</v>
      </c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5.15" customHeight="1">
      <c r="A86" s="41"/>
      <c r="B86" s="42"/>
      <c r="C86" s="35" t="s">
        <v>32</v>
      </c>
      <c r="D86" s="43"/>
      <c r="E86" s="43"/>
      <c r="F86" s="30" t="str">
        <f>IF(E20="","",E20)</f>
        <v>Vyplň údaj</v>
      </c>
      <c r="G86" s="43"/>
      <c r="H86" s="43"/>
      <c r="I86" s="35" t="s">
        <v>38</v>
      </c>
      <c r="J86" s="39" t="str">
        <f>E26</f>
        <v>Ing. Alena Petříková</v>
      </c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0.32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11" customFormat="1" ht="29.28" customHeight="1">
      <c r="A88" s="189"/>
      <c r="B88" s="190"/>
      <c r="C88" s="191" t="s">
        <v>142</v>
      </c>
      <c r="D88" s="192" t="s">
        <v>61</v>
      </c>
      <c r="E88" s="192" t="s">
        <v>57</v>
      </c>
      <c r="F88" s="192" t="s">
        <v>58</v>
      </c>
      <c r="G88" s="192" t="s">
        <v>143</v>
      </c>
      <c r="H88" s="192" t="s">
        <v>144</v>
      </c>
      <c r="I88" s="192" t="s">
        <v>145</v>
      </c>
      <c r="J88" s="192" t="s">
        <v>133</v>
      </c>
      <c r="K88" s="193" t="s">
        <v>146</v>
      </c>
      <c r="L88" s="194"/>
      <c r="M88" s="95" t="s">
        <v>31</v>
      </c>
      <c r="N88" s="96" t="s">
        <v>46</v>
      </c>
      <c r="O88" s="96" t="s">
        <v>147</v>
      </c>
      <c r="P88" s="96" t="s">
        <v>148</v>
      </c>
      <c r="Q88" s="96" t="s">
        <v>149</v>
      </c>
      <c r="R88" s="96" t="s">
        <v>150</v>
      </c>
      <c r="S88" s="96" t="s">
        <v>151</v>
      </c>
      <c r="T88" s="97" t="s">
        <v>152</v>
      </c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</row>
    <row r="89" s="2" customFormat="1" ht="22.8" customHeight="1">
      <c r="A89" s="41"/>
      <c r="B89" s="42"/>
      <c r="C89" s="102" t="s">
        <v>153</v>
      </c>
      <c r="D89" s="43"/>
      <c r="E89" s="43"/>
      <c r="F89" s="43"/>
      <c r="G89" s="43"/>
      <c r="H89" s="43"/>
      <c r="I89" s="43"/>
      <c r="J89" s="195">
        <f>BK89</f>
        <v>0</v>
      </c>
      <c r="K89" s="43"/>
      <c r="L89" s="47"/>
      <c r="M89" s="98"/>
      <c r="N89" s="196"/>
      <c r="O89" s="99"/>
      <c r="P89" s="197">
        <f>P90</f>
        <v>0</v>
      </c>
      <c r="Q89" s="99"/>
      <c r="R89" s="197">
        <f>R90</f>
        <v>693</v>
      </c>
      <c r="S89" s="99"/>
      <c r="T89" s="198">
        <f>T90</f>
        <v>1456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75</v>
      </c>
      <c r="AU89" s="20" t="s">
        <v>134</v>
      </c>
      <c r="BK89" s="199">
        <f>BK90</f>
        <v>0</v>
      </c>
    </row>
    <row r="90" s="12" customFormat="1" ht="25.92" customHeight="1">
      <c r="A90" s="12"/>
      <c r="B90" s="200"/>
      <c r="C90" s="201"/>
      <c r="D90" s="202" t="s">
        <v>75</v>
      </c>
      <c r="E90" s="203" t="s">
        <v>154</v>
      </c>
      <c r="F90" s="203" t="s">
        <v>155</v>
      </c>
      <c r="G90" s="201"/>
      <c r="H90" s="201"/>
      <c r="I90" s="204"/>
      <c r="J90" s="205">
        <f>BK90</f>
        <v>0</v>
      </c>
      <c r="K90" s="201"/>
      <c r="L90" s="206"/>
      <c r="M90" s="207"/>
      <c r="N90" s="208"/>
      <c r="O90" s="208"/>
      <c r="P90" s="209">
        <f>P91+P106+P116</f>
        <v>0</v>
      </c>
      <c r="Q90" s="208"/>
      <c r="R90" s="209">
        <f>R91+R106+R116</f>
        <v>693</v>
      </c>
      <c r="S90" s="208"/>
      <c r="T90" s="210">
        <f>T91+T106+T116</f>
        <v>1456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11" t="s">
        <v>83</v>
      </c>
      <c r="AT90" s="212" t="s">
        <v>75</v>
      </c>
      <c r="AU90" s="212" t="s">
        <v>76</v>
      </c>
      <c r="AY90" s="211" t="s">
        <v>156</v>
      </c>
      <c r="BK90" s="213">
        <f>BK91+BK106+BK116</f>
        <v>0</v>
      </c>
    </row>
    <row r="91" s="12" customFormat="1" ht="22.8" customHeight="1">
      <c r="A91" s="12"/>
      <c r="B91" s="200"/>
      <c r="C91" s="201"/>
      <c r="D91" s="202" t="s">
        <v>75</v>
      </c>
      <c r="E91" s="214" t="s">
        <v>83</v>
      </c>
      <c r="F91" s="214" t="s">
        <v>157</v>
      </c>
      <c r="G91" s="201"/>
      <c r="H91" s="201"/>
      <c r="I91" s="204"/>
      <c r="J91" s="215">
        <f>BK91</f>
        <v>0</v>
      </c>
      <c r="K91" s="201"/>
      <c r="L91" s="206"/>
      <c r="M91" s="207"/>
      <c r="N91" s="208"/>
      <c r="O91" s="208"/>
      <c r="P91" s="209">
        <f>SUM(P92:P105)</f>
        <v>0</v>
      </c>
      <c r="Q91" s="208"/>
      <c r="R91" s="209">
        <f>SUM(R92:R105)</f>
        <v>0</v>
      </c>
      <c r="S91" s="208"/>
      <c r="T91" s="210">
        <f>SUM(T92:T105)</f>
        <v>1456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11" t="s">
        <v>83</v>
      </c>
      <c r="AT91" s="212" t="s">
        <v>75</v>
      </c>
      <c r="AU91" s="212" t="s">
        <v>83</v>
      </c>
      <c r="AY91" s="211" t="s">
        <v>156</v>
      </c>
      <c r="BK91" s="213">
        <f>SUM(BK92:BK105)</f>
        <v>0</v>
      </c>
    </row>
    <row r="92" s="2" customFormat="1" ht="37.8" customHeight="1">
      <c r="A92" s="41"/>
      <c r="B92" s="42"/>
      <c r="C92" s="216" t="s">
        <v>83</v>
      </c>
      <c r="D92" s="216" t="s">
        <v>158</v>
      </c>
      <c r="E92" s="217" t="s">
        <v>373</v>
      </c>
      <c r="F92" s="218" t="s">
        <v>374</v>
      </c>
      <c r="G92" s="219" t="s">
        <v>110</v>
      </c>
      <c r="H92" s="220">
        <v>800</v>
      </c>
      <c r="I92" s="221"/>
      <c r="J92" s="222">
        <f>ROUND(I92*H92,2)</f>
        <v>0</v>
      </c>
      <c r="K92" s="218" t="s">
        <v>161</v>
      </c>
      <c r="L92" s="47"/>
      <c r="M92" s="223" t="s">
        <v>31</v>
      </c>
      <c r="N92" s="224" t="s">
        <v>47</v>
      </c>
      <c r="O92" s="87"/>
      <c r="P92" s="225">
        <f>O92*H92</f>
        <v>0</v>
      </c>
      <c r="Q92" s="225">
        <v>0</v>
      </c>
      <c r="R92" s="225">
        <f>Q92*H92</f>
        <v>0</v>
      </c>
      <c r="S92" s="225">
        <v>1.8200000000000001</v>
      </c>
      <c r="T92" s="226">
        <f>S92*H92</f>
        <v>1456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27" t="s">
        <v>162</v>
      </c>
      <c r="AT92" s="227" t="s">
        <v>158</v>
      </c>
      <c r="AU92" s="227" t="s">
        <v>85</v>
      </c>
      <c r="AY92" s="20" t="s">
        <v>156</v>
      </c>
      <c r="BE92" s="228">
        <f>IF(N92="základní",J92,0)</f>
        <v>0</v>
      </c>
      <c r="BF92" s="228">
        <f>IF(N92="snížená",J92,0)</f>
        <v>0</v>
      </c>
      <c r="BG92" s="228">
        <f>IF(N92="zákl. přenesená",J92,0)</f>
        <v>0</v>
      </c>
      <c r="BH92" s="228">
        <f>IF(N92="sníž. přenesená",J92,0)</f>
        <v>0</v>
      </c>
      <c r="BI92" s="228">
        <f>IF(N92="nulová",J92,0)</f>
        <v>0</v>
      </c>
      <c r="BJ92" s="20" t="s">
        <v>83</v>
      </c>
      <c r="BK92" s="228">
        <f>ROUND(I92*H92,2)</f>
        <v>0</v>
      </c>
      <c r="BL92" s="20" t="s">
        <v>162</v>
      </c>
      <c r="BM92" s="227" t="s">
        <v>563</v>
      </c>
    </row>
    <row r="93" s="2" customFormat="1">
      <c r="A93" s="41"/>
      <c r="B93" s="42"/>
      <c r="C93" s="43"/>
      <c r="D93" s="229" t="s">
        <v>164</v>
      </c>
      <c r="E93" s="43"/>
      <c r="F93" s="230" t="s">
        <v>376</v>
      </c>
      <c r="G93" s="43"/>
      <c r="H93" s="43"/>
      <c r="I93" s="231"/>
      <c r="J93" s="43"/>
      <c r="K93" s="43"/>
      <c r="L93" s="47"/>
      <c r="M93" s="232"/>
      <c r="N93" s="233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164</v>
      </c>
      <c r="AU93" s="20" t="s">
        <v>85</v>
      </c>
    </row>
    <row r="94" s="16" customFormat="1">
      <c r="A94" s="16"/>
      <c r="B94" s="283"/>
      <c r="C94" s="284"/>
      <c r="D94" s="236" t="s">
        <v>166</v>
      </c>
      <c r="E94" s="285" t="s">
        <v>31</v>
      </c>
      <c r="F94" s="286" t="s">
        <v>377</v>
      </c>
      <c r="G94" s="284"/>
      <c r="H94" s="285" t="s">
        <v>31</v>
      </c>
      <c r="I94" s="287"/>
      <c r="J94" s="284"/>
      <c r="K94" s="284"/>
      <c r="L94" s="288"/>
      <c r="M94" s="289"/>
      <c r="N94" s="290"/>
      <c r="O94" s="290"/>
      <c r="P94" s="290"/>
      <c r="Q94" s="290"/>
      <c r="R94" s="290"/>
      <c r="S94" s="290"/>
      <c r="T94" s="291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T94" s="292" t="s">
        <v>166</v>
      </c>
      <c r="AU94" s="292" t="s">
        <v>85</v>
      </c>
      <c r="AV94" s="16" t="s">
        <v>83</v>
      </c>
      <c r="AW94" s="16" t="s">
        <v>37</v>
      </c>
      <c r="AX94" s="16" t="s">
        <v>76</v>
      </c>
      <c r="AY94" s="292" t="s">
        <v>156</v>
      </c>
    </row>
    <row r="95" s="13" customFormat="1">
      <c r="A95" s="13"/>
      <c r="B95" s="234"/>
      <c r="C95" s="235"/>
      <c r="D95" s="236" t="s">
        <v>166</v>
      </c>
      <c r="E95" s="237" t="s">
        <v>558</v>
      </c>
      <c r="F95" s="238" t="s">
        <v>564</v>
      </c>
      <c r="G95" s="235"/>
      <c r="H95" s="239">
        <v>500</v>
      </c>
      <c r="I95" s="240"/>
      <c r="J95" s="235"/>
      <c r="K95" s="235"/>
      <c r="L95" s="241"/>
      <c r="M95" s="242"/>
      <c r="N95" s="243"/>
      <c r="O95" s="243"/>
      <c r="P95" s="243"/>
      <c r="Q95" s="243"/>
      <c r="R95" s="243"/>
      <c r="S95" s="243"/>
      <c r="T95" s="24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5" t="s">
        <v>166</v>
      </c>
      <c r="AU95" s="245" t="s">
        <v>85</v>
      </c>
      <c r="AV95" s="13" t="s">
        <v>85</v>
      </c>
      <c r="AW95" s="13" t="s">
        <v>37</v>
      </c>
      <c r="AX95" s="13" t="s">
        <v>76</v>
      </c>
      <c r="AY95" s="245" t="s">
        <v>156</v>
      </c>
    </row>
    <row r="96" s="13" customFormat="1">
      <c r="A96" s="13"/>
      <c r="B96" s="234"/>
      <c r="C96" s="235"/>
      <c r="D96" s="236" t="s">
        <v>166</v>
      </c>
      <c r="E96" s="237" t="s">
        <v>556</v>
      </c>
      <c r="F96" s="238" t="s">
        <v>565</v>
      </c>
      <c r="G96" s="235"/>
      <c r="H96" s="239">
        <v>300</v>
      </c>
      <c r="I96" s="240"/>
      <c r="J96" s="235"/>
      <c r="K96" s="235"/>
      <c r="L96" s="241"/>
      <c r="M96" s="242"/>
      <c r="N96" s="243"/>
      <c r="O96" s="243"/>
      <c r="P96" s="243"/>
      <c r="Q96" s="243"/>
      <c r="R96" s="243"/>
      <c r="S96" s="243"/>
      <c r="T96" s="24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5" t="s">
        <v>166</v>
      </c>
      <c r="AU96" s="245" t="s">
        <v>85</v>
      </c>
      <c r="AV96" s="13" t="s">
        <v>85</v>
      </c>
      <c r="AW96" s="13" t="s">
        <v>37</v>
      </c>
      <c r="AX96" s="13" t="s">
        <v>76</v>
      </c>
      <c r="AY96" s="245" t="s">
        <v>156</v>
      </c>
    </row>
    <row r="97" s="14" customFormat="1">
      <c r="A97" s="14"/>
      <c r="B97" s="246"/>
      <c r="C97" s="247"/>
      <c r="D97" s="236" t="s">
        <v>166</v>
      </c>
      <c r="E97" s="248" t="s">
        <v>31</v>
      </c>
      <c r="F97" s="249" t="s">
        <v>173</v>
      </c>
      <c r="G97" s="247"/>
      <c r="H97" s="250">
        <v>800</v>
      </c>
      <c r="I97" s="251"/>
      <c r="J97" s="247"/>
      <c r="K97" s="247"/>
      <c r="L97" s="252"/>
      <c r="M97" s="253"/>
      <c r="N97" s="254"/>
      <c r="O97" s="254"/>
      <c r="P97" s="254"/>
      <c r="Q97" s="254"/>
      <c r="R97" s="254"/>
      <c r="S97" s="254"/>
      <c r="T97" s="25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6" t="s">
        <v>166</v>
      </c>
      <c r="AU97" s="256" t="s">
        <v>85</v>
      </c>
      <c r="AV97" s="14" t="s">
        <v>162</v>
      </c>
      <c r="AW97" s="14" t="s">
        <v>37</v>
      </c>
      <c r="AX97" s="14" t="s">
        <v>83</v>
      </c>
      <c r="AY97" s="256" t="s">
        <v>156</v>
      </c>
    </row>
    <row r="98" s="2" customFormat="1" ht="62.7" customHeight="1">
      <c r="A98" s="41"/>
      <c r="B98" s="42"/>
      <c r="C98" s="216" t="s">
        <v>85</v>
      </c>
      <c r="D98" s="216" t="s">
        <v>158</v>
      </c>
      <c r="E98" s="217" t="s">
        <v>566</v>
      </c>
      <c r="F98" s="218" t="s">
        <v>567</v>
      </c>
      <c r="G98" s="219" t="s">
        <v>110</v>
      </c>
      <c r="H98" s="220">
        <v>500</v>
      </c>
      <c r="I98" s="221"/>
      <c r="J98" s="222">
        <f>ROUND(I98*H98,2)</f>
        <v>0</v>
      </c>
      <c r="K98" s="218" t="s">
        <v>161</v>
      </c>
      <c r="L98" s="47"/>
      <c r="M98" s="223" t="s">
        <v>31</v>
      </c>
      <c r="N98" s="224" t="s">
        <v>47</v>
      </c>
      <c r="O98" s="87"/>
      <c r="P98" s="225">
        <f>O98*H98</f>
        <v>0</v>
      </c>
      <c r="Q98" s="225">
        <v>0</v>
      </c>
      <c r="R98" s="225">
        <f>Q98*H98</f>
        <v>0</v>
      </c>
      <c r="S98" s="225">
        <v>0</v>
      </c>
      <c r="T98" s="226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7" t="s">
        <v>162</v>
      </c>
      <c r="AT98" s="227" t="s">
        <v>158</v>
      </c>
      <c r="AU98" s="227" t="s">
        <v>85</v>
      </c>
      <c r="AY98" s="20" t="s">
        <v>156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20" t="s">
        <v>83</v>
      </c>
      <c r="BK98" s="228">
        <f>ROUND(I98*H98,2)</f>
        <v>0</v>
      </c>
      <c r="BL98" s="20" t="s">
        <v>162</v>
      </c>
      <c r="BM98" s="227" t="s">
        <v>568</v>
      </c>
    </row>
    <row r="99" s="2" customFormat="1">
      <c r="A99" s="41"/>
      <c r="B99" s="42"/>
      <c r="C99" s="43"/>
      <c r="D99" s="229" t="s">
        <v>164</v>
      </c>
      <c r="E99" s="43"/>
      <c r="F99" s="230" t="s">
        <v>569</v>
      </c>
      <c r="G99" s="43"/>
      <c r="H99" s="43"/>
      <c r="I99" s="231"/>
      <c r="J99" s="43"/>
      <c r="K99" s="43"/>
      <c r="L99" s="47"/>
      <c r="M99" s="232"/>
      <c r="N99" s="233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164</v>
      </c>
      <c r="AU99" s="20" t="s">
        <v>85</v>
      </c>
    </row>
    <row r="100" s="13" customFormat="1">
      <c r="A100" s="13"/>
      <c r="B100" s="234"/>
      <c r="C100" s="235"/>
      <c r="D100" s="236" t="s">
        <v>166</v>
      </c>
      <c r="E100" s="237" t="s">
        <v>31</v>
      </c>
      <c r="F100" s="238" t="s">
        <v>570</v>
      </c>
      <c r="G100" s="235"/>
      <c r="H100" s="239">
        <v>500</v>
      </c>
      <c r="I100" s="240"/>
      <c r="J100" s="235"/>
      <c r="K100" s="235"/>
      <c r="L100" s="241"/>
      <c r="M100" s="242"/>
      <c r="N100" s="243"/>
      <c r="O100" s="243"/>
      <c r="P100" s="243"/>
      <c r="Q100" s="243"/>
      <c r="R100" s="243"/>
      <c r="S100" s="243"/>
      <c r="T100" s="24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5" t="s">
        <v>166</v>
      </c>
      <c r="AU100" s="245" t="s">
        <v>85</v>
      </c>
      <c r="AV100" s="13" t="s">
        <v>85</v>
      </c>
      <c r="AW100" s="13" t="s">
        <v>37</v>
      </c>
      <c r="AX100" s="13" t="s">
        <v>83</v>
      </c>
      <c r="AY100" s="245" t="s">
        <v>156</v>
      </c>
    </row>
    <row r="101" s="2" customFormat="1" ht="24.15" customHeight="1">
      <c r="A101" s="41"/>
      <c r="B101" s="42"/>
      <c r="C101" s="216" t="s">
        <v>174</v>
      </c>
      <c r="D101" s="216" t="s">
        <v>158</v>
      </c>
      <c r="E101" s="217" t="s">
        <v>263</v>
      </c>
      <c r="F101" s="218" t="s">
        <v>264</v>
      </c>
      <c r="G101" s="219" t="s">
        <v>265</v>
      </c>
      <c r="H101" s="220">
        <v>1</v>
      </c>
      <c r="I101" s="221"/>
      <c r="J101" s="222">
        <f>ROUND(I101*H101,2)</f>
        <v>0</v>
      </c>
      <c r="K101" s="218" t="s">
        <v>31</v>
      </c>
      <c r="L101" s="47"/>
      <c r="M101" s="223" t="s">
        <v>31</v>
      </c>
      <c r="N101" s="224" t="s">
        <v>47</v>
      </c>
      <c r="O101" s="87"/>
      <c r="P101" s="225">
        <f>O101*H101</f>
        <v>0</v>
      </c>
      <c r="Q101" s="225">
        <v>0</v>
      </c>
      <c r="R101" s="225">
        <f>Q101*H101</f>
        <v>0</v>
      </c>
      <c r="S101" s="225">
        <v>0</v>
      </c>
      <c r="T101" s="226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7" t="s">
        <v>162</v>
      </c>
      <c r="AT101" s="227" t="s">
        <v>158</v>
      </c>
      <c r="AU101" s="227" t="s">
        <v>85</v>
      </c>
      <c r="AY101" s="20" t="s">
        <v>156</v>
      </c>
      <c r="BE101" s="228">
        <f>IF(N101="základní",J101,0)</f>
        <v>0</v>
      </c>
      <c r="BF101" s="228">
        <f>IF(N101="snížená",J101,0)</f>
        <v>0</v>
      </c>
      <c r="BG101" s="228">
        <f>IF(N101="zákl. přenesená",J101,0)</f>
        <v>0</v>
      </c>
      <c r="BH101" s="228">
        <f>IF(N101="sníž. přenesená",J101,0)</f>
        <v>0</v>
      </c>
      <c r="BI101" s="228">
        <f>IF(N101="nulová",J101,0)</f>
        <v>0</v>
      </c>
      <c r="BJ101" s="20" t="s">
        <v>83</v>
      </c>
      <c r="BK101" s="228">
        <f>ROUND(I101*H101,2)</f>
        <v>0</v>
      </c>
      <c r="BL101" s="20" t="s">
        <v>162</v>
      </c>
      <c r="BM101" s="227" t="s">
        <v>571</v>
      </c>
    </row>
    <row r="102" s="2" customFormat="1">
      <c r="A102" s="41"/>
      <c r="B102" s="42"/>
      <c r="C102" s="43"/>
      <c r="D102" s="236" t="s">
        <v>267</v>
      </c>
      <c r="E102" s="43"/>
      <c r="F102" s="278" t="s">
        <v>572</v>
      </c>
      <c r="G102" s="43"/>
      <c r="H102" s="43"/>
      <c r="I102" s="231"/>
      <c r="J102" s="43"/>
      <c r="K102" s="43"/>
      <c r="L102" s="47"/>
      <c r="M102" s="232"/>
      <c r="N102" s="233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267</v>
      </c>
      <c r="AU102" s="20" t="s">
        <v>85</v>
      </c>
    </row>
    <row r="103" s="2" customFormat="1" ht="44.25" customHeight="1">
      <c r="A103" s="41"/>
      <c r="B103" s="42"/>
      <c r="C103" s="216" t="s">
        <v>162</v>
      </c>
      <c r="D103" s="216" t="s">
        <v>158</v>
      </c>
      <c r="E103" s="217" t="s">
        <v>385</v>
      </c>
      <c r="F103" s="218" t="s">
        <v>386</v>
      </c>
      <c r="G103" s="219" t="s">
        <v>110</v>
      </c>
      <c r="H103" s="220">
        <v>500</v>
      </c>
      <c r="I103" s="221"/>
      <c r="J103" s="222">
        <f>ROUND(I103*H103,2)</f>
        <v>0</v>
      </c>
      <c r="K103" s="218" t="s">
        <v>31</v>
      </c>
      <c r="L103" s="47"/>
      <c r="M103" s="223" t="s">
        <v>31</v>
      </c>
      <c r="N103" s="224" t="s">
        <v>47</v>
      </c>
      <c r="O103" s="87"/>
      <c r="P103" s="225">
        <f>O103*H103</f>
        <v>0</v>
      </c>
      <c r="Q103" s="225">
        <v>0</v>
      </c>
      <c r="R103" s="225">
        <f>Q103*H103</f>
        <v>0</v>
      </c>
      <c r="S103" s="225">
        <v>0</v>
      </c>
      <c r="T103" s="226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7" t="s">
        <v>162</v>
      </c>
      <c r="AT103" s="227" t="s">
        <v>158</v>
      </c>
      <c r="AU103" s="227" t="s">
        <v>85</v>
      </c>
      <c r="AY103" s="20" t="s">
        <v>156</v>
      </c>
      <c r="BE103" s="228">
        <f>IF(N103="základní",J103,0)</f>
        <v>0</v>
      </c>
      <c r="BF103" s="228">
        <f>IF(N103="snížená",J103,0)</f>
        <v>0</v>
      </c>
      <c r="BG103" s="228">
        <f>IF(N103="zákl. přenesená",J103,0)</f>
        <v>0</v>
      </c>
      <c r="BH103" s="228">
        <f>IF(N103="sníž. přenesená",J103,0)</f>
        <v>0</v>
      </c>
      <c r="BI103" s="228">
        <f>IF(N103="nulová",J103,0)</f>
        <v>0</v>
      </c>
      <c r="BJ103" s="20" t="s">
        <v>83</v>
      </c>
      <c r="BK103" s="228">
        <f>ROUND(I103*H103,2)</f>
        <v>0</v>
      </c>
      <c r="BL103" s="20" t="s">
        <v>162</v>
      </c>
      <c r="BM103" s="227" t="s">
        <v>573</v>
      </c>
    </row>
    <row r="104" s="2" customFormat="1">
      <c r="A104" s="41"/>
      <c r="B104" s="42"/>
      <c r="C104" s="43"/>
      <c r="D104" s="236" t="s">
        <v>267</v>
      </c>
      <c r="E104" s="43"/>
      <c r="F104" s="278" t="s">
        <v>388</v>
      </c>
      <c r="G104" s="43"/>
      <c r="H104" s="43"/>
      <c r="I104" s="231"/>
      <c r="J104" s="43"/>
      <c r="K104" s="43"/>
      <c r="L104" s="47"/>
      <c r="M104" s="232"/>
      <c r="N104" s="233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267</v>
      </c>
      <c r="AU104" s="20" t="s">
        <v>85</v>
      </c>
    </row>
    <row r="105" s="13" customFormat="1">
      <c r="A105" s="13"/>
      <c r="B105" s="234"/>
      <c r="C105" s="235"/>
      <c r="D105" s="236" t="s">
        <v>166</v>
      </c>
      <c r="E105" s="237" t="s">
        <v>31</v>
      </c>
      <c r="F105" s="238" t="s">
        <v>558</v>
      </c>
      <c r="G105" s="235"/>
      <c r="H105" s="239">
        <v>500</v>
      </c>
      <c r="I105" s="240"/>
      <c r="J105" s="235"/>
      <c r="K105" s="235"/>
      <c r="L105" s="241"/>
      <c r="M105" s="242"/>
      <c r="N105" s="243"/>
      <c r="O105" s="243"/>
      <c r="P105" s="243"/>
      <c r="Q105" s="243"/>
      <c r="R105" s="243"/>
      <c r="S105" s="243"/>
      <c r="T105" s="24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5" t="s">
        <v>166</v>
      </c>
      <c r="AU105" s="245" t="s">
        <v>85</v>
      </c>
      <c r="AV105" s="13" t="s">
        <v>85</v>
      </c>
      <c r="AW105" s="13" t="s">
        <v>37</v>
      </c>
      <c r="AX105" s="13" t="s">
        <v>83</v>
      </c>
      <c r="AY105" s="245" t="s">
        <v>156</v>
      </c>
    </row>
    <row r="106" s="12" customFormat="1" ht="22.8" customHeight="1">
      <c r="A106" s="12"/>
      <c r="B106" s="200"/>
      <c r="C106" s="201"/>
      <c r="D106" s="202" t="s">
        <v>75</v>
      </c>
      <c r="E106" s="214" t="s">
        <v>162</v>
      </c>
      <c r="F106" s="214" t="s">
        <v>445</v>
      </c>
      <c r="G106" s="201"/>
      <c r="H106" s="201"/>
      <c r="I106" s="204"/>
      <c r="J106" s="215">
        <f>BK106</f>
        <v>0</v>
      </c>
      <c r="K106" s="201"/>
      <c r="L106" s="206"/>
      <c r="M106" s="207"/>
      <c r="N106" s="208"/>
      <c r="O106" s="208"/>
      <c r="P106" s="209">
        <f>SUM(P107:P115)</f>
        <v>0</v>
      </c>
      <c r="Q106" s="208"/>
      <c r="R106" s="209">
        <f>SUM(R107:R115)</f>
        <v>693</v>
      </c>
      <c r="S106" s="208"/>
      <c r="T106" s="210">
        <f>SUM(T107:T115)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11" t="s">
        <v>83</v>
      </c>
      <c r="AT106" s="212" t="s">
        <v>75</v>
      </c>
      <c r="AU106" s="212" t="s">
        <v>83</v>
      </c>
      <c r="AY106" s="211" t="s">
        <v>156</v>
      </c>
      <c r="BK106" s="213">
        <f>SUM(BK107:BK115)</f>
        <v>0</v>
      </c>
    </row>
    <row r="107" s="2" customFormat="1" ht="55.5" customHeight="1">
      <c r="A107" s="41"/>
      <c r="B107" s="42"/>
      <c r="C107" s="216" t="s">
        <v>185</v>
      </c>
      <c r="D107" s="216" t="s">
        <v>158</v>
      </c>
      <c r="E107" s="217" t="s">
        <v>574</v>
      </c>
      <c r="F107" s="218" t="s">
        <v>575</v>
      </c>
      <c r="G107" s="219" t="s">
        <v>110</v>
      </c>
      <c r="H107" s="220">
        <v>450</v>
      </c>
      <c r="I107" s="221"/>
      <c r="J107" s="222">
        <f>ROUND(I107*H107,2)</f>
        <v>0</v>
      </c>
      <c r="K107" s="218" t="s">
        <v>161</v>
      </c>
      <c r="L107" s="47"/>
      <c r="M107" s="223" t="s">
        <v>31</v>
      </c>
      <c r="N107" s="224" t="s">
        <v>47</v>
      </c>
      <c r="O107" s="87"/>
      <c r="P107" s="225">
        <f>O107*H107</f>
        <v>0</v>
      </c>
      <c r="Q107" s="225">
        <v>1.54</v>
      </c>
      <c r="R107" s="225">
        <f>Q107*H107</f>
        <v>693</v>
      </c>
      <c r="S107" s="225">
        <v>0</v>
      </c>
      <c r="T107" s="226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7" t="s">
        <v>162</v>
      </c>
      <c r="AT107" s="227" t="s">
        <v>158</v>
      </c>
      <c r="AU107" s="227" t="s">
        <v>85</v>
      </c>
      <c r="AY107" s="20" t="s">
        <v>156</v>
      </c>
      <c r="BE107" s="228">
        <f>IF(N107="základní",J107,0)</f>
        <v>0</v>
      </c>
      <c r="BF107" s="228">
        <f>IF(N107="snížená",J107,0)</f>
        <v>0</v>
      </c>
      <c r="BG107" s="228">
        <f>IF(N107="zákl. přenesená",J107,0)</f>
        <v>0</v>
      </c>
      <c r="BH107" s="228">
        <f>IF(N107="sníž. přenesená",J107,0)</f>
        <v>0</v>
      </c>
      <c r="BI107" s="228">
        <f>IF(N107="nulová",J107,0)</f>
        <v>0</v>
      </c>
      <c r="BJ107" s="20" t="s">
        <v>83</v>
      </c>
      <c r="BK107" s="228">
        <f>ROUND(I107*H107,2)</f>
        <v>0</v>
      </c>
      <c r="BL107" s="20" t="s">
        <v>162</v>
      </c>
      <c r="BM107" s="227" t="s">
        <v>576</v>
      </c>
    </row>
    <row r="108" s="2" customFormat="1">
      <c r="A108" s="41"/>
      <c r="B108" s="42"/>
      <c r="C108" s="43"/>
      <c r="D108" s="229" t="s">
        <v>164</v>
      </c>
      <c r="E108" s="43"/>
      <c r="F108" s="230" t="s">
        <v>577</v>
      </c>
      <c r="G108" s="43"/>
      <c r="H108" s="43"/>
      <c r="I108" s="231"/>
      <c r="J108" s="43"/>
      <c r="K108" s="43"/>
      <c r="L108" s="47"/>
      <c r="M108" s="232"/>
      <c r="N108" s="233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164</v>
      </c>
      <c r="AU108" s="20" t="s">
        <v>85</v>
      </c>
    </row>
    <row r="109" s="2" customFormat="1">
      <c r="A109" s="41"/>
      <c r="B109" s="42"/>
      <c r="C109" s="43"/>
      <c r="D109" s="236" t="s">
        <v>267</v>
      </c>
      <c r="E109" s="43"/>
      <c r="F109" s="278" t="s">
        <v>578</v>
      </c>
      <c r="G109" s="43"/>
      <c r="H109" s="43"/>
      <c r="I109" s="231"/>
      <c r="J109" s="43"/>
      <c r="K109" s="43"/>
      <c r="L109" s="47"/>
      <c r="M109" s="232"/>
      <c r="N109" s="233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267</v>
      </c>
      <c r="AU109" s="20" t="s">
        <v>85</v>
      </c>
    </row>
    <row r="110" s="13" customFormat="1">
      <c r="A110" s="13"/>
      <c r="B110" s="234"/>
      <c r="C110" s="235"/>
      <c r="D110" s="236" t="s">
        <v>166</v>
      </c>
      <c r="E110" s="237" t="s">
        <v>31</v>
      </c>
      <c r="F110" s="238" t="s">
        <v>579</v>
      </c>
      <c r="G110" s="235"/>
      <c r="H110" s="239">
        <v>450</v>
      </c>
      <c r="I110" s="240"/>
      <c r="J110" s="235"/>
      <c r="K110" s="235"/>
      <c r="L110" s="241"/>
      <c r="M110" s="242"/>
      <c r="N110" s="243"/>
      <c r="O110" s="243"/>
      <c r="P110" s="243"/>
      <c r="Q110" s="243"/>
      <c r="R110" s="243"/>
      <c r="S110" s="243"/>
      <c r="T110" s="24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5" t="s">
        <v>166</v>
      </c>
      <c r="AU110" s="245" t="s">
        <v>85</v>
      </c>
      <c r="AV110" s="13" t="s">
        <v>85</v>
      </c>
      <c r="AW110" s="13" t="s">
        <v>37</v>
      </c>
      <c r="AX110" s="13" t="s">
        <v>83</v>
      </c>
      <c r="AY110" s="245" t="s">
        <v>156</v>
      </c>
    </row>
    <row r="111" s="2" customFormat="1" ht="66.75" customHeight="1">
      <c r="A111" s="41"/>
      <c r="B111" s="42"/>
      <c r="C111" s="216" t="s">
        <v>192</v>
      </c>
      <c r="D111" s="216" t="s">
        <v>158</v>
      </c>
      <c r="E111" s="217" t="s">
        <v>580</v>
      </c>
      <c r="F111" s="218" t="s">
        <v>581</v>
      </c>
      <c r="G111" s="219" t="s">
        <v>110</v>
      </c>
      <c r="H111" s="220">
        <v>400</v>
      </c>
      <c r="I111" s="221"/>
      <c r="J111" s="222">
        <f>ROUND(I111*H111,2)</f>
        <v>0</v>
      </c>
      <c r="K111" s="218" t="s">
        <v>31</v>
      </c>
      <c r="L111" s="47"/>
      <c r="M111" s="223" t="s">
        <v>31</v>
      </c>
      <c r="N111" s="224" t="s">
        <v>47</v>
      </c>
      <c r="O111" s="87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7" t="s">
        <v>162</v>
      </c>
      <c r="AT111" s="227" t="s">
        <v>158</v>
      </c>
      <c r="AU111" s="227" t="s">
        <v>85</v>
      </c>
      <c r="AY111" s="20" t="s">
        <v>156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20" t="s">
        <v>83</v>
      </c>
      <c r="BK111" s="228">
        <f>ROUND(I111*H111,2)</f>
        <v>0</v>
      </c>
      <c r="BL111" s="20" t="s">
        <v>162</v>
      </c>
      <c r="BM111" s="227" t="s">
        <v>582</v>
      </c>
    </row>
    <row r="112" s="2" customFormat="1">
      <c r="A112" s="41"/>
      <c r="B112" s="42"/>
      <c r="C112" s="43"/>
      <c r="D112" s="236" t="s">
        <v>267</v>
      </c>
      <c r="E112" s="43"/>
      <c r="F112" s="278" t="s">
        <v>583</v>
      </c>
      <c r="G112" s="43"/>
      <c r="H112" s="43"/>
      <c r="I112" s="231"/>
      <c r="J112" s="43"/>
      <c r="K112" s="43"/>
      <c r="L112" s="47"/>
      <c r="M112" s="232"/>
      <c r="N112" s="233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267</v>
      </c>
      <c r="AU112" s="20" t="s">
        <v>85</v>
      </c>
    </row>
    <row r="113" s="13" customFormat="1">
      <c r="A113" s="13"/>
      <c r="B113" s="234"/>
      <c r="C113" s="235"/>
      <c r="D113" s="236" t="s">
        <v>166</v>
      </c>
      <c r="E113" s="237" t="s">
        <v>31</v>
      </c>
      <c r="F113" s="238" t="s">
        <v>556</v>
      </c>
      <c r="G113" s="235"/>
      <c r="H113" s="239">
        <v>300</v>
      </c>
      <c r="I113" s="240"/>
      <c r="J113" s="235"/>
      <c r="K113" s="235"/>
      <c r="L113" s="241"/>
      <c r="M113" s="242"/>
      <c r="N113" s="243"/>
      <c r="O113" s="243"/>
      <c r="P113" s="243"/>
      <c r="Q113" s="243"/>
      <c r="R113" s="243"/>
      <c r="S113" s="243"/>
      <c r="T113" s="24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5" t="s">
        <v>166</v>
      </c>
      <c r="AU113" s="245" t="s">
        <v>85</v>
      </c>
      <c r="AV113" s="13" t="s">
        <v>85</v>
      </c>
      <c r="AW113" s="13" t="s">
        <v>37</v>
      </c>
      <c r="AX113" s="13" t="s">
        <v>76</v>
      </c>
      <c r="AY113" s="245" t="s">
        <v>156</v>
      </c>
    </row>
    <row r="114" s="13" customFormat="1">
      <c r="A114" s="13"/>
      <c r="B114" s="234"/>
      <c r="C114" s="235"/>
      <c r="D114" s="236" t="s">
        <v>166</v>
      </c>
      <c r="E114" s="237" t="s">
        <v>554</v>
      </c>
      <c r="F114" s="238" t="s">
        <v>584</v>
      </c>
      <c r="G114" s="235"/>
      <c r="H114" s="239">
        <v>100</v>
      </c>
      <c r="I114" s="240"/>
      <c r="J114" s="235"/>
      <c r="K114" s="235"/>
      <c r="L114" s="241"/>
      <c r="M114" s="242"/>
      <c r="N114" s="243"/>
      <c r="O114" s="243"/>
      <c r="P114" s="243"/>
      <c r="Q114" s="243"/>
      <c r="R114" s="243"/>
      <c r="S114" s="243"/>
      <c r="T114" s="24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5" t="s">
        <v>166</v>
      </c>
      <c r="AU114" s="245" t="s">
        <v>85</v>
      </c>
      <c r="AV114" s="13" t="s">
        <v>85</v>
      </c>
      <c r="AW114" s="13" t="s">
        <v>37</v>
      </c>
      <c r="AX114" s="13" t="s">
        <v>76</v>
      </c>
      <c r="AY114" s="245" t="s">
        <v>156</v>
      </c>
    </row>
    <row r="115" s="14" customFormat="1">
      <c r="A115" s="14"/>
      <c r="B115" s="246"/>
      <c r="C115" s="247"/>
      <c r="D115" s="236" t="s">
        <v>166</v>
      </c>
      <c r="E115" s="248" t="s">
        <v>31</v>
      </c>
      <c r="F115" s="249" t="s">
        <v>173</v>
      </c>
      <c r="G115" s="247"/>
      <c r="H115" s="250">
        <v>400</v>
      </c>
      <c r="I115" s="251"/>
      <c r="J115" s="247"/>
      <c r="K115" s="247"/>
      <c r="L115" s="252"/>
      <c r="M115" s="253"/>
      <c r="N115" s="254"/>
      <c r="O115" s="254"/>
      <c r="P115" s="254"/>
      <c r="Q115" s="254"/>
      <c r="R115" s="254"/>
      <c r="S115" s="254"/>
      <c r="T115" s="255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6" t="s">
        <v>166</v>
      </c>
      <c r="AU115" s="256" t="s">
        <v>85</v>
      </c>
      <c r="AV115" s="14" t="s">
        <v>162</v>
      </c>
      <c r="AW115" s="14" t="s">
        <v>37</v>
      </c>
      <c r="AX115" s="14" t="s">
        <v>83</v>
      </c>
      <c r="AY115" s="256" t="s">
        <v>156</v>
      </c>
    </row>
    <row r="116" s="12" customFormat="1" ht="22.8" customHeight="1">
      <c r="A116" s="12"/>
      <c r="B116" s="200"/>
      <c r="C116" s="201"/>
      <c r="D116" s="202" t="s">
        <v>75</v>
      </c>
      <c r="E116" s="214" t="s">
        <v>326</v>
      </c>
      <c r="F116" s="214" t="s">
        <v>327</v>
      </c>
      <c r="G116" s="201"/>
      <c r="H116" s="201"/>
      <c r="I116" s="204"/>
      <c r="J116" s="215">
        <f>BK116</f>
        <v>0</v>
      </c>
      <c r="K116" s="201"/>
      <c r="L116" s="206"/>
      <c r="M116" s="207"/>
      <c r="N116" s="208"/>
      <c r="O116" s="208"/>
      <c r="P116" s="209">
        <f>SUM(P117:P120)</f>
        <v>0</v>
      </c>
      <c r="Q116" s="208"/>
      <c r="R116" s="209">
        <f>SUM(R117:R120)</f>
        <v>0</v>
      </c>
      <c r="S116" s="208"/>
      <c r="T116" s="210">
        <f>SUM(T117:T120)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11" t="s">
        <v>83</v>
      </c>
      <c r="AT116" s="212" t="s">
        <v>75</v>
      </c>
      <c r="AU116" s="212" t="s">
        <v>83</v>
      </c>
      <c r="AY116" s="211" t="s">
        <v>156</v>
      </c>
      <c r="BK116" s="213">
        <f>SUM(BK117:BK120)</f>
        <v>0</v>
      </c>
    </row>
    <row r="117" s="2" customFormat="1" ht="24.15" customHeight="1">
      <c r="A117" s="41"/>
      <c r="B117" s="42"/>
      <c r="C117" s="216" t="s">
        <v>197</v>
      </c>
      <c r="D117" s="216" t="s">
        <v>158</v>
      </c>
      <c r="E117" s="217" t="s">
        <v>585</v>
      </c>
      <c r="F117" s="218" t="s">
        <v>586</v>
      </c>
      <c r="G117" s="219" t="s">
        <v>311</v>
      </c>
      <c r="H117" s="220">
        <v>693</v>
      </c>
      <c r="I117" s="221"/>
      <c r="J117" s="222">
        <f>ROUND(I117*H117,2)</f>
        <v>0</v>
      </c>
      <c r="K117" s="218" t="s">
        <v>161</v>
      </c>
      <c r="L117" s="47"/>
      <c r="M117" s="223" t="s">
        <v>31</v>
      </c>
      <c r="N117" s="224" t="s">
        <v>47</v>
      </c>
      <c r="O117" s="87"/>
      <c r="P117" s="225">
        <f>O117*H117</f>
        <v>0</v>
      </c>
      <c r="Q117" s="225">
        <v>0</v>
      </c>
      <c r="R117" s="225">
        <f>Q117*H117</f>
        <v>0</v>
      </c>
      <c r="S117" s="225">
        <v>0</v>
      </c>
      <c r="T117" s="226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7" t="s">
        <v>162</v>
      </c>
      <c r="AT117" s="227" t="s">
        <v>158</v>
      </c>
      <c r="AU117" s="227" t="s">
        <v>85</v>
      </c>
      <c r="AY117" s="20" t="s">
        <v>156</v>
      </c>
      <c r="BE117" s="228">
        <f>IF(N117="základní",J117,0)</f>
        <v>0</v>
      </c>
      <c r="BF117" s="228">
        <f>IF(N117="snížená",J117,0)</f>
        <v>0</v>
      </c>
      <c r="BG117" s="228">
        <f>IF(N117="zákl. přenesená",J117,0)</f>
        <v>0</v>
      </c>
      <c r="BH117" s="228">
        <f>IF(N117="sníž. přenesená",J117,0)</f>
        <v>0</v>
      </c>
      <c r="BI117" s="228">
        <f>IF(N117="nulová",J117,0)</f>
        <v>0</v>
      </c>
      <c r="BJ117" s="20" t="s">
        <v>83</v>
      </c>
      <c r="BK117" s="228">
        <f>ROUND(I117*H117,2)</f>
        <v>0</v>
      </c>
      <c r="BL117" s="20" t="s">
        <v>162</v>
      </c>
      <c r="BM117" s="227" t="s">
        <v>587</v>
      </c>
    </row>
    <row r="118" s="2" customFormat="1">
      <c r="A118" s="41"/>
      <c r="B118" s="42"/>
      <c r="C118" s="43"/>
      <c r="D118" s="229" t="s">
        <v>164</v>
      </c>
      <c r="E118" s="43"/>
      <c r="F118" s="230" t="s">
        <v>588</v>
      </c>
      <c r="G118" s="43"/>
      <c r="H118" s="43"/>
      <c r="I118" s="231"/>
      <c r="J118" s="43"/>
      <c r="K118" s="43"/>
      <c r="L118" s="47"/>
      <c r="M118" s="232"/>
      <c r="N118" s="233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164</v>
      </c>
      <c r="AU118" s="20" t="s">
        <v>85</v>
      </c>
    </row>
    <row r="119" s="2" customFormat="1" ht="37.8" customHeight="1">
      <c r="A119" s="41"/>
      <c r="B119" s="42"/>
      <c r="C119" s="216" t="s">
        <v>203</v>
      </c>
      <c r="D119" s="216" t="s">
        <v>158</v>
      </c>
      <c r="E119" s="217" t="s">
        <v>589</v>
      </c>
      <c r="F119" s="218" t="s">
        <v>590</v>
      </c>
      <c r="G119" s="219" t="s">
        <v>311</v>
      </c>
      <c r="H119" s="220">
        <v>693</v>
      </c>
      <c r="I119" s="221"/>
      <c r="J119" s="222">
        <f>ROUND(I119*H119,2)</f>
        <v>0</v>
      </c>
      <c r="K119" s="218" t="s">
        <v>161</v>
      </c>
      <c r="L119" s="47"/>
      <c r="M119" s="223" t="s">
        <v>31</v>
      </c>
      <c r="N119" s="224" t="s">
        <v>47</v>
      </c>
      <c r="O119" s="87"/>
      <c r="P119" s="225">
        <f>O119*H119</f>
        <v>0</v>
      </c>
      <c r="Q119" s="225">
        <v>0</v>
      </c>
      <c r="R119" s="225">
        <f>Q119*H119</f>
        <v>0</v>
      </c>
      <c r="S119" s="225">
        <v>0</v>
      </c>
      <c r="T119" s="226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27" t="s">
        <v>162</v>
      </c>
      <c r="AT119" s="227" t="s">
        <v>158</v>
      </c>
      <c r="AU119" s="227" t="s">
        <v>85</v>
      </c>
      <c r="AY119" s="20" t="s">
        <v>156</v>
      </c>
      <c r="BE119" s="228">
        <f>IF(N119="základní",J119,0)</f>
        <v>0</v>
      </c>
      <c r="BF119" s="228">
        <f>IF(N119="snížená",J119,0)</f>
        <v>0</v>
      </c>
      <c r="BG119" s="228">
        <f>IF(N119="zákl. přenesená",J119,0)</f>
        <v>0</v>
      </c>
      <c r="BH119" s="228">
        <f>IF(N119="sníž. přenesená",J119,0)</f>
        <v>0</v>
      </c>
      <c r="BI119" s="228">
        <f>IF(N119="nulová",J119,0)</f>
        <v>0</v>
      </c>
      <c r="BJ119" s="20" t="s">
        <v>83</v>
      </c>
      <c r="BK119" s="228">
        <f>ROUND(I119*H119,2)</f>
        <v>0</v>
      </c>
      <c r="BL119" s="20" t="s">
        <v>162</v>
      </c>
      <c r="BM119" s="227" t="s">
        <v>591</v>
      </c>
    </row>
    <row r="120" s="2" customFormat="1">
      <c r="A120" s="41"/>
      <c r="B120" s="42"/>
      <c r="C120" s="43"/>
      <c r="D120" s="229" t="s">
        <v>164</v>
      </c>
      <c r="E120" s="43"/>
      <c r="F120" s="230" t="s">
        <v>592</v>
      </c>
      <c r="G120" s="43"/>
      <c r="H120" s="43"/>
      <c r="I120" s="231"/>
      <c r="J120" s="43"/>
      <c r="K120" s="43"/>
      <c r="L120" s="47"/>
      <c r="M120" s="279"/>
      <c r="N120" s="280"/>
      <c r="O120" s="281"/>
      <c r="P120" s="281"/>
      <c r="Q120" s="281"/>
      <c r="R120" s="281"/>
      <c r="S120" s="281"/>
      <c r="T120" s="282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164</v>
      </c>
      <c r="AU120" s="20" t="s">
        <v>85</v>
      </c>
    </row>
    <row r="121" s="2" customFormat="1" ht="6.96" customHeight="1">
      <c r="A121" s="41"/>
      <c r="B121" s="62"/>
      <c r="C121" s="63"/>
      <c r="D121" s="63"/>
      <c r="E121" s="63"/>
      <c r="F121" s="63"/>
      <c r="G121" s="63"/>
      <c r="H121" s="63"/>
      <c r="I121" s="63"/>
      <c r="J121" s="63"/>
      <c r="K121" s="63"/>
      <c r="L121" s="47"/>
      <c r="M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</row>
  </sheetData>
  <sheetProtection sheet="1" autoFilter="0" formatColumns="0" formatRows="0" objects="1" scenarios="1" spinCount="100000" saltValue="v5+tvlYjTXBN/R17nIkd/dkag/dkkBbmTaQXd73yUSXKnO76TsrPfnUSFZ2p0zG+tn22/O+iXRegeZELJbzONg==" hashValue="ZUvpjYTZyZxNjuPq11lugalwyXOg3uNWFX6Ms0IaLb6UQDIpHA8YW9Tt3V2jAqkGpPPt4w6v6skQywqduBO3zA==" algorithmName="SHA-512" password="CC35"/>
  <autoFilter ref="C88:K12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hyperlinks>
    <hyperlink ref="F93" r:id="rId1" display="https://podminky.urs.cz/item/CS_URS_2025_02/114203104"/>
    <hyperlink ref="F99" r:id="rId2" display="https://podminky.urs.cz/item/CS_URS_2025_02/162351143"/>
    <hyperlink ref="F108" r:id="rId3" display="https://podminky.urs.cz/item/CS_URS_2025_02/463211158"/>
    <hyperlink ref="F118" r:id="rId4" display="https://podminky.urs.cz/item/CS_URS_2025_02/998323011"/>
    <hyperlink ref="F120" r:id="rId5" display="https://podminky.urs.cz/item/CS_URS_2025_02/99832309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105</v>
      </c>
      <c r="AZ2" s="141" t="s">
        <v>338</v>
      </c>
      <c r="BA2" s="141" t="s">
        <v>339</v>
      </c>
      <c r="BB2" s="141" t="s">
        <v>110</v>
      </c>
      <c r="BC2" s="141" t="s">
        <v>593</v>
      </c>
      <c r="BD2" s="141" t="s">
        <v>85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85</v>
      </c>
      <c r="AZ3" s="141" t="s">
        <v>344</v>
      </c>
      <c r="BA3" s="141" t="s">
        <v>345</v>
      </c>
      <c r="BB3" s="141" t="s">
        <v>114</v>
      </c>
      <c r="BC3" s="141" t="s">
        <v>594</v>
      </c>
      <c r="BD3" s="141" t="s">
        <v>85</v>
      </c>
    </row>
    <row r="4" s="1" customFormat="1" ht="24.96" customHeight="1">
      <c r="B4" s="23"/>
      <c r="D4" s="144" t="s">
        <v>116</v>
      </c>
      <c r="L4" s="23"/>
      <c r="M4" s="145" t="s">
        <v>10</v>
      </c>
      <c r="AT4" s="20" t="s">
        <v>4</v>
      </c>
      <c r="AZ4" s="141" t="s">
        <v>347</v>
      </c>
      <c r="BA4" s="141" t="s">
        <v>348</v>
      </c>
      <c r="BB4" s="141" t="s">
        <v>114</v>
      </c>
      <c r="BC4" s="141" t="s">
        <v>595</v>
      </c>
      <c r="BD4" s="141" t="s">
        <v>85</v>
      </c>
    </row>
    <row r="5" s="1" customFormat="1" ht="6.96" customHeight="1">
      <c r="B5" s="23"/>
      <c r="L5" s="23"/>
      <c r="AZ5" s="141" t="s">
        <v>558</v>
      </c>
      <c r="BA5" s="141" t="s">
        <v>559</v>
      </c>
      <c r="BB5" s="141" t="s">
        <v>110</v>
      </c>
      <c r="BC5" s="141" t="s">
        <v>596</v>
      </c>
      <c r="BD5" s="141" t="s">
        <v>85</v>
      </c>
    </row>
    <row r="6" s="1" customFormat="1" ht="12" customHeight="1">
      <c r="B6" s="23"/>
      <c r="D6" s="146" t="s">
        <v>16</v>
      </c>
      <c r="L6" s="23"/>
      <c r="AZ6" s="141" t="s">
        <v>355</v>
      </c>
      <c r="BA6" s="141" t="s">
        <v>356</v>
      </c>
      <c r="BB6" s="141" t="s">
        <v>110</v>
      </c>
      <c r="BC6" s="141" t="s">
        <v>597</v>
      </c>
      <c r="BD6" s="141" t="s">
        <v>85</v>
      </c>
    </row>
    <row r="7" s="1" customFormat="1" ht="16.5" customHeight="1">
      <c r="B7" s="23"/>
      <c r="E7" s="147" t="str">
        <f>'Rekapitulace stavby'!K6</f>
        <v>VT Ostravice, Hrabová, Vratimov, km 13,770, č.st. 5902 3914</v>
      </c>
      <c r="F7" s="146"/>
      <c r="G7" s="146"/>
      <c r="H7" s="146"/>
      <c r="L7" s="23"/>
      <c r="AZ7" s="141" t="s">
        <v>117</v>
      </c>
      <c r="BA7" s="141" t="s">
        <v>357</v>
      </c>
      <c r="BB7" s="141" t="s">
        <v>110</v>
      </c>
      <c r="BC7" s="141" t="s">
        <v>598</v>
      </c>
      <c r="BD7" s="141" t="s">
        <v>85</v>
      </c>
    </row>
    <row r="8" s="1" customFormat="1" ht="12" customHeight="1">
      <c r="B8" s="23"/>
      <c r="D8" s="146" t="s">
        <v>127</v>
      </c>
      <c r="L8" s="23"/>
      <c r="AZ8" s="141" t="s">
        <v>120</v>
      </c>
      <c r="BA8" s="141" t="s">
        <v>123</v>
      </c>
      <c r="BB8" s="141" t="s">
        <v>110</v>
      </c>
      <c r="BC8" s="141" t="s">
        <v>598</v>
      </c>
      <c r="BD8" s="141" t="s">
        <v>85</v>
      </c>
    </row>
    <row r="9" s="2" customFormat="1" ht="16.5" customHeight="1">
      <c r="A9" s="41"/>
      <c r="B9" s="47"/>
      <c r="C9" s="41"/>
      <c r="D9" s="41"/>
      <c r="E9" s="147" t="s">
        <v>561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Z9" s="141" t="s">
        <v>122</v>
      </c>
      <c r="BA9" s="141" t="s">
        <v>121</v>
      </c>
      <c r="BB9" s="141" t="s">
        <v>110</v>
      </c>
      <c r="BC9" s="141" t="s">
        <v>599</v>
      </c>
      <c r="BD9" s="141" t="s">
        <v>85</v>
      </c>
    </row>
    <row r="10" s="2" customFormat="1" ht="12" customHeight="1">
      <c r="A10" s="41"/>
      <c r="B10" s="47"/>
      <c r="C10" s="41"/>
      <c r="D10" s="146" t="s">
        <v>129</v>
      </c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9" t="s">
        <v>600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6" t="s">
        <v>18</v>
      </c>
      <c r="E13" s="41"/>
      <c r="F13" s="136" t="s">
        <v>19</v>
      </c>
      <c r="G13" s="41"/>
      <c r="H13" s="41"/>
      <c r="I13" s="146" t="s">
        <v>20</v>
      </c>
      <c r="J13" s="136" t="s">
        <v>31</v>
      </c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22</v>
      </c>
      <c r="E14" s="41"/>
      <c r="F14" s="136" t="s">
        <v>23</v>
      </c>
      <c r="G14" s="41"/>
      <c r="H14" s="41"/>
      <c r="I14" s="146" t="s">
        <v>24</v>
      </c>
      <c r="J14" s="150" t="str">
        <f>'Rekapitulace stavby'!AN8</f>
        <v>18. 8. 2025</v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26</v>
      </c>
      <c r="E16" s="41"/>
      <c r="F16" s="41"/>
      <c r="G16" s="41"/>
      <c r="H16" s="41"/>
      <c r="I16" s="146" t="s">
        <v>27</v>
      </c>
      <c r="J16" s="136" t="s">
        <v>28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29</v>
      </c>
      <c r="F17" s="41"/>
      <c r="G17" s="41"/>
      <c r="H17" s="41"/>
      <c r="I17" s="146" t="s">
        <v>30</v>
      </c>
      <c r="J17" s="136" t="s">
        <v>31</v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6" t="s">
        <v>32</v>
      </c>
      <c r="E19" s="41"/>
      <c r="F19" s="41"/>
      <c r="G19" s="41"/>
      <c r="H19" s="41"/>
      <c r="I19" s="146" t="s">
        <v>27</v>
      </c>
      <c r="J19" s="36" t="str">
        <f>'Rekapitulace stavby'!AN13</f>
        <v>Vyplň údaj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6" t="s">
        <v>30</v>
      </c>
      <c r="J20" s="36" t="str">
        <f>'Rekapitulace stavby'!AN14</f>
        <v>Vyplň údaj</v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6" t="s">
        <v>34</v>
      </c>
      <c r="E22" s="41"/>
      <c r="F22" s="41"/>
      <c r="G22" s="41"/>
      <c r="H22" s="41"/>
      <c r="I22" s="146" t="s">
        <v>27</v>
      </c>
      <c r="J22" s="136" t="s">
        <v>35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36</v>
      </c>
      <c r="F23" s="41"/>
      <c r="G23" s="41"/>
      <c r="H23" s="41"/>
      <c r="I23" s="146" t="s">
        <v>30</v>
      </c>
      <c r="J23" s="136" t="s">
        <v>31</v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6" t="s">
        <v>38</v>
      </c>
      <c r="E25" s="41"/>
      <c r="F25" s="41"/>
      <c r="G25" s="41"/>
      <c r="H25" s="41"/>
      <c r="I25" s="146" t="s">
        <v>27</v>
      </c>
      <c r="J25" s="136" t="s">
        <v>31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39</v>
      </c>
      <c r="F26" s="41"/>
      <c r="G26" s="41"/>
      <c r="H26" s="41"/>
      <c r="I26" s="146" t="s">
        <v>30</v>
      </c>
      <c r="J26" s="136" t="s">
        <v>31</v>
      </c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6" t="s">
        <v>40</v>
      </c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1"/>
      <c r="B29" s="152"/>
      <c r="C29" s="151"/>
      <c r="D29" s="151"/>
      <c r="E29" s="153" t="s">
        <v>31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6" t="s">
        <v>42</v>
      </c>
      <c r="E32" s="41"/>
      <c r="F32" s="41"/>
      <c r="G32" s="41"/>
      <c r="H32" s="41"/>
      <c r="I32" s="41"/>
      <c r="J32" s="157">
        <f>ROUND(J91, 2)</f>
        <v>0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8" t="s">
        <v>44</v>
      </c>
      <c r="G34" s="41"/>
      <c r="H34" s="41"/>
      <c r="I34" s="158" t="s">
        <v>43</v>
      </c>
      <c r="J34" s="158" t="s">
        <v>45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9" t="s">
        <v>46</v>
      </c>
      <c r="E35" s="146" t="s">
        <v>47</v>
      </c>
      <c r="F35" s="160">
        <f>ROUND((SUM(BE91:BE205)),  2)</f>
        <v>0</v>
      </c>
      <c r="G35" s="41"/>
      <c r="H35" s="41"/>
      <c r="I35" s="161">
        <v>0.20999999999999999</v>
      </c>
      <c r="J35" s="160">
        <f>ROUND(((SUM(BE91:BE205))*I35),  2)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6" t="s">
        <v>48</v>
      </c>
      <c r="F36" s="160">
        <f>ROUND((SUM(BF91:BF205)),  2)</f>
        <v>0</v>
      </c>
      <c r="G36" s="41"/>
      <c r="H36" s="41"/>
      <c r="I36" s="161">
        <v>0.12</v>
      </c>
      <c r="J36" s="160">
        <f>ROUND(((SUM(BF91:BF205))*I36),  2)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49</v>
      </c>
      <c r="F37" s="160">
        <f>ROUND((SUM(BG91:BG205)),  2)</f>
        <v>0</v>
      </c>
      <c r="G37" s="41"/>
      <c r="H37" s="41"/>
      <c r="I37" s="161">
        <v>0.20999999999999999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6" t="s">
        <v>50</v>
      </c>
      <c r="F38" s="160">
        <f>ROUND((SUM(BH91:BH205)),  2)</f>
        <v>0</v>
      </c>
      <c r="G38" s="41"/>
      <c r="H38" s="41"/>
      <c r="I38" s="161">
        <v>0.12</v>
      </c>
      <c r="J38" s="160">
        <f>0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51</v>
      </c>
      <c r="F39" s="160">
        <f>ROUND((SUM(BI91:BI205)),  2)</f>
        <v>0</v>
      </c>
      <c r="G39" s="41"/>
      <c r="H39" s="41"/>
      <c r="I39" s="161">
        <v>0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2"/>
      <c r="D41" s="163" t="s">
        <v>52</v>
      </c>
      <c r="E41" s="164"/>
      <c r="F41" s="164"/>
      <c r="G41" s="165" t="s">
        <v>53</v>
      </c>
      <c r="H41" s="166" t="s">
        <v>54</v>
      </c>
      <c r="I41" s="164"/>
      <c r="J41" s="167">
        <f>SUM(J32:J39)</f>
        <v>0</v>
      </c>
      <c r="K41" s="168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131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3" t="str">
        <f>E7</f>
        <v>VT Ostravice, Hrabová, Vratimov, km 13,770, č.st. 5902 3914</v>
      </c>
      <c r="F50" s="35"/>
      <c r="G50" s="35"/>
      <c r="H50" s="35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127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3" t="s">
        <v>561</v>
      </c>
      <c r="F52" s="43"/>
      <c r="G52" s="43"/>
      <c r="H52" s="43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129</v>
      </c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22070-14XT-PA-02.2 - SO 02.2. Sanace nátrže</v>
      </c>
      <c r="F54" s="43"/>
      <c r="G54" s="43"/>
      <c r="H54" s="43"/>
      <c r="I54" s="43"/>
      <c r="J54" s="43"/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22</v>
      </c>
      <c r="D56" s="43"/>
      <c r="E56" s="43"/>
      <c r="F56" s="30" t="str">
        <f>F14</f>
        <v xml:space="preserve"> </v>
      </c>
      <c r="G56" s="43"/>
      <c r="H56" s="43"/>
      <c r="I56" s="35" t="s">
        <v>24</v>
      </c>
      <c r="J56" s="75" t="str">
        <f>IF(J14="","",J14)</f>
        <v>18. 8. 2025</v>
      </c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25.65" customHeight="1">
      <c r="A58" s="41"/>
      <c r="B58" s="42"/>
      <c r="C58" s="35" t="s">
        <v>26</v>
      </c>
      <c r="D58" s="43"/>
      <c r="E58" s="43"/>
      <c r="F58" s="30" t="str">
        <f>E17</f>
        <v>Povodí Odry, s.p.</v>
      </c>
      <c r="G58" s="43"/>
      <c r="H58" s="43"/>
      <c r="I58" s="35" t="s">
        <v>34</v>
      </c>
      <c r="J58" s="39" t="str">
        <f>E23</f>
        <v>Regioprojekt Brno, s.r.o.</v>
      </c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32</v>
      </c>
      <c r="D59" s="43"/>
      <c r="E59" s="43"/>
      <c r="F59" s="30" t="str">
        <f>IF(E20="","",E20)</f>
        <v>Vyplň údaj</v>
      </c>
      <c r="G59" s="43"/>
      <c r="H59" s="43"/>
      <c r="I59" s="35" t="s">
        <v>38</v>
      </c>
      <c r="J59" s="39" t="str">
        <f>E26</f>
        <v>Ing. Alena Petříková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4" t="s">
        <v>132</v>
      </c>
      <c r="D61" s="175"/>
      <c r="E61" s="175"/>
      <c r="F61" s="175"/>
      <c r="G61" s="175"/>
      <c r="H61" s="175"/>
      <c r="I61" s="175"/>
      <c r="J61" s="176" t="s">
        <v>133</v>
      </c>
      <c r="K61" s="175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7" t="s">
        <v>74</v>
      </c>
      <c r="D63" s="43"/>
      <c r="E63" s="43"/>
      <c r="F63" s="43"/>
      <c r="G63" s="43"/>
      <c r="H63" s="43"/>
      <c r="I63" s="43"/>
      <c r="J63" s="105">
        <f>J91</f>
        <v>0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134</v>
      </c>
    </row>
    <row r="64" s="9" customFormat="1" ht="24.96" customHeight="1">
      <c r="A64" s="9"/>
      <c r="B64" s="178"/>
      <c r="C64" s="179"/>
      <c r="D64" s="180" t="s">
        <v>135</v>
      </c>
      <c r="E64" s="181"/>
      <c r="F64" s="181"/>
      <c r="G64" s="181"/>
      <c r="H64" s="181"/>
      <c r="I64" s="181"/>
      <c r="J64" s="182">
        <f>J92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4"/>
      <c r="C65" s="128"/>
      <c r="D65" s="185" t="s">
        <v>136</v>
      </c>
      <c r="E65" s="186"/>
      <c r="F65" s="186"/>
      <c r="G65" s="186"/>
      <c r="H65" s="186"/>
      <c r="I65" s="186"/>
      <c r="J65" s="187">
        <f>J93</f>
        <v>0</v>
      </c>
      <c r="K65" s="128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4"/>
      <c r="C66" s="128"/>
      <c r="D66" s="185" t="s">
        <v>137</v>
      </c>
      <c r="E66" s="186"/>
      <c r="F66" s="186"/>
      <c r="G66" s="186"/>
      <c r="H66" s="186"/>
      <c r="I66" s="186"/>
      <c r="J66" s="187">
        <f>J175</f>
        <v>0</v>
      </c>
      <c r="K66" s="128"/>
      <c r="L66" s="18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4"/>
      <c r="C67" s="128"/>
      <c r="D67" s="185" t="s">
        <v>361</v>
      </c>
      <c r="E67" s="186"/>
      <c r="F67" s="186"/>
      <c r="G67" s="186"/>
      <c r="H67" s="186"/>
      <c r="I67" s="186"/>
      <c r="J67" s="187">
        <f>J180</f>
        <v>0</v>
      </c>
      <c r="K67" s="128"/>
      <c r="L67" s="18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4"/>
      <c r="C68" s="128"/>
      <c r="D68" s="185" t="s">
        <v>138</v>
      </c>
      <c r="E68" s="186"/>
      <c r="F68" s="186"/>
      <c r="G68" s="186"/>
      <c r="H68" s="186"/>
      <c r="I68" s="186"/>
      <c r="J68" s="187">
        <f>J200</f>
        <v>0</v>
      </c>
      <c r="K68" s="128"/>
      <c r="L68" s="18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4"/>
      <c r="C69" s="128"/>
      <c r="D69" s="185" t="s">
        <v>140</v>
      </c>
      <c r="E69" s="186"/>
      <c r="F69" s="186"/>
      <c r="G69" s="186"/>
      <c r="H69" s="186"/>
      <c r="I69" s="186"/>
      <c r="J69" s="187">
        <f>J201</f>
        <v>0</v>
      </c>
      <c r="K69" s="128"/>
      <c r="L69" s="18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4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4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5" s="2" customFormat="1" ht="6.96" customHeight="1">
      <c r="A75" s="41"/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24.96" customHeight="1">
      <c r="A76" s="41"/>
      <c r="B76" s="42"/>
      <c r="C76" s="26" t="s">
        <v>141</v>
      </c>
      <c r="D76" s="43"/>
      <c r="E76" s="43"/>
      <c r="F76" s="43"/>
      <c r="G76" s="43"/>
      <c r="H76" s="43"/>
      <c r="I76" s="43"/>
      <c r="J76" s="43"/>
      <c r="K76" s="43"/>
      <c r="L76" s="14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16</v>
      </c>
      <c r="D78" s="43"/>
      <c r="E78" s="43"/>
      <c r="F78" s="43"/>
      <c r="G78" s="43"/>
      <c r="H78" s="43"/>
      <c r="I78" s="43"/>
      <c r="J78" s="43"/>
      <c r="K78" s="43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173" t="str">
        <f>E7</f>
        <v>VT Ostravice, Hrabová, Vratimov, km 13,770, č.st. 5902 3914</v>
      </c>
      <c r="F79" s="35"/>
      <c r="G79" s="35"/>
      <c r="H79" s="35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1" customFormat="1" ht="12" customHeight="1">
      <c r="B80" s="24"/>
      <c r="C80" s="35" t="s">
        <v>127</v>
      </c>
      <c r="D80" s="25"/>
      <c r="E80" s="25"/>
      <c r="F80" s="25"/>
      <c r="G80" s="25"/>
      <c r="H80" s="25"/>
      <c r="I80" s="25"/>
      <c r="J80" s="25"/>
      <c r="K80" s="25"/>
      <c r="L80" s="23"/>
    </row>
    <row r="81" s="2" customFormat="1" ht="16.5" customHeight="1">
      <c r="A81" s="41"/>
      <c r="B81" s="42"/>
      <c r="C81" s="43"/>
      <c r="D81" s="43"/>
      <c r="E81" s="173" t="s">
        <v>561</v>
      </c>
      <c r="F81" s="43"/>
      <c r="G81" s="43"/>
      <c r="H81" s="43"/>
      <c r="I81" s="43"/>
      <c r="J81" s="43"/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129</v>
      </c>
      <c r="D82" s="43"/>
      <c r="E82" s="43"/>
      <c r="F82" s="43"/>
      <c r="G82" s="43"/>
      <c r="H82" s="43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72" t="str">
        <f>E11</f>
        <v>22070-14XT-PA-02.2 - SO 02.2. Sanace nátrže</v>
      </c>
      <c r="F83" s="43"/>
      <c r="G83" s="43"/>
      <c r="H83" s="43"/>
      <c r="I83" s="43"/>
      <c r="J83" s="43"/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22</v>
      </c>
      <c r="D85" s="43"/>
      <c r="E85" s="43"/>
      <c r="F85" s="30" t="str">
        <f>F14</f>
        <v xml:space="preserve"> </v>
      </c>
      <c r="G85" s="43"/>
      <c r="H85" s="43"/>
      <c r="I85" s="35" t="s">
        <v>24</v>
      </c>
      <c r="J85" s="75" t="str">
        <f>IF(J14="","",J14)</f>
        <v>18. 8. 2025</v>
      </c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25.65" customHeight="1">
      <c r="A87" s="41"/>
      <c r="B87" s="42"/>
      <c r="C87" s="35" t="s">
        <v>26</v>
      </c>
      <c r="D87" s="43"/>
      <c r="E87" s="43"/>
      <c r="F87" s="30" t="str">
        <f>E17</f>
        <v>Povodí Odry, s.p.</v>
      </c>
      <c r="G87" s="43"/>
      <c r="H87" s="43"/>
      <c r="I87" s="35" t="s">
        <v>34</v>
      </c>
      <c r="J87" s="39" t="str">
        <f>E23</f>
        <v>Regioprojekt Brno, s.r.o.</v>
      </c>
      <c r="K87" s="43"/>
      <c r="L87" s="14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32</v>
      </c>
      <c r="D88" s="43"/>
      <c r="E88" s="43"/>
      <c r="F88" s="30" t="str">
        <f>IF(E20="","",E20)</f>
        <v>Vyplň údaj</v>
      </c>
      <c r="G88" s="43"/>
      <c r="H88" s="43"/>
      <c r="I88" s="35" t="s">
        <v>38</v>
      </c>
      <c r="J88" s="39" t="str">
        <f>E26</f>
        <v>Ing. Alena Petříková</v>
      </c>
      <c r="K88" s="43"/>
      <c r="L88" s="14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0.32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11" customFormat="1" ht="29.28" customHeight="1">
      <c r="A90" s="189"/>
      <c r="B90" s="190"/>
      <c r="C90" s="191" t="s">
        <v>142</v>
      </c>
      <c r="D90" s="192" t="s">
        <v>61</v>
      </c>
      <c r="E90" s="192" t="s">
        <v>57</v>
      </c>
      <c r="F90" s="192" t="s">
        <v>58</v>
      </c>
      <c r="G90" s="192" t="s">
        <v>143</v>
      </c>
      <c r="H90" s="192" t="s">
        <v>144</v>
      </c>
      <c r="I90" s="192" t="s">
        <v>145</v>
      </c>
      <c r="J90" s="192" t="s">
        <v>133</v>
      </c>
      <c r="K90" s="193" t="s">
        <v>146</v>
      </c>
      <c r="L90" s="194"/>
      <c r="M90" s="95" t="s">
        <v>31</v>
      </c>
      <c r="N90" s="96" t="s">
        <v>46</v>
      </c>
      <c r="O90" s="96" t="s">
        <v>147</v>
      </c>
      <c r="P90" s="96" t="s">
        <v>148</v>
      </c>
      <c r="Q90" s="96" t="s">
        <v>149</v>
      </c>
      <c r="R90" s="96" t="s">
        <v>150</v>
      </c>
      <c r="S90" s="96" t="s">
        <v>151</v>
      </c>
      <c r="T90" s="97" t="s">
        <v>152</v>
      </c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</row>
    <row r="91" s="2" customFormat="1" ht="22.8" customHeight="1">
      <c r="A91" s="41"/>
      <c r="B91" s="42"/>
      <c r="C91" s="102" t="s">
        <v>153</v>
      </c>
      <c r="D91" s="43"/>
      <c r="E91" s="43"/>
      <c r="F91" s="43"/>
      <c r="G91" s="43"/>
      <c r="H91" s="43"/>
      <c r="I91" s="43"/>
      <c r="J91" s="195">
        <f>BK91</f>
        <v>0</v>
      </c>
      <c r="K91" s="43"/>
      <c r="L91" s="47"/>
      <c r="M91" s="98"/>
      <c r="N91" s="196"/>
      <c r="O91" s="99"/>
      <c r="P91" s="197">
        <f>P92</f>
        <v>0</v>
      </c>
      <c r="Q91" s="99"/>
      <c r="R91" s="197">
        <f>R92</f>
        <v>901.86042087999999</v>
      </c>
      <c r="S91" s="99"/>
      <c r="T91" s="198">
        <f>T92</f>
        <v>400.40000000000003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75</v>
      </c>
      <c r="AU91" s="20" t="s">
        <v>134</v>
      </c>
      <c r="BK91" s="199">
        <f>BK92</f>
        <v>0</v>
      </c>
    </row>
    <row r="92" s="12" customFormat="1" ht="25.92" customHeight="1">
      <c r="A92" s="12"/>
      <c r="B92" s="200"/>
      <c r="C92" s="201"/>
      <c r="D92" s="202" t="s">
        <v>75</v>
      </c>
      <c r="E92" s="203" t="s">
        <v>154</v>
      </c>
      <c r="F92" s="203" t="s">
        <v>155</v>
      </c>
      <c r="G92" s="201"/>
      <c r="H92" s="201"/>
      <c r="I92" s="204"/>
      <c r="J92" s="205">
        <f>BK92</f>
        <v>0</v>
      </c>
      <c r="K92" s="201"/>
      <c r="L92" s="206"/>
      <c r="M92" s="207"/>
      <c r="N92" s="208"/>
      <c r="O92" s="208"/>
      <c r="P92" s="209">
        <f>P93+P175+P180+P200+P201</f>
        <v>0</v>
      </c>
      <c r="Q92" s="208"/>
      <c r="R92" s="209">
        <f>R93+R175+R180+R200+R201</f>
        <v>901.86042087999999</v>
      </c>
      <c r="S92" s="208"/>
      <c r="T92" s="210">
        <f>T93+T175+T180+T200+T201</f>
        <v>400.40000000000003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11" t="s">
        <v>83</v>
      </c>
      <c r="AT92" s="212" t="s">
        <v>75</v>
      </c>
      <c r="AU92" s="212" t="s">
        <v>76</v>
      </c>
      <c r="AY92" s="211" t="s">
        <v>156</v>
      </c>
      <c r="BK92" s="213">
        <f>BK93+BK175+BK180+BK200+BK201</f>
        <v>0</v>
      </c>
    </row>
    <row r="93" s="12" customFormat="1" ht="22.8" customHeight="1">
      <c r="A93" s="12"/>
      <c r="B93" s="200"/>
      <c r="C93" s="201"/>
      <c r="D93" s="202" t="s">
        <v>75</v>
      </c>
      <c r="E93" s="214" t="s">
        <v>83</v>
      </c>
      <c r="F93" s="214" t="s">
        <v>157</v>
      </c>
      <c r="G93" s="201"/>
      <c r="H93" s="201"/>
      <c r="I93" s="204"/>
      <c r="J93" s="215">
        <f>BK93</f>
        <v>0</v>
      </c>
      <c r="K93" s="201"/>
      <c r="L93" s="206"/>
      <c r="M93" s="207"/>
      <c r="N93" s="208"/>
      <c r="O93" s="208"/>
      <c r="P93" s="209">
        <f>SUM(P94:P174)</f>
        <v>0</v>
      </c>
      <c r="Q93" s="208"/>
      <c r="R93" s="209">
        <f>SUM(R94:R174)</f>
        <v>0.077499999999999999</v>
      </c>
      <c r="S93" s="208"/>
      <c r="T93" s="210">
        <f>SUM(T94:T174)</f>
        <v>400.40000000000003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11" t="s">
        <v>83</v>
      </c>
      <c r="AT93" s="212" t="s">
        <v>75</v>
      </c>
      <c r="AU93" s="212" t="s">
        <v>83</v>
      </c>
      <c r="AY93" s="211" t="s">
        <v>156</v>
      </c>
      <c r="BK93" s="213">
        <f>SUM(BK94:BK174)</f>
        <v>0</v>
      </c>
    </row>
    <row r="94" s="2" customFormat="1" ht="49.05" customHeight="1">
      <c r="A94" s="41"/>
      <c r="B94" s="42"/>
      <c r="C94" s="216" t="s">
        <v>83</v>
      </c>
      <c r="D94" s="216" t="s">
        <v>158</v>
      </c>
      <c r="E94" s="217" t="s">
        <v>368</v>
      </c>
      <c r="F94" s="218" t="s">
        <v>369</v>
      </c>
      <c r="G94" s="219" t="s">
        <v>114</v>
      </c>
      <c r="H94" s="220">
        <v>200</v>
      </c>
      <c r="I94" s="221"/>
      <c r="J94" s="222">
        <f>ROUND(I94*H94,2)</f>
        <v>0</v>
      </c>
      <c r="K94" s="218" t="s">
        <v>161</v>
      </c>
      <c r="L94" s="47"/>
      <c r="M94" s="223" t="s">
        <v>31</v>
      </c>
      <c r="N94" s="224" t="s">
        <v>47</v>
      </c>
      <c r="O94" s="87"/>
      <c r="P94" s="225">
        <f>O94*H94</f>
        <v>0</v>
      </c>
      <c r="Q94" s="225">
        <v>0</v>
      </c>
      <c r="R94" s="225">
        <f>Q94*H94</f>
        <v>0</v>
      </c>
      <c r="S94" s="225">
        <v>0</v>
      </c>
      <c r="T94" s="226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7" t="s">
        <v>162</v>
      </c>
      <c r="AT94" s="227" t="s">
        <v>158</v>
      </c>
      <c r="AU94" s="227" t="s">
        <v>85</v>
      </c>
      <c r="AY94" s="20" t="s">
        <v>156</v>
      </c>
      <c r="BE94" s="228">
        <f>IF(N94="základní",J94,0)</f>
        <v>0</v>
      </c>
      <c r="BF94" s="228">
        <f>IF(N94="snížená",J94,0)</f>
        <v>0</v>
      </c>
      <c r="BG94" s="228">
        <f>IF(N94="zákl. přenesená",J94,0)</f>
        <v>0</v>
      </c>
      <c r="BH94" s="228">
        <f>IF(N94="sníž. přenesená",J94,0)</f>
        <v>0</v>
      </c>
      <c r="BI94" s="228">
        <f>IF(N94="nulová",J94,0)</f>
        <v>0</v>
      </c>
      <c r="BJ94" s="20" t="s">
        <v>83</v>
      </c>
      <c r="BK94" s="228">
        <f>ROUND(I94*H94,2)</f>
        <v>0</v>
      </c>
      <c r="BL94" s="20" t="s">
        <v>162</v>
      </c>
      <c r="BM94" s="227" t="s">
        <v>601</v>
      </c>
    </row>
    <row r="95" s="2" customFormat="1">
      <c r="A95" s="41"/>
      <c r="B95" s="42"/>
      <c r="C95" s="43"/>
      <c r="D95" s="229" t="s">
        <v>164</v>
      </c>
      <c r="E95" s="43"/>
      <c r="F95" s="230" t="s">
        <v>371</v>
      </c>
      <c r="G95" s="43"/>
      <c r="H95" s="43"/>
      <c r="I95" s="231"/>
      <c r="J95" s="43"/>
      <c r="K95" s="43"/>
      <c r="L95" s="47"/>
      <c r="M95" s="232"/>
      <c r="N95" s="233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164</v>
      </c>
      <c r="AU95" s="20" t="s">
        <v>85</v>
      </c>
    </row>
    <row r="96" s="16" customFormat="1">
      <c r="A96" s="16"/>
      <c r="B96" s="283"/>
      <c r="C96" s="284"/>
      <c r="D96" s="236" t="s">
        <v>166</v>
      </c>
      <c r="E96" s="285" t="s">
        <v>31</v>
      </c>
      <c r="F96" s="286" t="s">
        <v>372</v>
      </c>
      <c r="G96" s="284"/>
      <c r="H96" s="285" t="s">
        <v>31</v>
      </c>
      <c r="I96" s="287"/>
      <c r="J96" s="284"/>
      <c r="K96" s="284"/>
      <c r="L96" s="288"/>
      <c r="M96" s="289"/>
      <c r="N96" s="290"/>
      <c r="O96" s="290"/>
      <c r="P96" s="290"/>
      <c r="Q96" s="290"/>
      <c r="R96" s="290"/>
      <c r="S96" s="290"/>
      <c r="T96" s="291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T96" s="292" t="s">
        <v>166</v>
      </c>
      <c r="AU96" s="292" t="s">
        <v>85</v>
      </c>
      <c r="AV96" s="16" t="s">
        <v>83</v>
      </c>
      <c r="AW96" s="16" t="s">
        <v>37</v>
      </c>
      <c r="AX96" s="16" t="s">
        <v>76</v>
      </c>
      <c r="AY96" s="292" t="s">
        <v>156</v>
      </c>
    </row>
    <row r="97" s="13" customFormat="1">
      <c r="A97" s="13"/>
      <c r="B97" s="234"/>
      <c r="C97" s="235"/>
      <c r="D97" s="236" t="s">
        <v>166</v>
      </c>
      <c r="E97" s="237" t="s">
        <v>31</v>
      </c>
      <c r="F97" s="238" t="s">
        <v>602</v>
      </c>
      <c r="G97" s="235"/>
      <c r="H97" s="239">
        <v>200</v>
      </c>
      <c r="I97" s="240"/>
      <c r="J97" s="235"/>
      <c r="K97" s="235"/>
      <c r="L97" s="241"/>
      <c r="M97" s="242"/>
      <c r="N97" s="243"/>
      <c r="O97" s="243"/>
      <c r="P97" s="243"/>
      <c r="Q97" s="243"/>
      <c r="R97" s="243"/>
      <c r="S97" s="243"/>
      <c r="T97" s="24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5" t="s">
        <v>166</v>
      </c>
      <c r="AU97" s="245" t="s">
        <v>85</v>
      </c>
      <c r="AV97" s="13" t="s">
        <v>85</v>
      </c>
      <c r="AW97" s="13" t="s">
        <v>37</v>
      </c>
      <c r="AX97" s="13" t="s">
        <v>76</v>
      </c>
      <c r="AY97" s="245" t="s">
        <v>156</v>
      </c>
    </row>
    <row r="98" s="14" customFormat="1">
      <c r="A98" s="14"/>
      <c r="B98" s="246"/>
      <c r="C98" s="247"/>
      <c r="D98" s="236" t="s">
        <v>166</v>
      </c>
      <c r="E98" s="248" t="s">
        <v>344</v>
      </c>
      <c r="F98" s="249" t="s">
        <v>173</v>
      </c>
      <c r="G98" s="247"/>
      <c r="H98" s="250">
        <v>200</v>
      </c>
      <c r="I98" s="251"/>
      <c r="J98" s="247"/>
      <c r="K98" s="247"/>
      <c r="L98" s="252"/>
      <c r="M98" s="253"/>
      <c r="N98" s="254"/>
      <c r="O98" s="254"/>
      <c r="P98" s="254"/>
      <c r="Q98" s="254"/>
      <c r="R98" s="254"/>
      <c r="S98" s="254"/>
      <c r="T98" s="255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6" t="s">
        <v>166</v>
      </c>
      <c r="AU98" s="256" t="s">
        <v>85</v>
      </c>
      <c r="AV98" s="14" t="s">
        <v>162</v>
      </c>
      <c r="AW98" s="14" t="s">
        <v>37</v>
      </c>
      <c r="AX98" s="14" t="s">
        <v>83</v>
      </c>
      <c r="AY98" s="256" t="s">
        <v>156</v>
      </c>
    </row>
    <row r="99" s="2" customFormat="1" ht="37.8" customHeight="1">
      <c r="A99" s="41"/>
      <c r="B99" s="42"/>
      <c r="C99" s="216" t="s">
        <v>85</v>
      </c>
      <c r="D99" s="216" t="s">
        <v>158</v>
      </c>
      <c r="E99" s="217" t="s">
        <v>373</v>
      </c>
      <c r="F99" s="218" t="s">
        <v>374</v>
      </c>
      <c r="G99" s="219" t="s">
        <v>110</v>
      </c>
      <c r="H99" s="220">
        <v>220</v>
      </c>
      <c r="I99" s="221"/>
      <c r="J99" s="222">
        <f>ROUND(I99*H99,2)</f>
        <v>0</v>
      </c>
      <c r="K99" s="218" t="s">
        <v>161</v>
      </c>
      <c r="L99" s="47"/>
      <c r="M99" s="223" t="s">
        <v>31</v>
      </c>
      <c r="N99" s="224" t="s">
        <v>47</v>
      </c>
      <c r="O99" s="87"/>
      <c r="P99" s="225">
        <f>O99*H99</f>
        <v>0</v>
      </c>
      <c r="Q99" s="225">
        <v>0</v>
      </c>
      <c r="R99" s="225">
        <f>Q99*H99</f>
        <v>0</v>
      </c>
      <c r="S99" s="225">
        <v>1.8200000000000001</v>
      </c>
      <c r="T99" s="226">
        <f>S99*H99</f>
        <v>400.40000000000003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7" t="s">
        <v>162</v>
      </c>
      <c r="AT99" s="227" t="s">
        <v>158</v>
      </c>
      <c r="AU99" s="227" t="s">
        <v>85</v>
      </c>
      <c r="AY99" s="20" t="s">
        <v>156</v>
      </c>
      <c r="BE99" s="228">
        <f>IF(N99="základní",J99,0)</f>
        <v>0</v>
      </c>
      <c r="BF99" s="228">
        <f>IF(N99="snížená",J99,0)</f>
        <v>0</v>
      </c>
      <c r="BG99" s="228">
        <f>IF(N99="zákl. přenesená",J99,0)</f>
        <v>0</v>
      </c>
      <c r="BH99" s="228">
        <f>IF(N99="sníž. přenesená",J99,0)</f>
        <v>0</v>
      </c>
      <c r="BI99" s="228">
        <f>IF(N99="nulová",J99,0)</f>
        <v>0</v>
      </c>
      <c r="BJ99" s="20" t="s">
        <v>83</v>
      </c>
      <c r="BK99" s="228">
        <f>ROUND(I99*H99,2)</f>
        <v>0</v>
      </c>
      <c r="BL99" s="20" t="s">
        <v>162</v>
      </c>
      <c r="BM99" s="227" t="s">
        <v>603</v>
      </c>
    </row>
    <row r="100" s="2" customFormat="1">
      <c r="A100" s="41"/>
      <c r="B100" s="42"/>
      <c r="C100" s="43"/>
      <c r="D100" s="229" t="s">
        <v>164</v>
      </c>
      <c r="E100" s="43"/>
      <c r="F100" s="230" t="s">
        <v>376</v>
      </c>
      <c r="G100" s="43"/>
      <c r="H100" s="43"/>
      <c r="I100" s="231"/>
      <c r="J100" s="43"/>
      <c r="K100" s="43"/>
      <c r="L100" s="47"/>
      <c r="M100" s="232"/>
      <c r="N100" s="233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164</v>
      </c>
      <c r="AU100" s="20" t="s">
        <v>85</v>
      </c>
    </row>
    <row r="101" s="16" customFormat="1">
      <c r="A101" s="16"/>
      <c r="B101" s="283"/>
      <c r="C101" s="284"/>
      <c r="D101" s="236" t="s">
        <v>166</v>
      </c>
      <c r="E101" s="285" t="s">
        <v>31</v>
      </c>
      <c r="F101" s="286" t="s">
        <v>377</v>
      </c>
      <c r="G101" s="284"/>
      <c r="H101" s="285" t="s">
        <v>31</v>
      </c>
      <c r="I101" s="287"/>
      <c r="J101" s="284"/>
      <c r="K101" s="284"/>
      <c r="L101" s="288"/>
      <c r="M101" s="289"/>
      <c r="N101" s="290"/>
      <c r="O101" s="290"/>
      <c r="P101" s="290"/>
      <c r="Q101" s="290"/>
      <c r="R101" s="290"/>
      <c r="S101" s="290"/>
      <c r="T101" s="291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T101" s="292" t="s">
        <v>166</v>
      </c>
      <c r="AU101" s="292" t="s">
        <v>85</v>
      </c>
      <c r="AV101" s="16" t="s">
        <v>83</v>
      </c>
      <c r="AW101" s="16" t="s">
        <v>37</v>
      </c>
      <c r="AX101" s="16" t="s">
        <v>76</v>
      </c>
      <c r="AY101" s="292" t="s">
        <v>156</v>
      </c>
    </row>
    <row r="102" s="13" customFormat="1">
      <c r="A102" s="13"/>
      <c r="B102" s="234"/>
      <c r="C102" s="235"/>
      <c r="D102" s="236" t="s">
        <v>166</v>
      </c>
      <c r="E102" s="237" t="s">
        <v>558</v>
      </c>
      <c r="F102" s="238" t="s">
        <v>604</v>
      </c>
      <c r="G102" s="235"/>
      <c r="H102" s="239">
        <v>150</v>
      </c>
      <c r="I102" s="240"/>
      <c r="J102" s="235"/>
      <c r="K102" s="235"/>
      <c r="L102" s="241"/>
      <c r="M102" s="242"/>
      <c r="N102" s="243"/>
      <c r="O102" s="243"/>
      <c r="P102" s="243"/>
      <c r="Q102" s="243"/>
      <c r="R102" s="243"/>
      <c r="S102" s="243"/>
      <c r="T102" s="24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5" t="s">
        <v>166</v>
      </c>
      <c r="AU102" s="245" t="s">
        <v>85</v>
      </c>
      <c r="AV102" s="13" t="s">
        <v>85</v>
      </c>
      <c r="AW102" s="13" t="s">
        <v>37</v>
      </c>
      <c r="AX102" s="13" t="s">
        <v>76</v>
      </c>
      <c r="AY102" s="245" t="s">
        <v>156</v>
      </c>
    </row>
    <row r="103" s="13" customFormat="1">
      <c r="A103" s="13"/>
      <c r="B103" s="234"/>
      <c r="C103" s="235"/>
      <c r="D103" s="236" t="s">
        <v>166</v>
      </c>
      <c r="E103" s="237" t="s">
        <v>355</v>
      </c>
      <c r="F103" s="238" t="s">
        <v>605</v>
      </c>
      <c r="G103" s="235"/>
      <c r="H103" s="239">
        <v>70</v>
      </c>
      <c r="I103" s="240"/>
      <c r="J103" s="235"/>
      <c r="K103" s="235"/>
      <c r="L103" s="241"/>
      <c r="M103" s="242"/>
      <c r="N103" s="243"/>
      <c r="O103" s="243"/>
      <c r="P103" s="243"/>
      <c r="Q103" s="243"/>
      <c r="R103" s="243"/>
      <c r="S103" s="243"/>
      <c r="T103" s="24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5" t="s">
        <v>166</v>
      </c>
      <c r="AU103" s="245" t="s">
        <v>85</v>
      </c>
      <c r="AV103" s="13" t="s">
        <v>85</v>
      </c>
      <c r="AW103" s="13" t="s">
        <v>37</v>
      </c>
      <c r="AX103" s="13" t="s">
        <v>76</v>
      </c>
      <c r="AY103" s="245" t="s">
        <v>156</v>
      </c>
    </row>
    <row r="104" s="14" customFormat="1">
      <c r="A104" s="14"/>
      <c r="B104" s="246"/>
      <c r="C104" s="247"/>
      <c r="D104" s="236" t="s">
        <v>166</v>
      </c>
      <c r="E104" s="248" t="s">
        <v>31</v>
      </c>
      <c r="F104" s="249" t="s">
        <v>173</v>
      </c>
      <c r="G104" s="247"/>
      <c r="H104" s="250">
        <v>220</v>
      </c>
      <c r="I104" s="251"/>
      <c r="J104" s="247"/>
      <c r="K104" s="247"/>
      <c r="L104" s="252"/>
      <c r="M104" s="253"/>
      <c r="N104" s="254"/>
      <c r="O104" s="254"/>
      <c r="P104" s="254"/>
      <c r="Q104" s="254"/>
      <c r="R104" s="254"/>
      <c r="S104" s="254"/>
      <c r="T104" s="25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6" t="s">
        <v>166</v>
      </c>
      <c r="AU104" s="256" t="s">
        <v>85</v>
      </c>
      <c r="AV104" s="14" t="s">
        <v>162</v>
      </c>
      <c r="AW104" s="14" t="s">
        <v>37</v>
      </c>
      <c r="AX104" s="14" t="s">
        <v>83</v>
      </c>
      <c r="AY104" s="256" t="s">
        <v>156</v>
      </c>
    </row>
    <row r="105" s="2" customFormat="1" ht="24.15" customHeight="1">
      <c r="A105" s="41"/>
      <c r="B105" s="42"/>
      <c r="C105" s="216" t="s">
        <v>174</v>
      </c>
      <c r="D105" s="216" t="s">
        <v>158</v>
      </c>
      <c r="E105" s="217" t="s">
        <v>440</v>
      </c>
      <c r="F105" s="218" t="s">
        <v>441</v>
      </c>
      <c r="G105" s="219" t="s">
        <v>114</v>
      </c>
      <c r="H105" s="220">
        <v>200</v>
      </c>
      <c r="I105" s="221"/>
      <c r="J105" s="222">
        <f>ROUND(I105*H105,2)</f>
        <v>0</v>
      </c>
      <c r="K105" s="218" t="s">
        <v>31</v>
      </c>
      <c r="L105" s="47"/>
      <c r="M105" s="223" t="s">
        <v>31</v>
      </c>
      <c r="N105" s="224" t="s">
        <v>47</v>
      </c>
      <c r="O105" s="87"/>
      <c r="P105" s="225">
        <f>O105*H105</f>
        <v>0</v>
      </c>
      <c r="Q105" s="225">
        <v>0</v>
      </c>
      <c r="R105" s="225">
        <f>Q105*H105</f>
        <v>0</v>
      </c>
      <c r="S105" s="225">
        <v>0</v>
      </c>
      <c r="T105" s="226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7" t="s">
        <v>162</v>
      </c>
      <c r="AT105" s="227" t="s">
        <v>158</v>
      </c>
      <c r="AU105" s="227" t="s">
        <v>85</v>
      </c>
      <c r="AY105" s="20" t="s">
        <v>156</v>
      </c>
      <c r="BE105" s="228">
        <f>IF(N105="základní",J105,0)</f>
        <v>0</v>
      </c>
      <c r="BF105" s="228">
        <f>IF(N105="snížená",J105,0)</f>
        <v>0</v>
      </c>
      <c r="BG105" s="228">
        <f>IF(N105="zákl. přenesená",J105,0)</f>
        <v>0</v>
      </c>
      <c r="BH105" s="228">
        <f>IF(N105="sníž. přenesená",J105,0)</f>
        <v>0</v>
      </c>
      <c r="BI105" s="228">
        <f>IF(N105="nulová",J105,0)</f>
        <v>0</v>
      </c>
      <c r="BJ105" s="20" t="s">
        <v>83</v>
      </c>
      <c r="BK105" s="228">
        <f>ROUND(I105*H105,2)</f>
        <v>0</v>
      </c>
      <c r="BL105" s="20" t="s">
        <v>162</v>
      </c>
      <c r="BM105" s="227" t="s">
        <v>606</v>
      </c>
    </row>
    <row r="106" s="2" customFormat="1">
      <c r="A106" s="41"/>
      <c r="B106" s="42"/>
      <c r="C106" s="43"/>
      <c r="D106" s="236" t="s">
        <v>267</v>
      </c>
      <c r="E106" s="43"/>
      <c r="F106" s="278" t="s">
        <v>443</v>
      </c>
      <c r="G106" s="43"/>
      <c r="H106" s="43"/>
      <c r="I106" s="231"/>
      <c r="J106" s="43"/>
      <c r="K106" s="43"/>
      <c r="L106" s="47"/>
      <c r="M106" s="232"/>
      <c r="N106" s="233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267</v>
      </c>
      <c r="AU106" s="20" t="s">
        <v>85</v>
      </c>
    </row>
    <row r="107" s="13" customFormat="1">
      <c r="A107" s="13"/>
      <c r="B107" s="234"/>
      <c r="C107" s="235"/>
      <c r="D107" s="236" t="s">
        <v>166</v>
      </c>
      <c r="E107" s="237" t="s">
        <v>31</v>
      </c>
      <c r="F107" s="238" t="s">
        <v>344</v>
      </c>
      <c r="G107" s="235"/>
      <c r="H107" s="239">
        <v>200</v>
      </c>
      <c r="I107" s="240"/>
      <c r="J107" s="235"/>
      <c r="K107" s="235"/>
      <c r="L107" s="241"/>
      <c r="M107" s="242"/>
      <c r="N107" s="243"/>
      <c r="O107" s="243"/>
      <c r="P107" s="243"/>
      <c r="Q107" s="243"/>
      <c r="R107" s="243"/>
      <c r="S107" s="243"/>
      <c r="T107" s="24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5" t="s">
        <v>166</v>
      </c>
      <c r="AU107" s="245" t="s">
        <v>85</v>
      </c>
      <c r="AV107" s="13" t="s">
        <v>85</v>
      </c>
      <c r="AW107" s="13" t="s">
        <v>37</v>
      </c>
      <c r="AX107" s="13" t="s">
        <v>76</v>
      </c>
      <c r="AY107" s="245" t="s">
        <v>156</v>
      </c>
    </row>
    <row r="108" s="14" customFormat="1">
      <c r="A108" s="14"/>
      <c r="B108" s="246"/>
      <c r="C108" s="247"/>
      <c r="D108" s="236" t="s">
        <v>166</v>
      </c>
      <c r="E108" s="248" t="s">
        <v>31</v>
      </c>
      <c r="F108" s="249" t="s">
        <v>173</v>
      </c>
      <c r="G108" s="247"/>
      <c r="H108" s="250">
        <v>200</v>
      </c>
      <c r="I108" s="251"/>
      <c r="J108" s="247"/>
      <c r="K108" s="247"/>
      <c r="L108" s="252"/>
      <c r="M108" s="253"/>
      <c r="N108" s="254"/>
      <c r="O108" s="254"/>
      <c r="P108" s="254"/>
      <c r="Q108" s="254"/>
      <c r="R108" s="254"/>
      <c r="S108" s="254"/>
      <c r="T108" s="25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6" t="s">
        <v>166</v>
      </c>
      <c r="AU108" s="256" t="s">
        <v>85</v>
      </c>
      <c r="AV108" s="14" t="s">
        <v>162</v>
      </c>
      <c r="AW108" s="14" t="s">
        <v>37</v>
      </c>
      <c r="AX108" s="14" t="s">
        <v>83</v>
      </c>
      <c r="AY108" s="256" t="s">
        <v>156</v>
      </c>
    </row>
    <row r="109" s="2" customFormat="1" ht="44.25" customHeight="1">
      <c r="A109" s="41"/>
      <c r="B109" s="42"/>
      <c r="C109" s="216" t="s">
        <v>162</v>
      </c>
      <c r="D109" s="216" t="s">
        <v>158</v>
      </c>
      <c r="E109" s="217" t="s">
        <v>385</v>
      </c>
      <c r="F109" s="218" t="s">
        <v>386</v>
      </c>
      <c r="G109" s="219" t="s">
        <v>110</v>
      </c>
      <c r="H109" s="220">
        <v>150</v>
      </c>
      <c r="I109" s="221"/>
      <c r="J109" s="222">
        <f>ROUND(I109*H109,2)</f>
        <v>0</v>
      </c>
      <c r="K109" s="218" t="s">
        <v>31</v>
      </c>
      <c r="L109" s="47"/>
      <c r="M109" s="223" t="s">
        <v>31</v>
      </c>
      <c r="N109" s="224" t="s">
        <v>47</v>
      </c>
      <c r="O109" s="87"/>
      <c r="P109" s="225">
        <f>O109*H109</f>
        <v>0</v>
      </c>
      <c r="Q109" s="225">
        <v>0</v>
      </c>
      <c r="R109" s="225">
        <f>Q109*H109</f>
        <v>0</v>
      </c>
      <c r="S109" s="225">
        <v>0</v>
      </c>
      <c r="T109" s="226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7" t="s">
        <v>162</v>
      </c>
      <c r="AT109" s="227" t="s">
        <v>158</v>
      </c>
      <c r="AU109" s="227" t="s">
        <v>85</v>
      </c>
      <c r="AY109" s="20" t="s">
        <v>156</v>
      </c>
      <c r="BE109" s="228">
        <f>IF(N109="základní",J109,0)</f>
        <v>0</v>
      </c>
      <c r="BF109" s="228">
        <f>IF(N109="snížená",J109,0)</f>
        <v>0</v>
      </c>
      <c r="BG109" s="228">
        <f>IF(N109="zákl. přenesená",J109,0)</f>
        <v>0</v>
      </c>
      <c r="BH109" s="228">
        <f>IF(N109="sníž. přenesená",J109,0)</f>
        <v>0</v>
      </c>
      <c r="BI109" s="228">
        <f>IF(N109="nulová",J109,0)</f>
        <v>0</v>
      </c>
      <c r="BJ109" s="20" t="s">
        <v>83</v>
      </c>
      <c r="BK109" s="228">
        <f>ROUND(I109*H109,2)</f>
        <v>0</v>
      </c>
      <c r="BL109" s="20" t="s">
        <v>162</v>
      </c>
      <c r="BM109" s="227" t="s">
        <v>607</v>
      </c>
    </row>
    <row r="110" s="2" customFormat="1">
      <c r="A110" s="41"/>
      <c r="B110" s="42"/>
      <c r="C110" s="43"/>
      <c r="D110" s="236" t="s">
        <v>267</v>
      </c>
      <c r="E110" s="43"/>
      <c r="F110" s="278" t="s">
        <v>388</v>
      </c>
      <c r="G110" s="43"/>
      <c r="H110" s="43"/>
      <c r="I110" s="231"/>
      <c r="J110" s="43"/>
      <c r="K110" s="43"/>
      <c r="L110" s="47"/>
      <c r="M110" s="232"/>
      <c r="N110" s="233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267</v>
      </c>
      <c r="AU110" s="20" t="s">
        <v>85</v>
      </c>
    </row>
    <row r="111" s="13" customFormat="1">
      <c r="A111" s="13"/>
      <c r="B111" s="234"/>
      <c r="C111" s="235"/>
      <c r="D111" s="236" t="s">
        <v>166</v>
      </c>
      <c r="E111" s="237" t="s">
        <v>31</v>
      </c>
      <c r="F111" s="238" t="s">
        <v>558</v>
      </c>
      <c r="G111" s="235"/>
      <c r="H111" s="239">
        <v>150</v>
      </c>
      <c r="I111" s="240"/>
      <c r="J111" s="235"/>
      <c r="K111" s="235"/>
      <c r="L111" s="241"/>
      <c r="M111" s="242"/>
      <c r="N111" s="243"/>
      <c r="O111" s="243"/>
      <c r="P111" s="243"/>
      <c r="Q111" s="243"/>
      <c r="R111" s="243"/>
      <c r="S111" s="243"/>
      <c r="T111" s="24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5" t="s">
        <v>166</v>
      </c>
      <c r="AU111" s="245" t="s">
        <v>85</v>
      </c>
      <c r="AV111" s="13" t="s">
        <v>85</v>
      </c>
      <c r="AW111" s="13" t="s">
        <v>37</v>
      </c>
      <c r="AX111" s="13" t="s">
        <v>83</v>
      </c>
      <c r="AY111" s="245" t="s">
        <v>156</v>
      </c>
    </row>
    <row r="112" s="2" customFormat="1" ht="33" customHeight="1">
      <c r="A112" s="41"/>
      <c r="B112" s="42"/>
      <c r="C112" s="216" t="s">
        <v>185</v>
      </c>
      <c r="D112" s="216" t="s">
        <v>158</v>
      </c>
      <c r="E112" s="217" t="s">
        <v>390</v>
      </c>
      <c r="F112" s="218" t="s">
        <v>391</v>
      </c>
      <c r="G112" s="219" t="s">
        <v>110</v>
      </c>
      <c r="H112" s="220">
        <v>139.63499999999999</v>
      </c>
      <c r="I112" s="221"/>
      <c r="J112" s="222">
        <f>ROUND(I112*H112,2)</f>
        <v>0</v>
      </c>
      <c r="K112" s="218" t="s">
        <v>161</v>
      </c>
      <c r="L112" s="47"/>
      <c r="M112" s="223" t="s">
        <v>31</v>
      </c>
      <c r="N112" s="224" t="s">
        <v>47</v>
      </c>
      <c r="O112" s="87"/>
      <c r="P112" s="225">
        <f>O112*H112</f>
        <v>0</v>
      </c>
      <c r="Q112" s="225">
        <v>0</v>
      </c>
      <c r="R112" s="225">
        <f>Q112*H112</f>
        <v>0</v>
      </c>
      <c r="S112" s="225">
        <v>0</v>
      </c>
      <c r="T112" s="226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7" t="s">
        <v>162</v>
      </c>
      <c r="AT112" s="227" t="s">
        <v>158</v>
      </c>
      <c r="AU112" s="227" t="s">
        <v>85</v>
      </c>
      <c r="AY112" s="20" t="s">
        <v>156</v>
      </c>
      <c r="BE112" s="228">
        <f>IF(N112="základní",J112,0)</f>
        <v>0</v>
      </c>
      <c r="BF112" s="228">
        <f>IF(N112="snížená",J112,0)</f>
        <v>0</v>
      </c>
      <c r="BG112" s="228">
        <f>IF(N112="zákl. přenesená",J112,0)</f>
        <v>0</v>
      </c>
      <c r="BH112" s="228">
        <f>IF(N112="sníž. přenesená",J112,0)</f>
        <v>0</v>
      </c>
      <c r="BI112" s="228">
        <f>IF(N112="nulová",J112,0)</f>
        <v>0</v>
      </c>
      <c r="BJ112" s="20" t="s">
        <v>83</v>
      </c>
      <c r="BK112" s="228">
        <f>ROUND(I112*H112,2)</f>
        <v>0</v>
      </c>
      <c r="BL112" s="20" t="s">
        <v>162</v>
      </c>
      <c r="BM112" s="227" t="s">
        <v>608</v>
      </c>
    </row>
    <row r="113" s="2" customFormat="1">
      <c r="A113" s="41"/>
      <c r="B113" s="42"/>
      <c r="C113" s="43"/>
      <c r="D113" s="229" t="s">
        <v>164</v>
      </c>
      <c r="E113" s="43"/>
      <c r="F113" s="230" t="s">
        <v>393</v>
      </c>
      <c r="G113" s="43"/>
      <c r="H113" s="43"/>
      <c r="I113" s="231"/>
      <c r="J113" s="43"/>
      <c r="K113" s="43"/>
      <c r="L113" s="47"/>
      <c r="M113" s="232"/>
      <c r="N113" s="233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164</v>
      </c>
      <c r="AU113" s="20" t="s">
        <v>85</v>
      </c>
    </row>
    <row r="114" s="13" customFormat="1">
      <c r="A114" s="13"/>
      <c r="B114" s="234"/>
      <c r="C114" s="235"/>
      <c r="D114" s="236" t="s">
        <v>166</v>
      </c>
      <c r="E114" s="237" t="s">
        <v>31</v>
      </c>
      <c r="F114" s="238" t="s">
        <v>609</v>
      </c>
      <c r="G114" s="235"/>
      <c r="H114" s="239">
        <v>279.26999999999998</v>
      </c>
      <c r="I114" s="240"/>
      <c r="J114" s="235"/>
      <c r="K114" s="235"/>
      <c r="L114" s="241"/>
      <c r="M114" s="242"/>
      <c r="N114" s="243"/>
      <c r="O114" s="243"/>
      <c r="P114" s="243"/>
      <c r="Q114" s="243"/>
      <c r="R114" s="243"/>
      <c r="S114" s="243"/>
      <c r="T114" s="24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5" t="s">
        <v>166</v>
      </c>
      <c r="AU114" s="245" t="s">
        <v>85</v>
      </c>
      <c r="AV114" s="13" t="s">
        <v>85</v>
      </c>
      <c r="AW114" s="13" t="s">
        <v>37</v>
      </c>
      <c r="AX114" s="13" t="s">
        <v>76</v>
      </c>
      <c r="AY114" s="245" t="s">
        <v>156</v>
      </c>
    </row>
    <row r="115" s="14" customFormat="1">
      <c r="A115" s="14"/>
      <c r="B115" s="246"/>
      <c r="C115" s="247"/>
      <c r="D115" s="236" t="s">
        <v>166</v>
      </c>
      <c r="E115" s="248" t="s">
        <v>117</v>
      </c>
      <c r="F115" s="249" t="s">
        <v>173</v>
      </c>
      <c r="G115" s="247"/>
      <c r="H115" s="250">
        <v>279.26999999999998</v>
      </c>
      <c r="I115" s="251"/>
      <c r="J115" s="247"/>
      <c r="K115" s="247"/>
      <c r="L115" s="252"/>
      <c r="M115" s="253"/>
      <c r="N115" s="254"/>
      <c r="O115" s="254"/>
      <c r="P115" s="254"/>
      <c r="Q115" s="254"/>
      <c r="R115" s="254"/>
      <c r="S115" s="254"/>
      <c r="T115" s="255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6" t="s">
        <v>166</v>
      </c>
      <c r="AU115" s="256" t="s">
        <v>85</v>
      </c>
      <c r="AV115" s="14" t="s">
        <v>162</v>
      </c>
      <c r="AW115" s="14" t="s">
        <v>37</v>
      </c>
      <c r="AX115" s="14" t="s">
        <v>76</v>
      </c>
      <c r="AY115" s="256" t="s">
        <v>156</v>
      </c>
    </row>
    <row r="116" s="13" customFormat="1">
      <c r="A116" s="13"/>
      <c r="B116" s="234"/>
      <c r="C116" s="235"/>
      <c r="D116" s="236" t="s">
        <v>166</v>
      </c>
      <c r="E116" s="237" t="s">
        <v>31</v>
      </c>
      <c r="F116" s="238" t="s">
        <v>180</v>
      </c>
      <c r="G116" s="235"/>
      <c r="H116" s="239">
        <v>139.63499999999999</v>
      </c>
      <c r="I116" s="240"/>
      <c r="J116" s="235"/>
      <c r="K116" s="235"/>
      <c r="L116" s="241"/>
      <c r="M116" s="242"/>
      <c r="N116" s="243"/>
      <c r="O116" s="243"/>
      <c r="P116" s="243"/>
      <c r="Q116" s="243"/>
      <c r="R116" s="243"/>
      <c r="S116" s="243"/>
      <c r="T116" s="24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5" t="s">
        <v>166</v>
      </c>
      <c r="AU116" s="245" t="s">
        <v>85</v>
      </c>
      <c r="AV116" s="13" t="s">
        <v>85</v>
      </c>
      <c r="AW116" s="13" t="s">
        <v>37</v>
      </c>
      <c r="AX116" s="13" t="s">
        <v>83</v>
      </c>
      <c r="AY116" s="245" t="s">
        <v>156</v>
      </c>
    </row>
    <row r="117" s="2" customFormat="1" ht="44.25" customHeight="1">
      <c r="A117" s="41"/>
      <c r="B117" s="42"/>
      <c r="C117" s="216" t="s">
        <v>192</v>
      </c>
      <c r="D117" s="216" t="s">
        <v>158</v>
      </c>
      <c r="E117" s="217" t="s">
        <v>395</v>
      </c>
      <c r="F117" s="218" t="s">
        <v>396</v>
      </c>
      <c r="G117" s="219" t="s">
        <v>110</v>
      </c>
      <c r="H117" s="220">
        <v>83.781000000000006</v>
      </c>
      <c r="I117" s="221"/>
      <c r="J117" s="222">
        <f>ROUND(I117*H117,2)</f>
        <v>0</v>
      </c>
      <c r="K117" s="218" t="s">
        <v>161</v>
      </c>
      <c r="L117" s="47"/>
      <c r="M117" s="223" t="s">
        <v>31</v>
      </c>
      <c r="N117" s="224" t="s">
        <v>47</v>
      </c>
      <c r="O117" s="87"/>
      <c r="P117" s="225">
        <f>O117*H117</f>
        <v>0</v>
      </c>
      <c r="Q117" s="225">
        <v>0</v>
      </c>
      <c r="R117" s="225">
        <f>Q117*H117</f>
        <v>0</v>
      </c>
      <c r="S117" s="225">
        <v>0</v>
      </c>
      <c r="T117" s="226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7" t="s">
        <v>162</v>
      </c>
      <c r="AT117" s="227" t="s">
        <v>158</v>
      </c>
      <c r="AU117" s="227" t="s">
        <v>85</v>
      </c>
      <c r="AY117" s="20" t="s">
        <v>156</v>
      </c>
      <c r="BE117" s="228">
        <f>IF(N117="základní",J117,0)</f>
        <v>0</v>
      </c>
      <c r="BF117" s="228">
        <f>IF(N117="snížená",J117,0)</f>
        <v>0</v>
      </c>
      <c r="BG117" s="228">
        <f>IF(N117="zákl. přenesená",J117,0)</f>
        <v>0</v>
      </c>
      <c r="BH117" s="228">
        <f>IF(N117="sníž. přenesená",J117,0)</f>
        <v>0</v>
      </c>
      <c r="BI117" s="228">
        <f>IF(N117="nulová",J117,0)</f>
        <v>0</v>
      </c>
      <c r="BJ117" s="20" t="s">
        <v>83</v>
      </c>
      <c r="BK117" s="228">
        <f>ROUND(I117*H117,2)</f>
        <v>0</v>
      </c>
      <c r="BL117" s="20" t="s">
        <v>162</v>
      </c>
      <c r="BM117" s="227" t="s">
        <v>610</v>
      </c>
    </row>
    <row r="118" s="2" customFormat="1">
      <c r="A118" s="41"/>
      <c r="B118" s="42"/>
      <c r="C118" s="43"/>
      <c r="D118" s="229" t="s">
        <v>164</v>
      </c>
      <c r="E118" s="43"/>
      <c r="F118" s="230" t="s">
        <v>398</v>
      </c>
      <c r="G118" s="43"/>
      <c r="H118" s="43"/>
      <c r="I118" s="231"/>
      <c r="J118" s="43"/>
      <c r="K118" s="43"/>
      <c r="L118" s="47"/>
      <c r="M118" s="232"/>
      <c r="N118" s="233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164</v>
      </c>
      <c r="AU118" s="20" t="s">
        <v>85</v>
      </c>
    </row>
    <row r="119" s="13" customFormat="1">
      <c r="A119" s="13"/>
      <c r="B119" s="234"/>
      <c r="C119" s="235"/>
      <c r="D119" s="236" t="s">
        <v>166</v>
      </c>
      <c r="E119" s="237" t="s">
        <v>31</v>
      </c>
      <c r="F119" s="238" t="s">
        <v>399</v>
      </c>
      <c r="G119" s="235"/>
      <c r="H119" s="239">
        <v>83.781000000000006</v>
      </c>
      <c r="I119" s="240"/>
      <c r="J119" s="235"/>
      <c r="K119" s="235"/>
      <c r="L119" s="241"/>
      <c r="M119" s="242"/>
      <c r="N119" s="243"/>
      <c r="O119" s="243"/>
      <c r="P119" s="243"/>
      <c r="Q119" s="243"/>
      <c r="R119" s="243"/>
      <c r="S119" s="243"/>
      <c r="T119" s="24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5" t="s">
        <v>166</v>
      </c>
      <c r="AU119" s="245" t="s">
        <v>85</v>
      </c>
      <c r="AV119" s="13" t="s">
        <v>85</v>
      </c>
      <c r="AW119" s="13" t="s">
        <v>37</v>
      </c>
      <c r="AX119" s="13" t="s">
        <v>83</v>
      </c>
      <c r="AY119" s="245" t="s">
        <v>156</v>
      </c>
    </row>
    <row r="120" s="2" customFormat="1" ht="33" customHeight="1">
      <c r="A120" s="41"/>
      <c r="B120" s="42"/>
      <c r="C120" s="216" t="s">
        <v>197</v>
      </c>
      <c r="D120" s="216" t="s">
        <v>158</v>
      </c>
      <c r="E120" s="217" t="s">
        <v>400</v>
      </c>
      <c r="F120" s="218" t="s">
        <v>401</v>
      </c>
      <c r="G120" s="219" t="s">
        <v>110</v>
      </c>
      <c r="H120" s="220">
        <v>139.63499999999999</v>
      </c>
      <c r="I120" s="221"/>
      <c r="J120" s="222">
        <f>ROUND(I120*H120,2)</f>
        <v>0</v>
      </c>
      <c r="K120" s="218" t="s">
        <v>161</v>
      </c>
      <c r="L120" s="47"/>
      <c r="M120" s="223" t="s">
        <v>31</v>
      </c>
      <c r="N120" s="224" t="s">
        <v>47</v>
      </c>
      <c r="O120" s="87"/>
      <c r="P120" s="225">
        <f>O120*H120</f>
        <v>0</v>
      </c>
      <c r="Q120" s="225">
        <v>0</v>
      </c>
      <c r="R120" s="225">
        <f>Q120*H120</f>
        <v>0</v>
      </c>
      <c r="S120" s="225">
        <v>0</v>
      </c>
      <c r="T120" s="226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7" t="s">
        <v>162</v>
      </c>
      <c r="AT120" s="227" t="s">
        <v>158</v>
      </c>
      <c r="AU120" s="227" t="s">
        <v>85</v>
      </c>
      <c r="AY120" s="20" t="s">
        <v>156</v>
      </c>
      <c r="BE120" s="228">
        <f>IF(N120="základní",J120,0)</f>
        <v>0</v>
      </c>
      <c r="BF120" s="228">
        <f>IF(N120="snížená",J120,0)</f>
        <v>0</v>
      </c>
      <c r="BG120" s="228">
        <f>IF(N120="zákl. přenesená",J120,0)</f>
        <v>0</v>
      </c>
      <c r="BH120" s="228">
        <f>IF(N120="sníž. přenesená",J120,0)</f>
        <v>0</v>
      </c>
      <c r="BI120" s="228">
        <f>IF(N120="nulová",J120,0)</f>
        <v>0</v>
      </c>
      <c r="BJ120" s="20" t="s">
        <v>83</v>
      </c>
      <c r="BK120" s="228">
        <f>ROUND(I120*H120,2)</f>
        <v>0</v>
      </c>
      <c r="BL120" s="20" t="s">
        <v>162</v>
      </c>
      <c r="BM120" s="227" t="s">
        <v>611</v>
      </c>
    </row>
    <row r="121" s="2" customFormat="1">
      <c r="A121" s="41"/>
      <c r="B121" s="42"/>
      <c r="C121" s="43"/>
      <c r="D121" s="229" t="s">
        <v>164</v>
      </c>
      <c r="E121" s="43"/>
      <c r="F121" s="230" t="s">
        <v>403</v>
      </c>
      <c r="G121" s="43"/>
      <c r="H121" s="43"/>
      <c r="I121" s="231"/>
      <c r="J121" s="43"/>
      <c r="K121" s="43"/>
      <c r="L121" s="47"/>
      <c r="M121" s="232"/>
      <c r="N121" s="233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164</v>
      </c>
      <c r="AU121" s="20" t="s">
        <v>85</v>
      </c>
    </row>
    <row r="122" s="13" customFormat="1">
      <c r="A122" s="13"/>
      <c r="B122" s="234"/>
      <c r="C122" s="235"/>
      <c r="D122" s="236" t="s">
        <v>166</v>
      </c>
      <c r="E122" s="237" t="s">
        <v>31</v>
      </c>
      <c r="F122" s="238" t="s">
        <v>180</v>
      </c>
      <c r="G122" s="235"/>
      <c r="H122" s="239">
        <v>139.63499999999999</v>
      </c>
      <c r="I122" s="240"/>
      <c r="J122" s="235"/>
      <c r="K122" s="235"/>
      <c r="L122" s="241"/>
      <c r="M122" s="242"/>
      <c r="N122" s="243"/>
      <c r="O122" s="243"/>
      <c r="P122" s="243"/>
      <c r="Q122" s="243"/>
      <c r="R122" s="243"/>
      <c r="S122" s="243"/>
      <c r="T122" s="24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5" t="s">
        <v>166</v>
      </c>
      <c r="AU122" s="245" t="s">
        <v>85</v>
      </c>
      <c r="AV122" s="13" t="s">
        <v>85</v>
      </c>
      <c r="AW122" s="13" t="s">
        <v>37</v>
      </c>
      <c r="AX122" s="13" t="s">
        <v>83</v>
      </c>
      <c r="AY122" s="245" t="s">
        <v>156</v>
      </c>
    </row>
    <row r="123" s="2" customFormat="1" ht="44.25" customHeight="1">
      <c r="A123" s="41"/>
      <c r="B123" s="42"/>
      <c r="C123" s="216" t="s">
        <v>203</v>
      </c>
      <c r="D123" s="216" t="s">
        <v>158</v>
      </c>
      <c r="E123" s="217" t="s">
        <v>404</v>
      </c>
      <c r="F123" s="218" t="s">
        <v>405</v>
      </c>
      <c r="G123" s="219" t="s">
        <v>110</v>
      </c>
      <c r="H123" s="220">
        <v>83.781000000000006</v>
      </c>
      <c r="I123" s="221"/>
      <c r="J123" s="222">
        <f>ROUND(I123*H123,2)</f>
        <v>0</v>
      </c>
      <c r="K123" s="218" t="s">
        <v>161</v>
      </c>
      <c r="L123" s="47"/>
      <c r="M123" s="223" t="s">
        <v>31</v>
      </c>
      <c r="N123" s="224" t="s">
        <v>47</v>
      </c>
      <c r="O123" s="87"/>
      <c r="P123" s="225">
        <f>O123*H123</f>
        <v>0</v>
      </c>
      <c r="Q123" s="225">
        <v>0</v>
      </c>
      <c r="R123" s="225">
        <f>Q123*H123</f>
        <v>0</v>
      </c>
      <c r="S123" s="225">
        <v>0</v>
      </c>
      <c r="T123" s="226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7" t="s">
        <v>162</v>
      </c>
      <c r="AT123" s="227" t="s">
        <v>158</v>
      </c>
      <c r="AU123" s="227" t="s">
        <v>85</v>
      </c>
      <c r="AY123" s="20" t="s">
        <v>156</v>
      </c>
      <c r="BE123" s="228">
        <f>IF(N123="základní",J123,0)</f>
        <v>0</v>
      </c>
      <c r="BF123" s="228">
        <f>IF(N123="snížená",J123,0)</f>
        <v>0</v>
      </c>
      <c r="BG123" s="228">
        <f>IF(N123="zákl. přenesená",J123,0)</f>
        <v>0</v>
      </c>
      <c r="BH123" s="228">
        <f>IF(N123="sníž. přenesená",J123,0)</f>
        <v>0</v>
      </c>
      <c r="BI123" s="228">
        <f>IF(N123="nulová",J123,0)</f>
        <v>0</v>
      </c>
      <c r="BJ123" s="20" t="s">
        <v>83</v>
      </c>
      <c r="BK123" s="228">
        <f>ROUND(I123*H123,2)</f>
        <v>0</v>
      </c>
      <c r="BL123" s="20" t="s">
        <v>162</v>
      </c>
      <c r="BM123" s="227" t="s">
        <v>612</v>
      </c>
    </row>
    <row r="124" s="2" customFormat="1">
      <c r="A124" s="41"/>
      <c r="B124" s="42"/>
      <c r="C124" s="43"/>
      <c r="D124" s="229" t="s">
        <v>164</v>
      </c>
      <c r="E124" s="43"/>
      <c r="F124" s="230" t="s">
        <v>407</v>
      </c>
      <c r="G124" s="43"/>
      <c r="H124" s="43"/>
      <c r="I124" s="231"/>
      <c r="J124" s="43"/>
      <c r="K124" s="43"/>
      <c r="L124" s="47"/>
      <c r="M124" s="232"/>
      <c r="N124" s="233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164</v>
      </c>
      <c r="AU124" s="20" t="s">
        <v>85</v>
      </c>
    </row>
    <row r="125" s="13" customFormat="1">
      <c r="A125" s="13"/>
      <c r="B125" s="234"/>
      <c r="C125" s="235"/>
      <c r="D125" s="236" t="s">
        <v>166</v>
      </c>
      <c r="E125" s="237" t="s">
        <v>31</v>
      </c>
      <c r="F125" s="238" t="s">
        <v>399</v>
      </c>
      <c r="G125" s="235"/>
      <c r="H125" s="239">
        <v>83.781000000000006</v>
      </c>
      <c r="I125" s="240"/>
      <c r="J125" s="235"/>
      <c r="K125" s="235"/>
      <c r="L125" s="241"/>
      <c r="M125" s="242"/>
      <c r="N125" s="243"/>
      <c r="O125" s="243"/>
      <c r="P125" s="243"/>
      <c r="Q125" s="243"/>
      <c r="R125" s="243"/>
      <c r="S125" s="243"/>
      <c r="T125" s="24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5" t="s">
        <v>166</v>
      </c>
      <c r="AU125" s="245" t="s">
        <v>85</v>
      </c>
      <c r="AV125" s="13" t="s">
        <v>85</v>
      </c>
      <c r="AW125" s="13" t="s">
        <v>37</v>
      </c>
      <c r="AX125" s="13" t="s">
        <v>83</v>
      </c>
      <c r="AY125" s="245" t="s">
        <v>156</v>
      </c>
    </row>
    <row r="126" s="2" customFormat="1" ht="62.7" customHeight="1">
      <c r="A126" s="41"/>
      <c r="B126" s="42"/>
      <c r="C126" s="216" t="s">
        <v>208</v>
      </c>
      <c r="D126" s="216" t="s">
        <v>158</v>
      </c>
      <c r="E126" s="217" t="s">
        <v>186</v>
      </c>
      <c r="F126" s="218" t="s">
        <v>187</v>
      </c>
      <c r="G126" s="219" t="s">
        <v>110</v>
      </c>
      <c r="H126" s="220">
        <v>279.26999999999998</v>
      </c>
      <c r="I126" s="221"/>
      <c r="J126" s="222">
        <f>ROUND(I126*H126,2)</f>
        <v>0</v>
      </c>
      <c r="K126" s="218" t="s">
        <v>161</v>
      </c>
      <c r="L126" s="47"/>
      <c r="M126" s="223" t="s">
        <v>31</v>
      </c>
      <c r="N126" s="224" t="s">
        <v>47</v>
      </c>
      <c r="O126" s="87"/>
      <c r="P126" s="225">
        <f>O126*H126</f>
        <v>0</v>
      </c>
      <c r="Q126" s="225">
        <v>0</v>
      </c>
      <c r="R126" s="225">
        <f>Q126*H126</f>
        <v>0</v>
      </c>
      <c r="S126" s="225">
        <v>0</v>
      </c>
      <c r="T126" s="226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7" t="s">
        <v>162</v>
      </c>
      <c r="AT126" s="227" t="s">
        <v>158</v>
      </c>
      <c r="AU126" s="227" t="s">
        <v>85</v>
      </c>
      <c r="AY126" s="20" t="s">
        <v>156</v>
      </c>
      <c r="BE126" s="228">
        <f>IF(N126="základní",J126,0)</f>
        <v>0</v>
      </c>
      <c r="BF126" s="228">
        <f>IF(N126="snížená",J126,0)</f>
        <v>0</v>
      </c>
      <c r="BG126" s="228">
        <f>IF(N126="zákl. přenesená",J126,0)</f>
        <v>0</v>
      </c>
      <c r="BH126" s="228">
        <f>IF(N126="sníž. přenesená",J126,0)</f>
        <v>0</v>
      </c>
      <c r="BI126" s="228">
        <f>IF(N126="nulová",J126,0)</f>
        <v>0</v>
      </c>
      <c r="BJ126" s="20" t="s">
        <v>83</v>
      </c>
      <c r="BK126" s="228">
        <f>ROUND(I126*H126,2)</f>
        <v>0</v>
      </c>
      <c r="BL126" s="20" t="s">
        <v>162</v>
      </c>
      <c r="BM126" s="227" t="s">
        <v>613</v>
      </c>
    </row>
    <row r="127" s="2" customFormat="1">
      <c r="A127" s="41"/>
      <c r="B127" s="42"/>
      <c r="C127" s="43"/>
      <c r="D127" s="229" t="s">
        <v>164</v>
      </c>
      <c r="E127" s="43"/>
      <c r="F127" s="230" t="s">
        <v>189</v>
      </c>
      <c r="G127" s="43"/>
      <c r="H127" s="43"/>
      <c r="I127" s="231"/>
      <c r="J127" s="43"/>
      <c r="K127" s="43"/>
      <c r="L127" s="47"/>
      <c r="M127" s="232"/>
      <c r="N127" s="233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164</v>
      </c>
      <c r="AU127" s="20" t="s">
        <v>85</v>
      </c>
    </row>
    <row r="128" s="13" customFormat="1">
      <c r="A128" s="13"/>
      <c r="B128" s="234"/>
      <c r="C128" s="235"/>
      <c r="D128" s="236" t="s">
        <v>166</v>
      </c>
      <c r="E128" s="237" t="s">
        <v>31</v>
      </c>
      <c r="F128" s="238" t="s">
        <v>190</v>
      </c>
      <c r="G128" s="235"/>
      <c r="H128" s="239">
        <v>139.63499999999999</v>
      </c>
      <c r="I128" s="240"/>
      <c r="J128" s="235"/>
      <c r="K128" s="235"/>
      <c r="L128" s="241"/>
      <c r="M128" s="242"/>
      <c r="N128" s="243"/>
      <c r="O128" s="243"/>
      <c r="P128" s="243"/>
      <c r="Q128" s="243"/>
      <c r="R128" s="243"/>
      <c r="S128" s="243"/>
      <c r="T128" s="24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5" t="s">
        <v>166</v>
      </c>
      <c r="AU128" s="245" t="s">
        <v>85</v>
      </c>
      <c r="AV128" s="13" t="s">
        <v>85</v>
      </c>
      <c r="AW128" s="13" t="s">
        <v>37</v>
      </c>
      <c r="AX128" s="13" t="s">
        <v>76</v>
      </c>
      <c r="AY128" s="245" t="s">
        <v>156</v>
      </c>
    </row>
    <row r="129" s="13" customFormat="1">
      <c r="A129" s="13"/>
      <c r="B129" s="234"/>
      <c r="C129" s="235"/>
      <c r="D129" s="236" t="s">
        <v>166</v>
      </c>
      <c r="E129" s="237" t="s">
        <v>31</v>
      </c>
      <c r="F129" s="238" t="s">
        <v>191</v>
      </c>
      <c r="G129" s="235"/>
      <c r="H129" s="239">
        <v>139.63499999999999</v>
      </c>
      <c r="I129" s="240"/>
      <c r="J129" s="235"/>
      <c r="K129" s="235"/>
      <c r="L129" s="241"/>
      <c r="M129" s="242"/>
      <c r="N129" s="243"/>
      <c r="O129" s="243"/>
      <c r="P129" s="243"/>
      <c r="Q129" s="243"/>
      <c r="R129" s="243"/>
      <c r="S129" s="243"/>
      <c r="T129" s="24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5" t="s">
        <v>166</v>
      </c>
      <c r="AU129" s="245" t="s">
        <v>85</v>
      </c>
      <c r="AV129" s="13" t="s">
        <v>85</v>
      </c>
      <c r="AW129" s="13" t="s">
        <v>37</v>
      </c>
      <c r="AX129" s="13" t="s">
        <v>76</v>
      </c>
      <c r="AY129" s="245" t="s">
        <v>156</v>
      </c>
    </row>
    <row r="130" s="14" customFormat="1">
      <c r="A130" s="14"/>
      <c r="B130" s="246"/>
      <c r="C130" s="247"/>
      <c r="D130" s="236" t="s">
        <v>166</v>
      </c>
      <c r="E130" s="248" t="s">
        <v>31</v>
      </c>
      <c r="F130" s="249" t="s">
        <v>173</v>
      </c>
      <c r="G130" s="247"/>
      <c r="H130" s="250">
        <v>279.26999999999998</v>
      </c>
      <c r="I130" s="251"/>
      <c r="J130" s="247"/>
      <c r="K130" s="247"/>
      <c r="L130" s="252"/>
      <c r="M130" s="253"/>
      <c r="N130" s="254"/>
      <c r="O130" s="254"/>
      <c r="P130" s="254"/>
      <c r="Q130" s="254"/>
      <c r="R130" s="254"/>
      <c r="S130" s="254"/>
      <c r="T130" s="25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6" t="s">
        <v>166</v>
      </c>
      <c r="AU130" s="256" t="s">
        <v>85</v>
      </c>
      <c r="AV130" s="14" t="s">
        <v>162</v>
      </c>
      <c r="AW130" s="14" t="s">
        <v>37</v>
      </c>
      <c r="AX130" s="14" t="s">
        <v>83</v>
      </c>
      <c r="AY130" s="256" t="s">
        <v>156</v>
      </c>
    </row>
    <row r="131" s="2" customFormat="1" ht="62.7" customHeight="1">
      <c r="A131" s="41"/>
      <c r="B131" s="42"/>
      <c r="C131" s="216" t="s">
        <v>214</v>
      </c>
      <c r="D131" s="216" t="s">
        <v>158</v>
      </c>
      <c r="E131" s="217" t="s">
        <v>193</v>
      </c>
      <c r="F131" s="218" t="s">
        <v>194</v>
      </c>
      <c r="G131" s="219" t="s">
        <v>110</v>
      </c>
      <c r="H131" s="220">
        <v>279.26999999999998</v>
      </c>
      <c r="I131" s="221"/>
      <c r="J131" s="222">
        <f>ROUND(I131*H131,2)</f>
        <v>0</v>
      </c>
      <c r="K131" s="218" t="s">
        <v>161</v>
      </c>
      <c r="L131" s="47"/>
      <c r="M131" s="223" t="s">
        <v>31</v>
      </c>
      <c r="N131" s="224" t="s">
        <v>47</v>
      </c>
      <c r="O131" s="87"/>
      <c r="P131" s="225">
        <f>O131*H131</f>
        <v>0</v>
      </c>
      <c r="Q131" s="225">
        <v>0</v>
      </c>
      <c r="R131" s="225">
        <f>Q131*H131</f>
        <v>0</v>
      </c>
      <c r="S131" s="225">
        <v>0</v>
      </c>
      <c r="T131" s="226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7" t="s">
        <v>162</v>
      </c>
      <c r="AT131" s="227" t="s">
        <v>158</v>
      </c>
      <c r="AU131" s="227" t="s">
        <v>85</v>
      </c>
      <c r="AY131" s="20" t="s">
        <v>156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20" t="s">
        <v>83</v>
      </c>
      <c r="BK131" s="228">
        <f>ROUND(I131*H131,2)</f>
        <v>0</v>
      </c>
      <c r="BL131" s="20" t="s">
        <v>162</v>
      </c>
      <c r="BM131" s="227" t="s">
        <v>614</v>
      </c>
    </row>
    <row r="132" s="2" customFormat="1">
      <c r="A132" s="41"/>
      <c r="B132" s="42"/>
      <c r="C132" s="43"/>
      <c r="D132" s="229" t="s">
        <v>164</v>
      </c>
      <c r="E132" s="43"/>
      <c r="F132" s="230" t="s">
        <v>196</v>
      </c>
      <c r="G132" s="43"/>
      <c r="H132" s="43"/>
      <c r="I132" s="231"/>
      <c r="J132" s="43"/>
      <c r="K132" s="43"/>
      <c r="L132" s="47"/>
      <c r="M132" s="232"/>
      <c r="N132" s="233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164</v>
      </c>
      <c r="AU132" s="20" t="s">
        <v>85</v>
      </c>
    </row>
    <row r="133" s="13" customFormat="1">
      <c r="A133" s="13"/>
      <c r="B133" s="234"/>
      <c r="C133" s="235"/>
      <c r="D133" s="236" t="s">
        <v>166</v>
      </c>
      <c r="E133" s="237" t="s">
        <v>31</v>
      </c>
      <c r="F133" s="238" t="s">
        <v>190</v>
      </c>
      <c r="G133" s="235"/>
      <c r="H133" s="239">
        <v>139.63499999999999</v>
      </c>
      <c r="I133" s="240"/>
      <c r="J133" s="235"/>
      <c r="K133" s="235"/>
      <c r="L133" s="241"/>
      <c r="M133" s="242"/>
      <c r="N133" s="243"/>
      <c r="O133" s="243"/>
      <c r="P133" s="243"/>
      <c r="Q133" s="243"/>
      <c r="R133" s="243"/>
      <c r="S133" s="243"/>
      <c r="T133" s="24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5" t="s">
        <v>166</v>
      </c>
      <c r="AU133" s="245" t="s">
        <v>85</v>
      </c>
      <c r="AV133" s="13" t="s">
        <v>85</v>
      </c>
      <c r="AW133" s="13" t="s">
        <v>37</v>
      </c>
      <c r="AX133" s="13" t="s">
        <v>76</v>
      </c>
      <c r="AY133" s="245" t="s">
        <v>156</v>
      </c>
    </row>
    <row r="134" s="13" customFormat="1">
      <c r="A134" s="13"/>
      <c r="B134" s="234"/>
      <c r="C134" s="235"/>
      <c r="D134" s="236" t="s">
        <v>166</v>
      </c>
      <c r="E134" s="237" t="s">
        <v>31</v>
      </c>
      <c r="F134" s="238" t="s">
        <v>191</v>
      </c>
      <c r="G134" s="235"/>
      <c r="H134" s="239">
        <v>139.63499999999999</v>
      </c>
      <c r="I134" s="240"/>
      <c r="J134" s="235"/>
      <c r="K134" s="235"/>
      <c r="L134" s="241"/>
      <c r="M134" s="242"/>
      <c r="N134" s="243"/>
      <c r="O134" s="243"/>
      <c r="P134" s="243"/>
      <c r="Q134" s="243"/>
      <c r="R134" s="243"/>
      <c r="S134" s="243"/>
      <c r="T134" s="24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5" t="s">
        <v>166</v>
      </c>
      <c r="AU134" s="245" t="s">
        <v>85</v>
      </c>
      <c r="AV134" s="13" t="s">
        <v>85</v>
      </c>
      <c r="AW134" s="13" t="s">
        <v>37</v>
      </c>
      <c r="AX134" s="13" t="s">
        <v>76</v>
      </c>
      <c r="AY134" s="245" t="s">
        <v>156</v>
      </c>
    </row>
    <row r="135" s="14" customFormat="1">
      <c r="A135" s="14"/>
      <c r="B135" s="246"/>
      <c r="C135" s="247"/>
      <c r="D135" s="236" t="s">
        <v>166</v>
      </c>
      <c r="E135" s="248" t="s">
        <v>31</v>
      </c>
      <c r="F135" s="249" t="s">
        <v>173</v>
      </c>
      <c r="G135" s="247"/>
      <c r="H135" s="250">
        <v>279.26999999999998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6" t="s">
        <v>166</v>
      </c>
      <c r="AU135" s="256" t="s">
        <v>85</v>
      </c>
      <c r="AV135" s="14" t="s">
        <v>162</v>
      </c>
      <c r="AW135" s="14" t="s">
        <v>37</v>
      </c>
      <c r="AX135" s="14" t="s">
        <v>83</v>
      </c>
      <c r="AY135" s="256" t="s">
        <v>156</v>
      </c>
    </row>
    <row r="136" s="2" customFormat="1" ht="62.7" customHeight="1">
      <c r="A136" s="41"/>
      <c r="B136" s="42"/>
      <c r="C136" s="216" t="s">
        <v>222</v>
      </c>
      <c r="D136" s="216" t="s">
        <v>158</v>
      </c>
      <c r="E136" s="217" t="s">
        <v>410</v>
      </c>
      <c r="F136" s="218" t="s">
        <v>411</v>
      </c>
      <c r="G136" s="219" t="s">
        <v>110</v>
      </c>
      <c r="H136" s="220">
        <v>300</v>
      </c>
      <c r="I136" s="221"/>
      <c r="J136" s="222">
        <f>ROUND(I136*H136,2)</f>
        <v>0</v>
      </c>
      <c r="K136" s="218" t="s">
        <v>161</v>
      </c>
      <c r="L136" s="47"/>
      <c r="M136" s="223" t="s">
        <v>31</v>
      </c>
      <c r="N136" s="224" t="s">
        <v>47</v>
      </c>
      <c r="O136" s="87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7" t="s">
        <v>162</v>
      </c>
      <c r="AT136" s="227" t="s">
        <v>158</v>
      </c>
      <c r="AU136" s="227" t="s">
        <v>85</v>
      </c>
      <c r="AY136" s="20" t="s">
        <v>156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20" t="s">
        <v>83</v>
      </c>
      <c r="BK136" s="228">
        <f>ROUND(I136*H136,2)</f>
        <v>0</v>
      </c>
      <c r="BL136" s="20" t="s">
        <v>162</v>
      </c>
      <c r="BM136" s="227" t="s">
        <v>615</v>
      </c>
    </row>
    <row r="137" s="2" customFormat="1">
      <c r="A137" s="41"/>
      <c r="B137" s="42"/>
      <c r="C137" s="43"/>
      <c r="D137" s="229" t="s">
        <v>164</v>
      </c>
      <c r="E137" s="43"/>
      <c r="F137" s="230" t="s">
        <v>413</v>
      </c>
      <c r="G137" s="43"/>
      <c r="H137" s="43"/>
      <c r="I137" s="231"/>
      <c r="J137" s="43"/>
      <c r="K137" s="43"/>
      <c r="L137" s="47"/>
      <c r="M137" s="232"/>
      <c r="N137" s="233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164</v>
      </c>
      <c r="AU137" s="20" t="s">
        <v>85</v>
      </c>
    </row>
    <row r="138" s="13" customFormat="1">
      <c r="A138" s="13"/>
      <c r="B138" s="234"/>
      <c r="C138" s="235"/>
      <c r="D138" s="236" t="s">
        <v>166</v>
      </c>
      <c r="E138" s="237" t="s">
        <v>31</v>
      </c>
      <c r="F138" s="238" t="s">
        <v>616</v>
      </c>
      <c r="G138" s="235"/>
      <c r="H138" s="239">
        <v>300</v>
      </c>
      <c r="I138" s="240"/>
      <c r="J138" s="235"/>
      <c r="K138" s="235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166</v>
      </c>
      <c r="AU138" s="245" t="s">
        <v>85</v>
      </c>
      <c r="AV138" s="13" t="s">
        <v>85</v>
      </c>
      <c r="AW138" s="13" t="s">
        <v>37</v>
      </c>
      <c r="AX138" s="13" t="s">
        <v>83</v>
      </c>
      <c r="AY138" s="245" t="s">
        <v>156</v>
      </c>
    </row>
    <row r="139" s="2" customFormat="1" ht="44.25" customHeight="1">
      <c r="A139" s="41"/>
      <c r="B139" s="42"/>
      <c r="C139" s="216" t="s">
        <v>8</v>
      </c>
      <c r="D139" s="216" t="s">
        <v>158</v>
      </c>
      <c r="E139" s="217" t="s">
        <v>198</v>
      </c>
      <c r="F139" s="218" t="s">
        <v>199</v>
      </c>
      <c r="G139" s="219" t="s">
        <v>110</v>
      </c>
      <c r="H139" s="220">
        <v>139.63499999999999</v>
      </c>
      <c r="I139" s="221"/>
      <c r="J139" s="222">
        <f>ROUND(I139*H139,2)</f>
        <v>0</v>
      </c>
      <c r="K139" s="218" t="s">
        <v>161</v>
      </c>
      <c r="L139" s="47"/>
      <c r="M139" s="223" t="s">
        <v>31</v>
      </c>
      <c r="N139" s="224" t="s">
        <v>47</v>
      </c>
      <c r="O139" s="87"/>
      <c r="P139" s="225">
        <f>O139*H139</f>
        <v>0</v>
      </c>
      <c r="Q139" s="225">
        <v>0</v>
      </c>
      <c r="R139" s="225">
        <f>Q139*H139</f>
        <v>0</v>
      </c>
      <c r="S139" s="225">
        <v>0</v>
      </c>
      <c r="T139" s="226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7" t="s">
        <v>162</v>
      </c>
      <c r="AT139" s="227" t="s">
        <v>158</v>
      </c>
      <c r="AU139" s="227" t="s">
        <v>85</v>
      </c>
      <c r="AY139" s="20" t="s">
        <v>156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20" t="s">
        <v>83</v>
      </c>
      <c r="BK139" s="228">
        <f>ROUND(I139*H139,2)</f>
        <v>0</v>
      </c>
      <c r="BL139" s="20" t="s">
        <v>162</v>
      </c>
      <c r="BM139" s="227" t="s">
        <v>617</v>
      </c>
    </row>
    <row r="140" s="2" customFormat="1">
      <c r="A140" s="41"/>
      <c r="B140" s="42"/>
      <c r="C140" s="43"/>
      <c r="D140" s="229" t="s">
        <v>164</v>
      </c>
      <c r="E140" s="43"/>
      <c r="F140" s="230" t="s">
        <v>201</v>
      </c>
      <c r="G140" s="43"/>
      <c r="H140" s="43"/>
      <c r="I140" s="231"/>
      <c r="J140" s="43"/>
      <c r="K140" s="43"/>
      <c r="L140" s="47"/>
      <c r="M140" s="232"/>
      <c r="N140" s="233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164</v>
      </c>
      <c r="AU140" s="20" t="s">
        <v>85</v>
      </c>
    </row>
    <row r="141" s="13" customFormat="1">
      <c r="A141" s="13"/>
      <c r="B141" s="234"/>
      <c r="C141" s="235"/>
      <c r="D141" s="236" t="s">
        <v>166</v>
      </c>
      <c r="E141" s="237" t="s">
        <v>31</v>
      </c>
      <c r="F141" s="238" t="s">
        <v>202</v>
      </c>
      <c r="G141" s="235"/>
      <c r="H141" s="239">
        <v>139.63499999999999</v>
      </c>
      <c r="I141" s="240"/>
      <c r="J141" s="235"/>
      <c r="K141" s="235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166</v>
      </c>
      <c r="AU141" s="245" t="s">
        <v>85</v>
      </c>
      <c r="AV141" s="13" t="s">
        <v>85</v>
      </c>
      <c r="AW141" s="13" t="s">
        <v>37</v>
      </c>
      <c r="AX141" s="13" t="s">
        <v>83</v>
      </c>
      <c r="AY141" s="245" t="s">
        <v>156</v>
      </c>
    </row>
    <row r="142" s="2" customFormat="1" ht="44.25" customHeight="1">
      <c r="A142" s="41"/>
      <c r="B142" s="42"/>
      <c r="C142" s="216" t="s">
        <v>232</v>
      </c>
      <c r="D142" s="216" t="s">
        <v>158</v>
      </c>
      <c r="E142" s="217" t="s">
        <v>204</v>
      </c>
      <c r="F142" s="218" t="s">
        <v>205</v>
      </c>
      <c r="G142" s="219" t="s">
        <v>110</v>
      </c>
      <c r="H142" s="220">
        <v>139.63499999999999</v>
      </c>
      <c r="I142" s="221"/>
      <c r="J142" s="222">
        <f>ROUND(I142*H142,2)</f>
        <v>0</v>
      </c>
      <c r="K142" s="218" t="s">
        <v>161</v>
      </c>
      <c r="L142" s="47"/>
      <c r="M142" s="223" t="s">
        <v>31</v>
      </c>
      <c r="N142" s="224" t="s">
        <v>47</v>
      </c>
      <c r="O142" s="87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7" t="s">
        <v>162</v>
      </c>
      <c r="AT142" s="227" t="s">
        <v>158</v>
      </c>
      <c r="AU142" s="227" t="s">
        <v>85</v>
      </c>
      <c r="AY142" s="20" t="s">
        <v>156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20" t="s">
        <v>83</v>
      </c>
      <c r="BK142" s="228">
        <f>ROUND(I142*H142,2)</f>
        <v>0</v>
      </c>
      <c r="BL142" s="20" t="s">
        <v>162</v>
      </c>
      <c r="BM142" s="227" t="s">
        <v>618</v>
      </c>
    </row>
    <row r="143" s="2" customFormat="1">
      <c r="A143" s="41"/>
      <c r="B143" s="42"/>
      <c r="C143" s="43"/>
      <c r="D143" s="229" t="s">
        <v>164</v>
      </c>
      <c r="E143" s="43"/>
      <c r="F143" s="230" t="s">
        <v>207</v>
      </c>
      <c r="G143" s="43"/>
      <c r="H143" s="43"/>
      <c r="I143" s="231"/>
      <c r="J143" s="43"/>
      <c r="K143" s="43"/>
      <c r="L143" s="47"/>
      <c r="M143" s="232"/>
      <c r="N143" s="233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164</v>
      </c>
      <c r="AU143" s="20" t="s">
        <v>85</v>
      </c>
    </row>
    <row r="144" s="13" customFormat="1">
      <c r="A144" s="13"/>
      <c r="B144" s="234"/>
      <c r="C144" s="235"/>
      <c r="D144" s="236" t="s">
        <v>166</v>
      </c>
      <c r="E144" s="237" t="s">
        <v>31</v>
      </c>
      <c r="F144" s="238" t="s">
        <v>202</v>
      </c>
      <c r="G144" s="235"/>
      <c r="H144" s="239">
        <v>139.63499999999999</v>
      </c>
      <c r="I144" s="240"/>
      <c r="J144" s="235"/>
      <c r="K144" s="235"/>
      <c r="L144" s="241"/>
      <c r="M144" s="242"/>
      <c r="N144" s="243"/>
      <c r="O144" s="243"/>
      <c r="P144" s="243"/>
      <c r="Q144" s="243"/>
      <c r="R144" s="243"/>
      <c r="S144" s="243"/>
      <c r="T144" s="2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5" t="s">
        <v>166</v>
      </c>
      <c r="AU144" s="245" t="s">
        <v>85</v>
      </c>
      <c r="AV144" s="13" t="s">
        <v>85</v>
      </c>
      <c r="AW144" s="13" t="s">
        <v>37</v>
      </c>
      <c r="AX144" s="13" t="s">
        <v>83</v>
      </c>
      <c r="AY144" s="245" t="s">
        <v>156</v>
      </c>
    </row>
    <row r="145" s="2" customFormat="1" ht="44.25" customHeight="1">
      <c r="A145" s="41"/>
      <c r="B145" s="42"/>
      <c r="C145" s="216" t="s">
        <v>239</v>
      </c>
      <c r="D145" s="216" t="s">
        <v>158</v>
      </c>
      <c r="E145" s="217" t="s">
        <v>417</v>
      </c>
      <c r="F145" s="218" t="s">
        <v>418</v>
      </c>
      <c r="G145" s="219" t="s">
        <v>110</v>
      </c>
      <c r="H145" s="220">
        <v>150</v>
      </c>
      <c r="I145" s="221"/>
      <c r="J145" s="222">
        <f>ROUND(I145*H145,2)</f>
        <v>0</v>
      </c>
      <c r="K145" s="218" t="s">
        <v>161</v>
      </c>
      <c r="L145" s="47"/>
      <c r="M145" s="223" t="s">
        <v>31</v>
      </c>
      <c r="N145" s="224" t="s">
        <v>47</v>
      </c>
      <c r="O145" s="87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7" t="s">
        <v>162</v>
      </c>
      <c r="AT145" s="227" t="s">
        <v>158</v>
      </c>
      <c r="AU145" s="227" t="s">
        <v>85</v>
      </c>
      <c r="AY145" s="20" t="s">
        <v>156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20" t="s">
        <v>83</v>
      </c>
      <c r="BK145" s="228">
        <f>ROUND(I145*H145,2)</f>
        <v>0</v>
      </c>
      <c r="BL145" s="20" t="s">
        <v>162</v>
      </c>
      <c r="BM145" s="227" t="s">
        <v>619</v>
      </c>
    </row>
    <row r="146" s="2" customFormat="1">
      <c r="A146" s="41"/>
      <c r="B146" s="42"/>
      <c r="C146" s="43"/>
      <c r="D146" s="229" t="s">
        <v>164</v>
      </c>
      <c r="E146" s="43"/>
      <c r="F146" s="230" t="s">
        <v>420</v>
      </c>
      <c r="G146" s="43"/>
      <c r="H146" s="43"/>
      <c r="I146" s="231"/>
      <c r="J146" s="43"/>
      <c r="K146" s="43"/>
      <c r="L146" s="47"/>
      <c r="M146" s="232"/>
      <c r="N146" s="233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164</v>
      </c>
      <c r="AU146" s="20" t="s">
        <v>85</v>
      </c>
    </row>
    <row r="147" s="13" customFormat="1">
      <c r="A147" s="13"/>
      <c r="B147" s="234"/>
      <c r="C147" s="235"/>
      <c r="D147" s="236" t="s">
        <v>166</v>
      </c>
      <c r="E147" s="237" t="s">
        <v>31</v>
      </c>
      <c r="F147" s="238" t="s">
        <v>620</v>
      </c>
      <c r="G147" s="235"/>
      <c r="H147" s="239">
        <v>150</v>
      </c>
      <c r="I147" s="240"/>
      <c r="J147" s="235"/>
      <c r="K147" s="235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166</v>
      </c>
      <c r="AU147" s="245" t="s">
        <v>85</v>
      </c>
      <c r="AV147" s="13" t="s">
        <v>85</v>
      </c>
      <c r="AW147" s="13" t="s">
        <v>37</v>
      </c>
      <c r="AX147" s="13" t="s">
        <v>83</v>
      </c>
      <c r="AY147" s="245" t="s">
        <v>156</v>
      </c>
    </row>
    <row r="148" s="2" customFormat="1" ht="44.25" customHeight="1">
      <c r="A148" s="41"/>
      <c r="B148" s="42"/>
      <c r="C148" s="216" t="s">
        <v>245</v>
      </c>
      <c r="D148" s="216" t="s">
        <v>158</v>
      </c>
      <c r="E148" s="217" t="s">
        <v>215</v>
      </c>
      <c r="F148" s="218" t="s">
        <v>216</v>
      </c>
      <c r="G148" s="219" t="s">
        <v>110</v>
      </c>
      <c r="H148" s="220">
        <v>279.26999999999998</v>
      </c>
      <c r="I148" s="221"/>
      <c r="J148" s="222">
        <f>ROUND(I148*H148,2)</f>
        <v>0</v>
      </c>
      <c r="K148" s="218" t="s">
        <v>161</v>
      </c>
      <c r="L148" s="47"/>
      <c r="M148" s="223" t="s">
        <v>31</v>
      </c>
      <c r="N148" s="224" t="s">
        <v>47</v>
      </c>
      <c r="O148" s="87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7" t="s">
        <v>162</v>
      </c>
      <c r="AT148" s="227" t="s">
        <v>158</v>
      </c>
      <c r="AU148" s="227" t="s">
        <v>85</v>
      </c>
      <c r="AY148" s="20" t="s">
        <v>156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20" t="s">
        <v>83</v>
      </c>
      <c r="BK148" s="228">
        <f>ROUND(I148*H148,2)</f>
        <v>0</v>
      </c>
      <c r="BL148" s="20" t="s">
        <v>162</v>
      </c>
      <c r="BM148" s="227" t="s">
        <v>621</v>
      </c>
    </row>
    <row r="149" s="2" customFormat="1">
      <c r="A149" s="41"/>
      <c r="B149" s="42"/>
      <c r="C149" s="43"/>
      <c r="D149" s="229" t="s">
        <v>164</v>
      </c>
      <c r="E149" s="43"/>
      <c r="F149" s="230" t="s">
        <v>218</v>
      </c>
      <c r="G149" s="43"/>
      <c r="H149" s="43"/>
      <c r="I149" s="231"/>
      <c r="J149" s="43"/>
      <c r="K149" s="43"/>
      <c r="L149" s="47"/>
      <c r="M149" s="232"/>
      <c r="N149" s="233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164</v>
      </c>
      <c r="AU149" s="20" t="s">
        <v>85</v>
      </c>
    </row>
    <row r="150" s="13" customFormat="1">
      <c r="A150" s="13"/>
      <c r="B150" s="234"/>
      <c r="C150" s="235"/>
      <c r="D150" s="236" t="s">
        <v>166</v>
      </c>
      <c r="E150" s="237" t="s">
        <v>31</v>
      </c>
      <c r="F150" s="238" t="s">
        <v>622</v>
      </c>
      <c r="G150" s="235"/>
      <c r="H150" s="239">
        <v>0.95499999999999996</v>
      </c>
      <c r="I150" s="240"/>
      <c r="J150" s="235"/>
      <c r="K150" s="235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166</v>
      </c>
      <c r="AU150" s="245" t="s">
        <v>85</v>
      </c>
      <c r="AV150" s="13" t="s">
        <v>85</v>
      </c>
      <c r="AW150" s="13" t="s">
        <v>37</v>
      </c>
      <c r="AX150" s="13" t="s">
        <v>76</v>
      </c>
      <c r="AY150" s="245" t="s">
        <v>156</v>
      </c>
    </row>
    <row r="151" s="15" customFormat="1">
      <c r="A151" s="15"/>
      <c r="B151" s="257"/>
      <c r="C151" s="258"/>
      <c r="D151" s="236" t="s">
        <v>166</v>
      </c>
      <c r="E151" s="259" t="s">
        <v>122</v>
      </c>
      <c r="F151" s="260" t="s">
        <v>220</v>
      </c>
      <c r="G151" s="258"/>
      <c r="H151" s="261">
        <v>0.95499999999999996</v>
      </c>
      <c r="I151" s="262"/>
      <c r="J151" s="258"/>
      <c r="K151" s="258"/>
      <c r="L151" s="263"/>
      <c r="M151" s="264"/>
      <c r="N151" s="265"/>
      <c r="O151" s="265"/>
      <c r="P151" s="265"/>
      <c r="Q151" s="265"/>
      <c r="R151" s="265"/>
      <c r="S151" s="265"/>
      <c r="T151" s="266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7" t="s">
        <v>166</v>
      </c>
      <c r="AU151" s="267" t="s">
        <v>85</v>
      </c>
      <c r="AV151" s="15" t="s">
        <v>174</v>
      </c>
      <c r="AW151" s="15" t="s">
        <v>37</v>
      </c>
      <c r="AX151" s="15" t="s">
        <v>76</v>
      </c>
      <c r="AY151" s="267" t="s">
        <v>156</v>
      </c>
    </row>
    <row r="152" s="13" customFormat="1">
      <c r="A152" s="13"/>
      <c r="B152" s="234"/>
      <c r="C152" s="235"/>
      <c r="D152" s="236" t="s">
        <v>166</v>
      </c>
      <c r="E152" s="237" t="s">
        <v>31</v>
      </c>
      <c r="F152" s="238" t="s">
        <v>221</v>
      </c>
      <c r="G152" s="235"/>
      <c r="H152" s="239">
        <v>278.315</v>
      </c>
      <c r="I152" s="240"/>
      <c r="J152" s="235"/>
      <c r="K152" s="235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166</v>
      </c>
      <c r="AU152" s="245" t="s">
        <v>85</v>
      </c>
      <c r="AV152" s="13" t="s">
        <v>85</v>
      </c>
      <c r="AW152" s="13" t="s">
        <v>37</v>
      </c>
      <c r="AX152" s="13" t="s">
        <v>76</v>
      </c>
      <c r="AY152" s="245" t="s">
        <v>156</v>
      </c>
    </row>
    <row r="153" s="14" customFormat="1">
      <c r="A153" s="14"/>
      <c r="B153" s="246"/>
      <c r="C153" s="247"/>
      <c r="D153" s="236" t="s">
        <v>166</v>
      </c>
      <c r="E153" s="248" t="s">
        <v>120</v>
      </c>
      <c r="F153" s="249" t="s">
        <v>173</v>
      </c>
      <c r="G153" s="247"/>
      <c r="H153" s="250">
        <v>279.26999999999998</v>
      </c>
      <c r="I153" s="251"/>
      <c r="J153" s="247"/>
      <c r="K153" s="247"/>
      <c r="L153" s="252"/>
      <c r="M153" s="253"/>
      <c r="N153" s="254"/>
      <c r="O153" s="254"/>
      <c r="P153" s="254"/>
      <c r="Q153" s="254"/>
      <c r="R153" s="254"/>
      <c r="S153" s="254"/>
      <c r="T153" s="25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6" t="s">
        <v>166</v>
      </c>
      <c r="AU153" s="256" t="s">
        <v>85</v>
      </c>
      <c r="AV153" s="14" t="s">
        <v>162</v>
      </c>
      <c r="AW153" s="14" t="s">
        <v>37</v>
      </c>
      <c r="AX153" s="14" t="s">
        <v>83</v>
      </c>
      <c r="AY153" s="256" t="s">
        <v>156</v>
      </c>
    </row>
    <row r="154" s="2" customFormat="1" ht="37.8" customHeight="1">
      <c r="A154" s="41"/>
      <c r="B154" s="42"/>
      <c r="C154" s="216" t="s">
        <v>250</v>
      </c>
      <c r="D154" s="216" t="s">
        <v>158</v>
      </c>
      <c r="E154" s="217" t="s">
        <v>424</v>
      </c>
      <c r="F154" s="218" t="s">
        <v>425</v>
      </c>
      <c r="G154" s="219" t="s">
        <v>114</v>
      </c>
      <c r="H154" s="220">
        <v>3000</v>
      </c>
      <c r="I154" s="221"/>
      <c r="J154" s="222">
        <f>ROUND(I154*H154,2)</f>
        <v>0</v>
      </c>
      <c r="K154" s="218" t="s">
        <v>161</v>
      </c>
      <c r="L154" s="47"/>
      <c r="M154" s="223" t="s">
        <v>31</v>
      </c>
      <c r="N154" s="224" t="s">
        <v>47</v>
      </c>
      <c r="O154" s="87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7" t="s">
        <v>162</v>
      </c>
      <c r="AT154" s="227" t="s">
        <v>158</v>
      </c>
      <c r="AU154" s="227" t="s">
        <v>85</v>
      </c>
      <c r="AY154" s="20" t="s">
        <v>156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20" t="s">
        <v>83</v>
      </c>
      <c r="BK154" s="228">
        <f>ROUND(I154*H154,2)</f>
        <v>0</v>
      </c>
      <c r="BL154" s="20" t="s">
        <v>162</v>
      </c>
      <c r="BM154" s="227" t="s">
        <v>623</v>
      </c>
    </row>
    <row r="155" s="2" customFormat="1">
      <c r="A155" s="41"/>
      <c r="B155" s="42"/>
      <c r="C155" s="43"/>
      <c r="D155" s="229" t="s">
        <v>164</v>
      </c>
      <c r="E155" s="43"/>
      <c r="F155" s="230" t="s">
        <v>427</v>
      </c>
      <c r="G155" s="43"/>
      <c r="H155" s="43"/>
      <c r="I155" s="231"/>
      <c r="J155" s="43"/>
      <c r="K155" s="43"/>
      <c r="L155" s="47"/>
      <c r="M155" s="232"/>
      <c r="N155" s="233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164</v>
      </c>
      <c r="AU155" s="20" t="s">
        <v>85</v>
      </c>
    </row>
    <row r="156" s="13" customFormat="1">
      <c r="A156" s="13"/>
      <c r="B156" s="234"/>
      <c r="C156" s="235"/>
      <c r="D156" s="236" t="s">
        <v>166</v>
      </c>
      <c r="E156" s="237" t="s">
        <v>31</v>
      </c>
      <c r="F156" s="238" t="s">
        <v>428</v>
      </c>
      <c r="G156" s="235"/>
      <c r="H156" s="239">
        <v>2000</v>
      </c>
      <c r="I156" s="240"/>
      <c r="J156" s="235"/>
      <c r="K156" s="235"/>
      <c r="L156" s="241"/>
      <c r="M156" s="242"/>
      <c r="N156" s="243"/>
      <c r="O156" s="243"/>
      <c r="P156" s="243"/>
      <c r="Q156" s="243"/>
      <c r="R156" s="243"/>
      <c r="S156" s="243"/>
      <c r="T156" s="24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5" t="s">
        <v>166</v>
      </c>
      <c r="AU156" s="245" t="s">
        <v>85</v>
      </c>
      <c r="AV156" s="13" t="s">
        <v>85</v>
      </c>
      <c r="AW156" s="13" t="s">
        <v>37</v>
      </c>
      <c r="AX156" s="13" t="s">
        <v>76</v>
      </c>
      <c r="AY156" s="245" t="s">
        <v>156</v>
      </c>
    </row>
    <row r="157" s="13" customFormat="1">
      <c r="A157" s="13"/>
      <c r="B157" s="234"/>
      <c r="C157" s="235"/>
      <c r="D157" s="236" t="s">
        <v>166</v>
      </c>
      <c r="E157" s="237" t="s">
        <v>31</v>
      </c>
      <c r="F157" s="238" t="s">
        <v>429</v>
      </c>
      <c r="G157" s="235"/>
      <c r="H157" s="239">
        <v>1000</v>
      </c>
      <c r="I157" s="240"/>
      <c r="J157" s="235"/>
      <c r="K157" s="235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166</v>
      </c>
      <c r="AU157" s="245" t="s">
        <v>85</v>
      </c>
      <c r="AV157" s="13" t="s">
        <v>85</v>
      </c>
      <c r="AW157" s="13" t="s">
        <v>37</v>
      </c>
      <c r="AX157" s="13" t="s">
        <v>76</v>
      </c>
      <c r="AY157" s="245" t="s">
        <v>156</v>
      </c>
    </row>
    <row r="158" s="14" customFormat="1">
      <c r="A158" s="14"/>
      <c r="B158" s="246"/>
      <c r="C158" s="247"/>
      <c r="D158" s="236" t="s">
        <v>166</v>
      </c>
      <c r="E158" s="248" t="s">
        <v>31</v>
      </c>
      <c r="F158" s="249" t="s">
        <v>173</v>
      </c>
      <c r="G158" s="247"/>
      <c r="H158" s="250">
        <v>3000</v>
      </c>
      <c r="I158" s="251"/>
      <c r="J158" s="247"/>
      <c r="K158" s="247"/>
      <c r="L158" s="252"/>
      <c r="M158" s="253"/>
      <c r="N158" s="254"/>
      <c r="O158" s="254"/>
      <c r="P158" s="254"/>
      <c r="Q158" s="254"/>
      <c r="R158" s="254"/>
      <c r="S158" s="254"/>
      <c r="T158" s="25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6" t="s">
        <v>166</v>
      </c>
      <c r="AU158" s="256" t="s">
        <v>85</v>
      </c>
      <c r="AV158" s="14" t="s">
        <v>162</v>
      </c>
      <c r="AW158" s="14" t="s">
        <v>37</v>
      </c>
      <c r="AX158" s="14" t="s">
        <v>83</v>
      </c>
      <c r="AY158" s="256" t="s">
        <v>156</v>
      </c>
    </row>
    <row r="159" s="2" customFormat="1" ht="16.5" customHeight="1">
      <c r="A159" s="41"/>
      <c r="B159" s="42"/>
      <c r="C159" s="268" t="s">
        <v>256</v>
      </c>
      <c r="D159" s="268" t="s">
        <v>233</v>
      </c>
      <c r="E159" s="269" t="s">
        <v>234</v>
      </c>
      <c r="F159" s="270" t="s">
        <v>235</v>
      </c>
      <c r="G159" s="271" t="s">
        <v>236</v>
      </c>
      <c r="H159" s="272">
        <v>75</v>
      </c>
      <c r="I159" s="273"/>
      <c r="J159" s="274">
        <f>ROUND(I159*H159,2)</f>
        <v>0</v>
      </c>
      <c r="K159" s="270" t="s">
        <v>161</v>
      </c>
      <c r="L159" s="275"/>
      <c r="M159" s="276" t="s">
        <v>31</v>
      </c>
      <c r="N159" s="277" t="s">
        <v>47</v>
      </c>
      <c r="O159" s="87"/>
      <c r="P159" s="225">
        <f>O159*H159</f>
        <v>0</v>
      </c>
      <c r="Q159" s="225">
        <v>0.001</v>
      </c>
      <c r="R159" s="225">
        <f>Q159*H159</f>
        <v>0.074999999999999997</v>
      </c>
      <c r="S159" s="225">
        <v>0</v>
      </c>
      <c r="T159" s="226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7" t="s">
        <v>203</v>
      </c>
      <c r="AT159" s="227" t="s">
        <v>233</v>
      </c>
      <c r="AU159" s="227" t="s">
        <v>85</v>
      </c>
      <c r="AY159" s="20" t="s">
        <v>156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20" t="s">
        <v>83</v>
      </c>
      <c r="BK159" s="228">
        <f>ROUND(I159*H159,2)</f>
        <v>0</v>
      </c>
      <c r="BL159" s="20" t="s">
        <v>162</v>
      </c>
      <c r="BM159" s="227" t="s">
        <v>624</v>
      </c>
    </row>
    <row r="160" s="13" customFormat="1">
      <c r="A160" s="13"/>
      <c r="B160" s="234"/>
      <c r="C160" s="235"/>
      <c r="D160" s="236" t="s">
        <v>166</v>
      </c>
      <c r="E160" s="235"/>
      <c r="F160" s="238" t="s">
        <v>625</v>
      </c>
      <c r="G160" s="235"/>
      <c r="H160" s="239">
        <v>75</v>
      </c>
      <c r="I160" s="240"/>
      <c r="J160" s="235"/>
      <c r="K160" s="235"/>
      <c r="L160" s="241"/>
      <c r="M160" s="242"/>
      <c r="N160" s="243"/>
      <c r="O160" s="243"/>
      <c r="P160" s="243"/>
      <c r="Q160" s="243"/>
      <c r="R160" s="243"/>
      <c r="S160" s="243"/>
      <c r="T160" s="24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5" t="s">
        <v>166</v>
      </c>
      <c r="AU160" s="245" t="s">
        <v>85</v>
      </c>
      <c r="AV160" s="13" t="s">
        <v>85</v>
      </c>
      <c r="AW160" s="13" t="s">
        <v>4</v>
      </c>
      <c r="AX160" s="13" t="s">
        <v>83</v>
      </c>
      <c r="AY160" s="245" t="s">
        <v>156</v>
      </c>
    </row>
    <row r="161" s="2" customFormat="1" ht="37.8" customHeight="1">
      <c r="A161" s="41"/>
      <c r="B161" s="42"/>
      <c r="C161" s="216" t="s">
        <v>262</v>
      </c>
      <c r="D161" s="216" t="s">
        <v>158</v>
      </c>
      <c r="E161" s="217" t="s">
        <v>240</v>
      </c>
      <c r="F161" s="218" t="s">
        <v>241</v>
      </c>
      <c r="G161" s="219" t="s">
        <v>114</v>
      </c>
      <c r="H161" s="220">
        <v>100</v>
      </c>
      <c r="I161" s="221"/>
      <c r="J161" s="222">
        <f>ROUND(I161*H161,2)</f>
        <v>0</v>
      </c>
      <c r="K161" s="218" t="s">
        <v>161</v>
      </c>
      <c r="L161" s="47"/>
      <c r="M161" s="223" t="s">
        <v>31</v>
      </c>
      <c r="N161" s="224" t="s">
        <v>47</v>
      </c>
      <c r="O161" s="87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7" t="s">
        <v>162</v>
      </c>
      <c r="AT161" s="227" t="s">
        <v>158</v>
      </c>
      <c r="AU161" s="227" t="s">
        <v>85</v>
      </c>
      <c r="AY161" s="20" t="s">
        <v>156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20" t="s">
        <v>83</v>
      </c>
      <c r="BK161" s="228">
        <f>ROUND(I161*H161,2)</f>
        <v>0</v>
      </c>
      <c r="BL161" s="20" t="s">
        <v>162</v>
      </c>
      <c r="BM161" s="227" t="s">
        <v>626</v>
      </c>
    </row>
    <row r="162" s="2" customFormat="1">
      <c r="A162" s="41"/>
      <c r="B162" s="42"/>
      <c r="C162" s="43"/>
      <c r="D162" s="229" t="s">
        <v>164</v>
      </c>
      <c r="E162" s="43"/>
      <c r="F162" s="230" t="s">
        <v>243</v>
      </c>
      <c r="G162" s="43"/>
      <c r="H162" s="43"/>
      <c r="I162" s="231"/>
      <c r="J162" s="43"/>
      <c r="K162" s="43"/>
      <c r="L162" s="47"/>
      <c r="M162" s="232"/>
      <c r="N162" s="233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164</v>
      </c>
      <c r="AU162" s="20" t="s">
        <v>85</v>
      </c>
    </row>
    <row r="163" s="13" customFormat="1">
      <c r="A163" s="13"/>
      <c r="B163" s="234"/>
      <c r="C163" s="235"/>
      <c r="D163" s="236" t="s">
        <v>166</v>
      </c>
      <c r="E163" s="237" t="s">
        <v>31</v>
      </c>
      <c r="F163" s="238" t="s">
        <v>433</v>
      </c>
      <c r="G163" s="235"/>
      <c r="H163" s="239">
        <v>100</v>
      </c>
      <c r="I163" s="240"/>
      <c r="J163" s="235"/>
      <c r="K163" s="235"/>
      <c r="L163" s="241"/>
      <c r="M163" s="242"/>
      <c r="N163" s="243"/>
      <c r="O163" s="243"/>
      <c r="P163" s="243"/>
      <c r="Q163" s="243"/>
      <c r="R163" s="243"/>
      <c r="S163" s="243"/>
      <c r="T163" s="24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5" t="s">
        <v>166</v>
      </c>
      <c r="AU163" s="245" t="s">
        <v>85</v>
      </c>
      <c r="AV163" s="13" t="s">
        <v>85</v>
      </c>
      <c r="AW163" s="13" t="s">
        <v>37</v>
      </c>
      <c r="AX163" s="13" t="s">
        <v>76</v>
      </c>
      <c r="AY163" s="245" t="s">
        <v>156</v>
      </c>
    </row>
    <row r="164" s="14" customFormat="1">
      <c r="A164" s="14"/>
      <c r="B164" s="246"/>
      <c r="C164" s="247"/>
      <c r="D164" s="236" t="s">
        <v>166</v>
      </c>
      <c r="E164" s="248" t="s">
        <v>31</v>
      </c>
      <c r="F164" s="249" t="s">
        <v>173</v>
      </c>
      <c r="G164" s="247"/>
      <c r="H164" s="250">
        <v>100</v>
      </c>
      <c r="I164" s="251"/>
      <c r="J164" s="247"/>
      <c r="K164" s="247"/>
      <c r="L164" s="252"/>
      <c r="M164" s="253"/>
      <c r="N164" s="254"/>
      <c r="O164" s="254"/>
      <c r="P164" s="254"/>
      <c r="Q164" s="254"/>
      <c r="R164" s="254"/>
      <c r="S164" s="254"/>
      <c r="T164" s="25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6" t="s">
        <v>166</v>
      </c>
      <c r="AU164" s="256" t="s">
        <v>85</v>
      </c>
      <c r="AV164" s="14" t="s">
        <v>162</v>
      </c>
      <c r="AW164" s="14" t="s">
        <v>37</v>
      </c>
      <c r="AX164" s="14" t="s">
        <v>83</v>
      </c>
      <c r="AY164" s="256" t="s">
        <v>156</v>
      </c>
    </row>
    <row r="165" s="2" customFormat="1" ht="16.5" customHeight="1">
      <c r="A165" s="41"/>
      <c r="B165" s="42"/>
      <c r="C165" s="268" t="s">
        <v>269</v>
      </c>
      <c r="D165" s="268" t="s">
        <v>233</v>
      </c>
      <c r="E165" s="269" t="s">
        <v>246</v>
      </c>
      <c r="F165" s="270" t="s">
        <v>247</v>
      </c>
      <c r="G165" s="271" t="s">
        <v>236</v>
      </c>
      <c r="H165" s="272">
        <v>2.5</v>
      </c>
      <c r="I165" s="273"/>
      <c r="J165" s="274">
        <f>ROUND(I165*H165,2)</f>
        <v>0</v>
      </c>
      <c r="K165" s="270" t="s">
        <v>161</v>
      </c>
      <c r="L165" s="275"/>
      <c r="M165" s="276" t="s">
        <v>31</v>
      </c>
      <c r="N165" s="277" t="s">
        <v>47</v>
      </c>
      <c r="O165" s="87"/>
      <c r="P165" s="225">
        <f>O165*H165</f>
        <v>0</v>
      </c>
      <c r="Q165" s="225">
        <v>0.001</v>
      </c>
      <c r="R165" s="225">
        <f>Q165*H165</f>
        <v>0.0025000000000000001</v>
      </c>
      <c r="S165" s="225">
        <v>0</v>
      </c>
      <c r="T165" s="226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7" t="s">
        <v>203</v>
      </c>
      <c r="AT165" s="227" t="s">
        <v>233</v>
      </c>
      <c r="AU165" s="227" t="s">
        <v>85</v>
      </c>
      <c r="AY165" s="20" t="s">
        <v>156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20" t="s">
        <v>83</v>
      </c>
      <c r="BK165" s="228">
        <f>ROUND(I165*H165,2)</f>
        <v>0</v>
      </c>
      <c r="BL165" s="20" t="s">
        <v>162</v>
      </c>
      <c r="BM165" s="227" t="s">
        <v>627</v>
      </c>
    </row>
    <row r="166" s="13" customFormat="1">
      <c r="A166" s="13"/>
      <c r="B166" s="234"/>
      <c r="C166" s="235"/>
      <c r="D166" s="236" t="s">
        <v>166</v>
      </c>
      <c r="E166" s="235"/>
      <c r="F166" s="238" t="s">
        <v>249</v>
      </c>
      <c r="G166" s="235"/>
      <c r="H166" s="239">
        <v>2.5</v>
      </c>
      <c r="I166" s="240"/>
      <c r="J166" s="235"/>
      <c r="K166" s="235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166</v>
      </c>
      <c r="AU166" s="245" t="s">
        <v>85</v>
      </c>
      <c r="AV166" s="13" t="s">
        <v>85</v>
      </c>
      <c r="AW166" s="13" t="s">
        <v>4</v>
      </c>
      <c r="AX166" s="13" t="s">
        <v>83</v>
      </c>
      <c r="AY166" s="245" t="s">
        <v>156</v>
      </c>
    </row>
    <row r="167" s="2" customFormat="1" ht="33" customHeight="1">
      <c r="A167" s="41"/>
      <c r="B167" s="42"/>
      <c r="C167" s="216" t="s">
        <v>276</v>
      </c>
      <c r="D167" s="216" t="s">
        <v>158</v>
      </c>
      <c r="E167" s="217" t="s">
        <v>251</v>
      </c>
      <c r="F167" s="218" t="s">
        <v>252</v>
      </c>
      <c r="G167" s="219" t="s">
        <v>114</v>
      </c>
      <c r="H167" s="220">
        <v>2000</v>
      </c>
      <c r="I167" s="221"/>
      <c r="J167" s="222">
        <f>ROUND(I167*H167,2)</f>
        <v>0</v>
      </c>
      <c r="K167" s="218" t="s">
        <v>161</v>
      </c>
      <c r="L167" s="47"/>
      <c r="M167" s="223" t="s">
        <v>31</v>
      </c>
      <c r="N167" s="224" t="s">
        <v>47</v>
      </c>
      <c r="O167" s="87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7" t="s">
        <v>162</v>
      </c>
      <c r="AT167" s="227" t="s">
        <v>158</v>
      </c>
      <c r="AU167" s="227" t="s">
        <v>85</v>
      </c>
      <c r="AY167" s="20" t="s">
        <v>156</v>
      </c>
      <c r="BE167" s="228">
        <f>IF(N167="základní",J167,0)</f>
        <v>0</v>
      </c>
      <c r="BF167" s="228">
        <f>IF(N167="snížená",J167,0)</f>
        <v>0</v>
      </c>
      <c r="BG167" s="228">
        <f>IF(N167="zákl. přenesená",J167,0)</f>
        <v>0</v>
      </c>
      <c r="BH167" s="228">
        <f>IF(N167="sníž. přenesená",J167,0)</f>
        <v>0</v>
      </c>
      <c r="BI167" s="228">
        <f>IF(N167="nulová",J167,0)</f>
        <v>0</v>
      </c>
      <c r="BJ167" s="20" t="s">
        <v>83</v>
      </c>
      <c r="BK167" s="228">
        <f>ROUND(I167*H167,2)</f>
        <v>0</v>
      </c>
      <c r="BL167" s="20" t="s">
        <v>162</v>
      </c>
      <c r="BM167" s="227" t="s">
        <v>628</v>
      </c>
    </row>
    <row r="168" s="2" customFormat="1">
      <c r="A168" s="41"/>
      <c r="B168" s="42"/>
      <c r="C168" s="43"/>
      <c r="D168" s="229" t="s">
        <v>164</v>
      </c>
      <c r="E168" s="43"/>
      <c r="F168" s="230" t="s">
        <v>254</v>
      </c>
      <c r="G168" s="43"/>
      <c r="H168" s="43"/>
      <c r="I168" s="231"/>
      <c r="J168" s="43"/>
      <c r="K168" s="43"/>
      <c r="L168" s="47"/>
      <c r="M168" s="232"/>
      <c r="N168" s="233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164</v>
      </c>
      <c r="AU168" s="20" t="s">
        <v>85</v>
      </c>
    </row>
    <row r="169" s="13" customFormat="1">
      <c r="A169" s="13"/>
      <c r="B169" s="234"/>
      <c r="C169" s="235"/>
      <c r="D169" s="236" t="s">
        <v>166</v>
      </c>
      <c r="E169" s="237" t="s">
        <v>347</v>
      </c>
      <c r="F169" s="238" t="s">
        <v>629</v>
      </c>
      <c r="G169" s="235"/>
      <c r="H169" s="239">
        <v>2000</v>
      </c>
      <c r="I169" s="240"/>
      <c r="J169" s="235"/>
      <c r="K169" s="235"/>
      <c r="L169" s="241"/>
      <c r="M169" s="242"/>
      <c r="N169" s="243"/>
      <c r="O169" s="243"/>
      <c r="P169" s="243"/>
      <c r="Q169" s="243"/>
      <c r="R169" s="243"/>
      <c r="S169" s="243"/>
      <c r="T169" s="24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5" t="s">
        <v>166</v>
      </c>
      <c r="AU169" s="245" t="s">
        <v>85</v>
      </c>
      <c r="AV169" s="13" t="s">
        <v>85</v>
      </c>
      <c r="AW169" s="13" t="s">
        <v>37</v>
      </c>
      <c r="AX169" s="13" t="s">
        <v>83</v>
      </c>
      <c r="AY169" s="245" t="s">
        <v>156</v>
      </c>
    </row>
    <row r="170" s="2" customFormat="1" ht="24.15" customHeight="1">
      <c r="A170" s="41"/>
      <c r="B170" s="42"/>
      <c r="C170" s="216" t="s">
        <v>7</v>
      </c>
      <c r="D170" s="216" t="s">
        <v>158</v>
      </c>
      <c r="E170" s="217" t="s">
        <v>263</v>
      </c>
      <c r="F170" s="218" t="s">
        <v>264</v>
      </c>
      <c r="G170" s="219" t="s">
        <v>265</v>
      </c>
      <c r="H170" s="220">
        <v>1</v>
      </c>
      <c r="I170" s="221"/>
      <c r="J170" s="222">
        <f>ROUND(I170*H170,2)</f>
        <v>0</v>
      </c>
      <c r="K170" s="218" t="s">
        <v>31</v>
      </c>
      <c r="L170" s="47"/>
      <c r="M170" s="223" t="s">
        <v>31</v>
      </c>
      <c r="N170" s="224" t="s">
        <v>47</v>
      </c>
      <c r="O170" s="87"/>
      <c r="P170" s="225">
        <f>O170*H170</f>
        <v>0</v>
      </c>
      <c r="Q170" s="225">
        <v>0</v>
      </c>
      <c r="R170" s="225">
        <f>Q170*H170</f>
        <v>0</v>
      </c>
      <c r="S170" s="225">
        <v>0</v>
      </c>
      <c r="T170" s="226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7" t="s">
        <v>162</v>
      </c>
      <c r="AT170" s="227" t="s">
        <v>158</v>
      </c>
      <c r="AU170" s="227" t="s">
        <v>85</v>
      </c>
      <c r="AY170" s="20" t="s">
        <v>156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20" t="s">
        <v>83</v>
      </c>
      <c r="BK170" s="228">
        <f>ROUND(I170*H170,2)</f>
        <v>0</v>
      </c>
      <c r="BL170" s="20" t="s">
        <v>162</v>
      </c>
      <c r="BM170" s="227" t="s">
        <v>630</v>
      </c>
    </row>
    <row r="171" s="2" customFormat="1">
      <c r="A171" s="41"/>
      <c r="B171" s="42"/>
      <c r="C171" s="43"/>
      <c r="D171" s="236" t="s">
        <v>267</v>
      </c>
      <c r="E171" s="43"/>
      <c r="F171" s="278" t="s">
        <v>631</v>
      </c>
      <c r="G171" s="43"/>
      <c r="H171" s="43"/>
      <c r="I171" s="231"/>
      <c r="J171" s="43"/>
      <c r="K171" s="43"/>
      <c r="L171" s="47"/>
      <c r="M171" s="232"/>
      <c r="N171" s="233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267</v>
      </c>
      <c r="AU171" s="20" t="s">
        <v>85</v>
      </c>
    </row>
    <row r="172" s="2" customFormat="1" ht="24.15" customHeight="1">
      <c r="A172" s="41"/>
      <c r="B172" s="42"/>
      <c r="C172" s="216" t="s">
        <v>286</v>
      </c>
      <c r="D172" s="216" t="s">
        <v>158</v>
      </c>
      <c r="E172" s="217" t="s">
        <v>281</v>
      </c>
      <c r="F172" s="218" t="s">
        <v>282</v>
      </c>
      <c r="G172" s="219" t="s">
        <v>110</v>
      </c>
      <c r="H172" s="220">
        <v>279.26999999999998</v>
      </c>
      <c r="I172" s="221"/>
      <c r="J172" s="222">
        <f>ROUND(I172*H172,2)</f>
        <v>0</v>
      </c>
      <c r="K172" s="218" t="s">
        <v>31</v>
      </c>
      <c r="L172" s="47"/>
      <c r="M172" s="223" t="s">
        <v>31</v>
      </c>
      <c r="N172" s="224" t="s">
        <v>47</v>
      </c>
      <c r="O172" s="87"/>
      <c r="P172" s="225">
        <f>O172*H172</f>
        <v>0</v>
      </c>
      <c r="Q172" s="225">
        <v>0</v>
      </c>
      <c r="R172" s="225">
        <f>Q172*H172</f>
        <v>0</v>
      </c>
      <c r="S172" s="225">
        <v>0</v>
      </c>
      <c r="T172" s="226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27" t="s">
        <v>162</v>
      </c>
      <c r="AT172" s="227" t="s">
        <v>158</v>
      </c>
      <c r="AU172" s="227" t="s">
        <v>85</v>
      </c>
      <c r="AY172" s="20" t="s">
        <v>156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20" t="s">
        <v>83</v>
      </c>
      <c r="BK172" s="228">
        <f>ROUND(I172*H172,2)</f>
        <v>0</v>
      </c>
      <c r="BL172" s="20" t="s">
        <v>162</v>
      </c>
      <c r="BM172" s="227" t="s">
        <v>632</v>
      </c>
    </row>
    <row r="173" s="2" customFormat="1">
      <c r="A173" s="41"/>
      <c r="B173" s="42"/>
      <c r="C173" s="43"/>
      <c r="D173" s="236" t="s">
        <v>267</v>
      </c>
      <c r="E173" s="43"/>
      <c r="F173" s="278" t="s">
        <v>284</v>
      </c>
      <c r="G173" s="43"/>
      <c r="H173" s="43"/>
      <c r="I173" s="231"/>
      <c r="J173" s="43"/>
      <c r="K173" s="43"/>
      <c r="L173" s="47"/>
      <c r="M173" s="232"/>
      <c r="N173" s="233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267</v>
      </c>
      <c r="AU173" s="20" t="s">
        <v>85</v>
      </c>
    </row>
    <row r="174" s="13" customFormat="1">
      <c r="A174" s="13"/>
      <c r="B174" s="234"/>
      <c r="C174" s="235"/>
      <c r="D174" s="236" t="s">
        <v>166</v>
      </c>
      <c r="E174" s="237" t="s">
        <v>31</v>
      </c>
      <c r="F174" s="238" t="s">
        <v>117</v>
      </c>
      <c r="G174" s="235"/>
      <c r="H174" s="239">
        <v>279.26999999999998</v>
      </c>
      <c r="I174" s="240"/>
      <c r="J174" s="235"/>
      <c r="K174" s="235"/>
      <c r="L174" s="241"/>
      <c r="M174" s="242"/>
      <c r="N174" s="243"/>
      <c r="O174" s="243"/>
      <c r="P174" s="243"/>
      <c r="Q174" s="243"/>
      <c r="R174" s="243"/>
      <c r="S174" s="243"/>
      <c r="T174" s="24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5" t="s">
        <v>166</v>
      </c>
      <c r="AU174" s="245" t="s">
        <v>85</v>
      </c>
      <c r="AV174" s="13" t="s">
        <v>85</v>
      </c>
      <c r="AW174" s="13" t="s">
        <v>37</v>
      </c>
      <c r="AX174" s="13" t="s">
        <v>83</v>
      </c>
      <c r="AY174" s="245" t="s">
        <v>156</v>
      </c>
    </row>
    <row r="175" s="12" customFormat="1" ht="22.8" customHeight="1">
      <c r="A175" s="12"/>
      <c r="B175" s="200"/>
      <c r="C175" s="201"/>
      <c r="D175" s="202" t="s">
        <v>75</v>
      </c>
      <c r="E175" s="214" t="s">
        <v>85</v>
      </c>
      <c r="F175" s="214" t="s">
        <v>285</v>
      </c>
      <c r="G175" s="201"/>
      <c r="H175" s="201"/>
      <c r="I175" s="204"/>
      <c r="J175" s="215">
        <f>BK175</f>
        <v>0</v>
      </c>
      <c r="K175" s="201"/>
      <c r="L175" s="206"/>
      <c r="M175" s="207"/>
      <c r="N175" s="208"/>
      <c r="O175" s="208"/>
      <c r="P175" s="209">
        <f>SUM(P176:P179)</f>
        <v>0</v>
      </c>
      <c r="Q175" s="208"/>
      <c r="R175" s="209">
        <f>SUM(R176:R179)</f>
        <v>1.6199999999999999</v>
      </c>
      <c r="S175" s="208"/>
      <c r="T175" s="210">
        <f>SUM(T176:T179)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1" t="s">
        <v>83</v>
      </c>
      <c r="AT175" s="212" t="s">
        <v>75</v>
      </c>
      <c r="AU175" s="212" t="s">
        <v>83</v>
      </c>
      <c r="AY175" s="211" t="s">
        <v>156</v>
      </c>
      <c r="BK175" s="213">
        <f>SUM(BK176:BK179)</f>
        <v>0</v>
      </c>
    </row>
    <row r="176" s="2" customFormat="1" ht="16.5" customHeight="1">
      <c r="A176" s="41"/>
      <c r="B176" s="42"/>
      <c r="C176" s="216" t="s">
        <v>294</v>
      </c>
      <c r="D176" s="216" t="s">
        <v>158</v>
      </c>
      <c r="E176" s="217" t="s">
        <v>287</v>
      </c>
      <c r="F176" s="218" t="s">
        <v>288</v>
      </c>
      <c r="G176" s="219" t="s">
        <v>114</v>
      </c>
      <c r="H176" s="220">
        <v>15</v>
      </c>
      <c r="I176" s="221"/>
      <c r="J176" s="222">
        <f>ROUND(I176*H176,2)</f>
        <v>0</v>
      </c>
      <c r="K176" s="218" t="s">
        <v>31</v>
      </c>
      <c r="L176" s="47"/>
      <c r="M176" s="223" t="s">
        <v>31</v>
      </c>
      <c r="N176" s="224" t="s">
        <v>47</v>
      </c>
      <c r="O176" s="87"/>
      <c r="P176" s="225">
        <f>O176*H176</f>
        <v>0</v>
      </c>
      <c r="Q176" s="225">
        <v>0.108</v>
      </c>
      <c r="R176" s="225">
        <f>Q176*H176</f>
        <v>1.6199999999999999</v>
      </c>
      <c r="S176" s="225">
        <v>0</v>
      </c>
      <c r="T176" s="226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7" t="s">
        <v>162</v>
      </c>
      <c r="AT176" s="227" t="s">
        <v>158</v>
      </c>
      <c r="AU176" s="227" t="s">
        <v>85</v>
      </c>
      <c r="AY176" s="20" t="s">
        <v>156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20" t="s">
        <v>83</v>
      </c>
      <c r="BK176" s="228">
        <f>ROUND(I176*H176,2)</f>
        <v>0</v>
      </c>
      <c r="BL176" s="20" t="s">
        <v>162</v>
      </c>
      <c r="BM176" s="227" t="s">
        <v>633</v>
      </c>
    </row>
    <row r="177" s="2" customFormat="1">
      <c r="A177" s="41"/>
      <c r="B177" s="42"/>
      <c r="C177" s="43"/>
      <c r="D177" s="236" t="s">
        <v>267</v>
      </c>
      <c r="E177" s="43"/>
      <c r="F177" s="278" t="s">
        <v>290</v>
      </c>
      <c r="G177" s="43"/>
      <c r="H177" s="43"/>
      <c r="I177" s="231"/>
      <c r="J177" s="43"/>
      <c r="K177" s="43"/>
      <c r="L177" s="47"/>
      <c r="M177" s="232"/>
      <c r="N177" s="233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267</v>
      </c>
      <c r="AU177" s="20" t="s">
        <v>85</v>
      </c>
    </row>
    <row r="178" s="13" customFormat="1">
      <c r="A178" s="13"/>
      <c r="B178" s="234"/>
      <c r="C178" s="235"/>
      <c r="D178" s="236" t="s">
        <v>166</v>
      </c>
      <c r="E178" s="237" t="s">
        <v>31</v>
      </c>
      <c r="F178" s="238" t="s">
        <v>634</v>
      </c>
      <c r="G178" s="235"/>
      <c r="H178" s="239">
        <v>15</v>
      </c>
      <c r="I178" s="240"/>
      <c r="J178" s="235"/>
      <c r="K178" s="235"/>
      <c r="L178" s="241"/>
      <c r="M178" s="242"/>
      <c r="N178" s="243"/>
      <c r="O178" s="243"/>
      <c r="P178" s="243"/>
      <c r="Q178" s="243"/>
      <c r="R178" s="243"/>
      <c r="S178" s="243"/>
      <c r="T178" s="24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5" t="s">
        <v>166</v>
      </c>
      <c r="AU178" s="245" t="s">
        <v>85</v>
      </c>
      <c r="AV178" s="13" t="s">
        <v>85</v>
      </c>
      <c r="AW178" s="13" t="s">
        <v>37</v>
      </c>
      <c r="AX178" s="13" t="s">
        <v>76</v>
      </c>
      <c r="AY178" s="245" t="s">
        <v>156</v>
      </c>
    </row>
    <row r="179" s="14" customFormat="1">
      <c r="A179" s="14"/>
      <c r="B179" s="246"/>
      <c r="C179" s="247"/>
      <c r="D179" s="236" t="s">
        <v>166</v>
      </c>
      <c r="E179" s="248" t="s">
        <v>31</v>
      </c>
      <c r="F179" s="249" t="s">
        <v>173</v>
      </c>
      <c r="G179" s="247"/>
      <c r="H179" s="250">
        <v>15</v>
      </c>
      <c r="I179" s="251"/>
      <c r="J179" s="247"/>
      <c r="K179" s="247"/>
      <c r="L179" s="252"/>
      <c r="M179" s="253"/>
      <c r="N179" s="254"/>
      <c r="O179" s="254"/>
      <c r="P179" s="254"/>
      <c r="Q179" s="254"/>
      <c r="R179" s="254"/>
      <c r="S179" s="254"/>
      <c r="T179" s="25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6" t="s">
        <v>166</v>
      </c>
      <c r="AU179" s="256" t="s">
        <v>85</v>
      </c>
      <c r="AV179" s="14" t="s">
        <v>162</v>
      </c>
      <c r="AW179" s="14" t="s">
        <v>37</v>
      </c>
      <c r="AX179" s="14" t="s">
        <v>83</v>
      </c>
      <c r="AY179" s="256" t="s">
        <v>156</v>
      </c>
    </row>
    <row r="180" s="12" customFormat="1" ht="22.8" customHeight="1">
      <c r="A180" s="12"/>
      <c r="B180" s="200"/>
      <c r="C180" s="201"/>
      <c r="D180" s="202" t="s">
        <v>75</v>
      </c>
      <c r="E180" s="214" t="s">
        <v>162</v>
      </c>
      <c r="F180" s="214" t="s">
        <v>445</v>
      </c>
      <c r="G180" s="201"/>
      <c r="H180" s="201"/>
      <c r="I180" s="204"/>
      <c r="J180" s="215">
        <f>BK180</f>
        <v>0</v>
      </c>
      <c r="K180" s="201"/>
      <c r="L180" s="206"/>
      <c r="M180" s="207"/>
      <c r="N180" s="208"/>
      <c r="O180" s="208"/>
      <c r="P180" s="209">
        <f>SUM(P181:P199)</f>
        <v>0</v>
      </c>
      <c r="Q180" s="208"/>
      <c r="R180" s="209">
        <f>SUM(R181:R199)</f>
        <v>900.16292088</v>
      </c>
      <c r="S180" s="208"/>
      <c r="T180" s="210">
        <f>SUM(T181:T199)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1" t="s">
        <v>83</v>
      </c>
      <c r="AT180" s="212" t="s">
        <v>75</v>
      </c>
      <c r="AU180" s="212" t="s">
        <v>83</v>
      </c>
      <c r="AY180" s="211" t="s">
        <v>156</v>
      </c>
      <c r="BK180" s="213">
        <f>SUM(BK181:BK199)</f>
        <v>0</v>
      </c>
    </row>
    <row r="181" s="2" customFormat="1" ht="33" customHeight="1">
      <c r="A181" s="41"/>
      <c r="B181" s="42"/>
      <c r="C181" s="216" t="s">
        <v>299</v>
      </c>
      <c r="D181" s="216" t="s">
        <v>158</v>
      </c>
      <c r="E181" s="217" t="s">
        <v>446</v>
      </c>
      <c r="F181" s="218" t="s">
        <v>447</v>
      </c>
      <c r="G181" s="219" t="s">
        <v>110</v>
      </c>
      <c r="H181" s="220">
        <v>91.283000000000001</v>
      </c>
      <c r="I181" s="221"/>
      <c r="J181" s="222">
        <f>ROUND(I181*H181,2)</f>
        <v>0</v>
      </c>
      <c r="K181" s="218" t="s">
        <v>161</v>
      </c>
      <c r="L181" s="47"/>
      <c r="M181" s="223" t="s">
        <v>31</v>
      </c>
      <c r="N181" s="224" t="s">
        <v>47</v>
      </c>
      <c r="O181" s="87"/>
      <c r="P181" s="225">
        <f>O181*H181</f>
        <v>0</v>
      </c>
      <c r="Q181" s="225">
        <v>1.8899999999999999</v>
      </c>
      <c r="R181" s="225">
        <f>Q181*H181</f>
        <v>172.52486999999999</v>
      </c>
      <c r="S181" s="225">
        <v>0</v>
      </c>
      <c r="T181" s="226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7" t="s">
        <v>162</v>
      </c>
      <c r="AT181" s="227" t="s">
        <v>158</v>
      </c>
      <c r="AU181" s="227" t="s">
        <v>85</v>
      </c>
      <c r="AY181" s="20" t="s">
        <v>156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20" t="s">
        <v>83</v>
      </c>
      <c r="BK181" s="228">
        <f>ROUND(I181*H181,2)</f>
        <v>0</v>
      </c>
      <c r="BL181" s="20" t="s">
        <v>162</v>
      </c>
      <c r="BM181" s="227" t="s">
        <v>635</v>
      </c>
    </row>
    <row r="182" s="2" customFormat="1">
      <c r="A182" s="41"/>
      <c r="B182" s="42"/>
      <c r="C182" s="43"/>
      <c r="D182" s="229" t="s">
        <v>164</v>
      </c>
      <c r="E182" s="43"/>
      <c r="F182" s="230" t="s">
        <v>449</v>
      </c>
      <c r="G182" s="43"/>
      <c r="H182" s="43"/>
      <c r="I182" s="231"/>
      <c r="J182" s="43"/>
      <c r="K182" s="43"/>
      <c r="L182" s="47"/>
      <c r="M182" s="232"/>
      <c r="N182" s="233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164</v>
      </c>
      <c r="AU182" s="20" t="s">
        <v>85</v>
      </c>
    </row>
    <row r="183" s="16" customFormat="1">
      <c r="A183" s="16"/>
      <c r="B183" s="283"/>
      <c r="C183" s="284"/>
      <c r="D183" s="236" t="s">
        <v>166</v>
      </c>
      <c r="E183" s="285" t="s">
        <v>31</v>
      </c>
      <c r="F183" s="286" t="s">
        <v>450</v>
      </c>
      <c r="G183" s="284"/>
      <c r="H183" s="285" t="s">
        <v>31</v>
      </c>
      <c r="I183" s="287"/>
      <c r="J183" s="284"/>
      <c r="K183" s="284"/>
      <c r="L183" s="288"/>
      <c r="M183" s="289"/>
      <c r="N183" s="290"/>
      <c r="O183" s="290"/>
      <c r="P183" s="290"/>
      <c r="Q183" s="290"/>
      <c r="R183" s="290"/>
      <c r="S183" s="290"/>
      <c r="T183" s="291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T183" s="292" t="s">
        <v>166</v>
      </c>
      <c r="AU183" s="292" t="s">
        <v>85</v>
      </c>
      <c r="AV183" s="16" t="s">
        <v>83</v>
      </c>
      <c r="AW183" s="16" t="s">
        <v>37</v>
      </c>
      <c r="AX183" s="16" t="s">
        <v>76</v>
      </c>
      <c r="AY183" s="292" t="s">
        <v>156</v>
      </c>
    </row>
    <row r="184" s="13" customFormat="1">
      <c r="A184" s="13"/>
      <c r="B184" s="234"/>
      <c r="C184" s="235"/>
      <c r="D184" s="236" t="s">
        <v>166</v>
      </c>
      <c r="E184" s="237" t="s">
        <v>31</v>
      </c>
      <c r="F184" s="238" t="s">
        <v>636</v>
      </c>
      <c r="G184" s="235"/>
      <c r="H184" s="239">
        <v>91.283000000000001</v>
      </c>
      <c r="I184" s="240"/>
      <c r="J184" s="235"/>
      <c r="K184" s="235"/>
      <c r="L184" s="241"/>
      <c r="M184" s="242"/>
      <c r="N184" s="243"/>
      <c r="O184" s="243"/>
      <c r="P184" s="243"/>
      <c r="Q184" s="243"/>
      <c r="R184" s="243"/>
      <c r="S184" s="243"/>
      <c r="T184" s="24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5" t="s">
        <v>166</v>
      </c>
      <c r="AU184" s="245" t="s">
        <v>85</v>
      </c>
      <c r="AV184" s="13" t="s">
        <v>85</v>
      </c>
      <c r="AW184" s="13" t="s">
        <v>37</v>
      </c>
      <c r="AX184" s="13" t="s">
        <v>76</v>
      </c>
      <c r="AY184" s="245" t="s">
        <v>156</v>
      </c>
    </row>
    <row r="185" s="14" customFormat="1">
      <c r="A185" s="14"/>
      <c r="B185" s="246"/>
      <c r="C185" s="247"/>
      <c r="D185" s="236" t="s">
        <v>166</v>
      </c>
      <c r="E185" s="248" t="s">
        <v>31</v>
      </c>
      <c r="F185" s="249" t="s">
        <v>173</v>
      </c>
      <c r="G185" s="247"/>
      <c r="H185" s="250">
        <v>91.283000000000001</v>
      </c>
      <c r="I185" s="251"/>
      <c r="J185" s="247"/>
      <c r="K185" s="247"/>
      <c r="L185" s="252"/>
      <c r="M185" s="253"/>
      <c r="N185" s="254"/>
      <c r="O185" s="254"/>
      <c r="P185" s="254"/>
      <c r="Q185" s="254"/>
      <c r="R185" s="254"/>
      <c r="S185" s="254"/>
      <c r="T185" s="25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6" t="s">
        <v>166</v>
      </c>
      <c r="AU185" s="256" t="s">
        <v>85</v>
      </c>
      <c r="AV185" s="14" t="s">
        <v>162</v>
      </c>
      <c r="AW185" s="14" t="s">
        <v>37</v>
      </c>
      <c r="AX185" s="14" t="s">
        <v>83</v>
      </c>
      <c r="AY185" s="256" t="s">
        <v>156</v>
      </c>
    </row>
    <row r="186" s="2" customFormat="1" ht="37.8" customHeight="1">
      <c r="A186" s="41"/>
      <c r="B186" s="42"/>
      <c r="C186" s="216" t="s">
        <v>308</v>
      </c>
      <c r="D186" s="216" t="s">
        <v>158</v>
      </c>
      <c r="E186" s="217" t="s">
        <v>452</v>
      </c>
      <c r="F186" s="218" t="s">
        <v>453</v>
      </c>
      <c r="G186" s="219" t="s">
        <v>110</v>
      </c>
      <c r="H186" s="220">
        <v>340.96100000000001</v>
      </c>
      <c r="I186" s="221"/>
      <c r="J186" s="222">
        <f>ROUND(I186*H186,2)</f>
        <v>0</v>
      </c>
      <c r="K186" s="218" t="s">
        <v>161</v>
      </c>
      <c r="L186" s="47"/>
      <c r="M186" s="223" t="s">
        <v>31</v>
      </c>
      <c r="N186" s="224" t="s">
        <v>47</v>
      </c>
      <c r="O186" s="87"/>
      <c r="P186" s="225">
        <f>O186*H186</f>
        <v>0</v>
      </c>
      <c r="Q186" s="225">
        <v>2.13408</v>
      </c>
      <c r="R186" s="225">
        <f>Q186*H186</f>
        <v>727.63805088000004</v>
      </c>
      <c r="S186" s="225">
        <v>0</v>
      </c>
      <c r="T186" s="226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27" t="s">
        <v>162</v>
      </c>
      <c r="AT186" s="227" t="s">
        <v>158</v>
      </c>
      <c r="AU186" s="227" t="s">
        <v>85</v>
      </c>
      <c r="AY186" s="20" t="s">
        <v>156</v>
      </c>
      <c r="BE186" s="228">
        <f>IF(N186="základní",J186,0)</f>
        <v>0</v>
      </c>
      <c r="BF186" s="228">
        <f>IF(N186="snížená",J186,0)</f>
        <v>0</v>
      </c>
      <c r="BG186" s="228">
        <f>IF(N186="zákl. přenesená",J186,0)</f>
        <v>0</v>
      </c>
      <c r="BH186" s="228">
        <f>IF(N186="sníž. přenesená",J186,0)</f>
        <v>0</v>
      </c>
      <c r="BI186" s="228">
        <f>IF(N186="nulová",J186,0)</f>
        <v>0</v>
      </c>
      <c r="BJ186" s="20" t="s">
        <v>83</v>
      </c>
      <c r="BK186" s="228">
        <f>ROUND(I186*H186,2)</f>
        <v>0</v>
      </c>
      <c r="BL186" s="20" t="s">
        <v>162</v>
      </c>
      <c r="BM186" s="227" t="s">
        <v>637</v>
      </c>
    </row>
    <row r="187" s="2" customFormat="1">
      <c r="A187" s="41"/>
      <c r="B187" s="42"/>
      <c r="C187" s="43"/>
      <c r="D187" s="229" t="s">
        <v>164</v>
      </c>
      <c r="E187" s="43"/>
      <c r="F187" s="230" t="s">
        <v>455</v>
      </c>
      <c r="G187" s="43"/>
      <c r="H187" s="43"/>
      <c r="I187" s="231"/>
      <c r="J187" s="43"/>
      <c r="K187" s="43"/>
      <c r="L187" s="47"/>
      <c r="M187" s="232"/>
      <c r="N187" s="233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164</v>
      </c>
      <c r="AU187" s="20" t="s">
        <v>85</v>
      </c>
    </row>
    <row r="188" s="16" customFormat="1">
      <c r="A188" s="16"/>
      <c r="B188" s="283"/>
      <c r="C188" s="284"/>
      <c r="D188" s="236" t="s">
        <v>166</v>
      </c>
      <c r="E188" s="285" t="s">
        <v>31</v>
      </c>
      <c r="F188" s="286" t="s">
        <v>450</v>
      </c>
      <c r="G188" s="284"/>
      <c r="H188" s="285" t="s">
        <v>31</v>
      </c>
      <c r="I188" s="287"/>
      <c r="J188" s="284"/>
      <c r="K188" s="284"/>
      <c r="L188" s="288"/>
      <c r="M188" s="289"/>
      <c r="N188" s="290"/>
      <c r="O188" s="290"/>
      <c r="P188" s="290"/>
      <c r="Q188" s="290"/>
      <c r="R188" s="290"/>
      <c r="S188" s="290"/>
      <c r="T188" s="291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T188" s="292" t="s">
        <v>166</v>
      </c>
      <c r="AU188" s="292" t="s">
        <v>85</v>
      </c>
      <c r="AV188" s="16" t="s">
        <v>83</v>
      </c>
      <c r="AW188" s="16" t="s">
        <v>37</v>
      </c>
      <c r="AX188" s="16" t="s">
        <v>76</v>
      </c>
      <c r="AY188" s="292" t="s">
        <v>156</v>
      </c>
    </row>
    <row r="189" s="13" customFormat="1">
      <c r="A189" s="13"/>
      <c r="B189" s="234"/>
      <c r="C189" s="235"/>
      <c r="D189" s="236" t="s">
        <v>166</v>
      </c>
      <c r="E189" s="237" t="s">
        <v>338</v>
      </c>
      <c r="F189" s="238" t="s">
        <v>638</v>
      </c>
      <c r="G189" s="235"/>
      <c r="H189" s="239">
        <v>273.84800000000001</v>
      </c>
      <c r="I189" s="240"/>
      <c r="J189" s="235"/>
      <c r="K189" s="235"/>
      <c r="L189" s="241"/>
      <c r="M189" s="242"/>
      <c r="N189" s="243"/>
      <c r="O189" s="243"/>
      <c r="P189" s="243"/>
      <c r="Q189" s="243"/>
      <c r="R189" s="243"/>
      <c r="S189" s="243"/>
      <c r="T189" s="24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5" t="s">
        <v>166</v>
      </c>
      <c r="AU189" s="245" t="s">
        <v>85</v>
      </c>
      <c r="AV189" s="13" t="s">
        <v>85</v>
      </c>
      <c r="AW189" s="13" t="s">
        <v>37</v>
      </c>
      <c r="AX189" s="13" t="s">
        <v>76</v>
      </c>
      <c r="AY189" s="245" t="s">
        <v>156</v>
      </c>
    </row>
    <row r="190" s="13" customFormat="1">
      <c r="A190" s="13"/>
      <c r="B190" s="234"/>
      <c r="C190" s="235"/>
      <c r="D190" s="236" t="s">
        <v>166</v>
      </c>
      <c r="E190" s="237" t="s">
        <v>31</v>
      </c>
      <c r="F190" s="238" t="s">
        <v>639</v>
      </c>
      <c r="G190" s="235"/>
      <c r="H190" s="239">
        <v>67.113</v>
      </c>
      <c r="I190" s="240"/>
      <c r="J190" s="235"/>
      <c r="K190" s="235"/>
      <c r="L190" s="241"/>
      <c r="M190" s="242"/>
      <c r="N190" s="243"/>
      <c r="O190" s="243"/>
      <c r="P190" s="243"/>
      <c r="Q190" s="243"/>
      <c r="R190" s="243"/>
      <c r="S190" s="243"/>
      <c r="T190" s="24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5" t="s">
        <v>166</v>
      </c>
      <c r="AU190" s="245" t="s">
        <v>85</v>
      </c>
      <c r="AV190" s="13" t="s">
        <v>85</v>
      </c>
      <c r="AW190" s="13" t="s">
        <v>37</v>
      </c>
      <c r="AX190" s="13" t="s">
        <v>76</v>
      </c>
      <c r="AY190" s="245" t="s">
        <v>156</v>
      </c>
    </row>
    <row r="191" s="14" customFormat="1">
      <c r="A191" s="14"/>
      <c r="B191" s="246"/>
      <c r="C191" s="247"/>
      <c r="D191" s="236" t="s">
        <v>166</v>
      </c>
      <c r="E191" s="248" t="s">
        <v>31</v>
      </c>
      <c r="F191" s="249" t="s">
        <v>173</v>
      </c>
      <c r="G191" s="247"/>
      <c r="H191" s="250">
        <v>340.96100000000001</v>
      </c>
      <c r="I191" s="251"/>
      <c r="J191" s="247"/>
      <c r="K191" s="247"/>
      <c r="L191" s="252"/>
      <c r="M191" s="253"/>
      <c r="N191" s="254"/>
      <c r="O191" s="254"/>
      <c r="P191" s="254"/>
      <c r="Q191" s="254"/>
      <c r="R191" s="254"/>
      <c r="S191" s="254"/>
      <c r="T191" s="25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6" t="s">
        <v>166</v>
      </c>
      <c r="AU191" s="256" t="s">
        <v>85</v>
      </c>
      <c r="AV191" s="14" t="s">
        <v>162</v>
      </c>
      <c r="AW191" s="14" t="s">
        <v>37</v>
      </c>
      <c r="AX191" s="14" t="s">
        <v>83</v>
      </c>
      <c r="AY191" s="256" t="s">
        <v>156</v>
      </c>
    </row>
    <row r="192" s="2" customFormat="1" ht="55.5" customHeight="1">
      <c r="A192" s="41"/>
      <c r="B192" s="42"/>
      <c r="C192" s="216" t="s">
        <v>315</v>
      </c>
      <c r="D192" s="216" t="s">
        <v>158</v>
      </c>
      <c r="E192" s="217" t="s">
        <v>458</v>
      </c>
      <c r="F192" s="218" t="s">
        <v>459</v>
      </c>
      <c r="G192" s="219" t="s">
        <v>114</v>
      </c>
      <c r="H192" s="220">
        <v>456.41300000000001</v>
      </c>
      <c r="I192" s="221"/>
      <c r="J192" s="222">
        <f>ROUND(I192*H192,2)</f>
        <v>0</v>
      </c>
      <c r="K192" s="218" t="s">
        <v>161</v>
      </c>
      <c r="L192" s="47"/>
      <c r="M192" s="223" t="s">
        <v>31</v>
      </c>
      <c r="N192" s="224" t="s">
        <v>47</v>
      </c>
      <c r="O192" s="87"/>
      <c r="P192" s="225">
        <f>O192*H192</f>
        <v>0</v>
      </c>
      <c r="Q192" s="225">
        <v>0</v>
      </c>
      <c r="R192" s="225">
        <f>Q192*H192</f>
        <v>0</v>
      </c>
      <c r="S192" s="225">
        <v>0</v>
      </c>
      <c r="T192" s="226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7" t="s">
        <v>162</v>
      </c>
      <c r="AT192" s="227" t="s">
        <v>158</v>
      </c>
      <c r="AU192" s="227" t="s">
        <v>85</v>
      </c>
      <c r="AY192" s="20" t="s">
        <v>156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20" t="s">
        <v>83</v>
      </c>
      <c r="BK192" s="228">
        <f>ROUND(I192*H192,2)</f>
        <v>0</v>
      </c>
      <c r="BL192" s="20" t="s">
        <v>162</v>
      </c>
      <c r="BM192" s="227" t="s">
        <v>640</v>
      </c>
    </row>
    <row r="193" s="2" customFormat="1">
      <c r="A193" s="41"/>
      <c r="B193" s="42"/>
      <c r="C193" s="43"/>
      <c r="D193" s="229" t="s">
        <v>164</v>
      </c>
      <c r="E193" s="43"/>
      <c r="F193" s="230" t="s">
        <v>461</v>
      </c>
      <c r="G193" s="43"/>
      <c r="H193" s="43"/>
      <c r="I193" s="231"/>
      <c r="J193" s="43"/>
      <c r="K193" s="43"/>
      <c r="L193" s="47"/>
      <c r="M193" s="232"/>
      <c r="N193" s="233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164</v>
      </c>
      <c r="AU193" s="20" t="s">
        <v>85</v>
      </c>
    </row>
    <row r="194" s="13" customFormat="1">
      <c r="A194" s="13"/>
      <c r="B194" s="234"/>
      <c r="C194" s="235"/>
      <c r="D194" s="236" t="s">
        <v>166</v>
      </c>
      <c r="E194" s="237" t="s">
        <v>31</v>
      </c>
      <c r="F194" s="238" t="s">
        <v>462</v>
      </c>
      <c r="G194" s="235"/>
      <c r="H194" s="239">
        <v>456.41300000000001</v>
      </c>
      <c r="I194" s="240"/>
      <c r="J194" s="235"/>
      <c r="K194" s="235"/>
      <c r="L194" s="241"/>
      <c r="M194" s="242"/>
      <c r="N194" s="243"/>
      <c r="O194" s="243"/>
      <c r="P194" s="243"/>
      <c r="Q194" s="243"/>
      <c r="R194" s="243"/>
      <c r="S194" s="243"/>
      <c r="T194" s="24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5" t="s">
        <v>166</v>
      </c>
      <c r="AU194" s="245" t="s">
        <v>85</v>
      </c>
      <c r="AV194" s="13" t="s">
        <v>85</v>
      </c>
      <c r="AW194" s="13" t="s">
        <v>37</v>
      </c>
      <c r="AX194" s="13" t="s">
        <v>83</v>
      </c>
      <c r="AY194" s="245" t="s">
        <v>156</v>
      </c>
    </row>
    <row r="195" s="2" customFormat="1" ht="49.05" customHeight="1">
      <c r="A195" s="41"/>
      <c r="B195" s="42"/>
      <c r="C195" s="216" t="s">
        <v>321</v>
      </c>
      <c r="D195" s="216" t="s">
        <v>158</v>
      </c>
      <c r="E195" s="217" t="s">
        <v>463</v>
      </c>
      <c r="F195" s="218" t="s">
        <v>464</v>
      </c>
      <c r="G195" s="219" t="s">
        <v>110</v>
      </c>
      <c r="H195" s="220">
        <v>365.92000000000002</v>
      </c>
      <c r="I195" s="221"/>
      <c r="J195" s="222">
        <f>ROUND(I195*H195,2)</f>
        <v>0</v>
      </c>
      <c r="K195" s="218" t="s">
        <v>31</v>
      </c>
      <c r="L195" s="47"/>
      <c r="M195" s="223" t="s">
        <v>31</v>
      </c>
      <c r="N195" s="224" t="s">
        <v>47</v>
      </c>
      <c r="O195" s="87"/>
      <c r="P195" s="225">
        <f>O195*H195</f>
        <v>0</v>
      </c>
      <c r="Q195" s="225">
        <v>0</v>
      </c>
      <c r="R195" s="225">
        <f>Q195*H195</f>
        <v>0</v>
      </c>
      <c r="S195" s="225">
        <v>0</v>
      </c>
      <c r="T195" s="226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7" t="s">
        <v>162</v>
      </c>
      <c r="AT195" s="227" t="s">
        <v>158</v>
      </c>
      <c r="AU195" s="227" t="s">
        <v>85</v>
      </c>
      <c r="AY195" s="20" t="s">
        <v>156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20" t="s">
        <v>83</v>
      </c>
      <c r="BK195" s="228">
        <f>ROUND(I195*H195,2)</f>
        <v>0</v>
      </c>
      <c r="BL195" s="20" t="s">
        <v>162</v>
      </c>
      <c r="BM195" s="227" t="s">
        <v>641</v>
      </c>
    </row>
    <row r="196" s="2" customFormat="1">
      <c r="A196" s="41"/>
      <c r="B196" s="42"/>
      <c r="C196" s="43"/>
      <c r="D196" s="236" t="s">
        <v>267</v>
      </c>
      <c r="E196" s="43"/>
      <c r="F196" s="278" t="s">
        <v>642</v>
      </c>
      <c r="G196" s="43"/>
      <c r="H196" s="43"/>
      <c r="I196" s="231"/>
      <c r="J196" s="43"/>
      <c r="K196" s="43"/>
      <c r="L196" s="47"/>
      <c r="M196" s="232"/>
      <c r="N196" s="233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267</v>
      </c>
      <c r="AU196" s="20" t="s">
        <v>85</v>
      </c>
    </row>
    <row r="197" s="13" customFormat="1">
      <c r="A197" s="13"/>
      <c r="B197" s="234"/>
      <c r="C197" s="235"/>
      <c r="D197" s="236" t="s">
        <v>166</v>
      </c>
      <c r="E197" s="237" t="s">
        <v>31</v>
      </c>
      <c r="F197" s="238" t="s">
        <v>467</v>
      </c>
      <c r="G197" s="235"/>
      <c r="H197" s="239">
        <v>295.92000000000002</v>
      </c>
      <c r="I197" s="240"/>
      <c r="J197" s="235"/>
      <c r="K197" s="235"/>
      <c r="L197" s="241"/>
      <c r="M197" s="242"/>
      <c r="N197" s="243"/>
      <c r="O197" s="243"/>
      <c r="P197" s="243"/>
      <c r="Q197" s="243"/>
      <c r="R197" s="243"/>
      <c r="S197" s="243"/>
      <c r="T197" s="24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5" t="s">
        <v>166</v>
      </c>
      <c r="AU197" s="245" t="s">
        <v>85</v>
      </c>
      <c r="AV197" s="13" t="s">
        <v>85</v>
      </c>
      <c r="AW197" s="13" t="s">
        <v>37</v>
      </c>
      <c r="AX197" s="13" t="s">
        <v>76</v>
      </c>
      <c r="AY197" s="245" t="s">
        <v>156</v>
      </c>
    </row>
    <row r="198" s="13" customFormat="1">
      <c r="A198" s="13"/>
      <c r="B198" s="234"/>
      <c r="C198" s="235"/>
      <c r="D198" s="236" t="s">
        <v>166</v>
      </c>
      <c r="E198" s="237" t="s">
        <v>31</v>
      </c>
      <c r="F198" s="238" t="s">
        <v>468</v>
      </c>
      <c r="G198" s="235"/>
      <c r="H198" s="239">
        <v>70</v>
      </c>
      <c r="I198" s="240"/>
      <c r="J198" s="235"/>
      <c r="K198" s="235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166</v>
      </c>
      <c r="AU198" s="245" t="s">
        <v>85</v>
      </c>
      <c r="AV198" s="13" t="s">
        <v>85</v>
      </c>
      <c r="AW198" s="13" t="s">
        <v>37</v>
      </c>
      <c r="AX198" s="13" t="s">
        <v>76</v>
      </c>
      <c r="AY198" s="245" t="s">
        <v>156</v>
      </c>
    </row>
    <row r="199" s="14" customFormat="1">
      <c r="A199" s="14"/>
      <c r="B199" s="246"/>
      <c r="C199" s="247"/>
      <c r="D199" s="236" t="s">
        <v>166</v>
      </c>
      <c r="E199" s="248" t="s">
        <v>31</v>
      </c>
      <c r="F199" s="249" t="s">
        <v>173</v>
      </c>
      <c r="G199" s="247"/>
      <c r="H199" s="250">
        <v>365.92000000000002</v>
      </c>
      <c r="I199" s="251"/>
      <c r="J199" s="247"/>
      <c r="K199" s="247"/>
      <c r="L199" s="252"/>
      <c r="M199" s="253"/>
      <c r="N199" s="254"/>
      <c r="O199" s="254"/>
      <c r="P199" s="254"/>
      <c r="Q199" s="254"/>
      <c r="R199" s="254"/>
      <c r="S199" s="254"/>
      <c r="T199" s="25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6" t="s">
        <v>166</v>
      </c>
      <c r="AU199" s="256" t="s">
        <v>85</v>
      </c>
      <c r="AV199" s="14" t="s">
        <v>162</v>
      </c>
      <c r="AW199" s="14" t="s">
        <v>37</v>
      </c>
      <c r="AX199" s="14" t="s">
        <v>83</v>
      </c>
      <c r="AY199" s="256" t="s">
        <v>156</v>
      </c>
    </row>
    <row r="200" s="12" customFormat="1" ht="22.8" customHeight="1">
      <c r="A200" s="12"/>
      <c r="B200" s="200"/>
      <c r="C200" s="201"/>
      <c r="D200" s="202" t="s">
        <v>75</v>
      </c>
      <c r="E200" s="214" t="s">
        <v>208</v>
      </c>
      <c r="F200" s="214" t="s">
        <v>293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v>0</v>
      </c>
      <c r="Q200" s="208"/>
      <c r="R200" s="209">
        <v>0</v>
      </c>
      <c r="S200" s="208"/>
      <c r="T200" s="210"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83</v>
      </c>
      <c r="AT200" s="212" t="s">
        <v>75</v>
      </c>
      <c r="AU200" s="212" t="s">
        <v>83</v>
      </c>
      <c r="AY200" s="211" t="s">
        <v>156</v>
      </c>
      <c r="BK200" s="213">
        <v>0</v>
      </c>
    </row>
    <row r="201" s="12" customFormat="1" ht="22.8" customHeight="1">
      <c r="A201" s="12"/>
      <c r="B201" s="200"/>
      <c r="C201" s="201"/>
      <c r="D201" s="202" t="s">
        <v>75</v>
      </c>
      <c r="E201" s="214" t="s">
        <v>326</v>
      </c>
      <c r="F201" s="214" t="s">
        <v>327</v>
      </c>
      <c r="G201" s="201"/>
      <c r="H201" s="201"/>
      <c r="I201" s="204"/>
      <c r="J201" s="215">
        <f>BK201</f>
        <v>0</v>
      </c>
      <c r="K201" s="201"/>
      <c r="L201" s="206"/>
      <c r="M201" s="207"/>
      <c r="N201" s="208"/>
      <c r="O201" s="208"/>
      <c r="P201" s="209">
        <f>SUM(P202:P205)</f>
        <v>0</v>
      </c>
      <c r="Q201" s="208"/>
      <c r="R201" s="209">
        <f>SUM(R202:R205)</f>
        <v>0</v>
      </c>
      <c r="S201" s="208"/>
      <c r="T201" s="210">
        <f>SUM(T202:T205)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1" t="s">
        <v>83</v>
      </c>
      <c r="AT201" s="212" t="s">
        <v>75</v>
      </c>
      <c r="AU201" s="212" t="s">
        <v>83</v>
      </c>
      <c r="AY201" s="211" t="s">
        <v>156</v>
      </c>
      <c r="BK201" s="213">
        <f>SUM(BK202:BK205)</f>
        <v>0</v>
      </c>
    </row>
    <row r="202" s="2" customFormat="1" ht="33" customHeight="1">
      <c r="A202" s="41"/>
      <c r="B202" s="42"/>
      <c r="C202" s="216" t="s">
        <v>328</v>
      </c>
      <c r="D202" s="216" t="s">
        <v>158</v>
      </c>
      <c r="E202" s="217" t="s">
        <v>329</v>
      </c>
      <c r="F202" s="218" t="s">
        <v>330</v>
      </c>
      <c r="G202" s="219" t="s">
        <v>311</v>
      </c>
      <c r="H202" s="220">
        <v>901.86000000000001</v>
      </c>
      <c r="I202" s="221"/>
      <c r="J202" s="222">
        <f>ROUND(I202*H202,2)</f>
        <v>0</v>
      </c>
      <c r="K202" s="218" t="s">
        <v>161</v>
      </c>
      <c r="L202" s="47"/>
      <c r="M202" s="223" t="s">
        <v>31</v>
      </c>
      <c r="N202" s="224" t="s">
        <v>47</v>
      </c>
      <c r="O202" s="87"/>
      <c r="P202" s="225">
        <f>O202*H202</f>
        <v>0</v>
      </c>
      <c r="Q202" s="225">
        <v>0</v>
      </c>
      <c r="R202" s="225">
        <f>Q202*H202</f>
        <v>0</v>
      </c>
      <c r="S202" s="225">
        <v>0</v>
      </c>
      <c r="T202" s="226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7" t="s">
        <v>162</v>
      </c>
      <c r="AT202" s="227" t="s">
        <v>158</v>
      </c>
      <c r="AU202" s="227" t="s">
        <v>85</v>
      </c>
      <c r="AY202" s="20" t="s">
        <v>156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20" t="s">
        <v>83</v>
      </c>
      <c r="BK202" s="228">
        <f>ROUND(I202*H202,2)</f>
        <v>0</v>
      </c>
      <c r="BL202" s="20" t="s">
        <v>162</v>
      </c>
      <c r="BM202" s="227" t="s">
        <v>643</v>
      </c>
    </row>
    <row r="203" s="2" customFormat="1">
      <c r="A203" s="41"/>
      <c r="B203" s="42"/>
      <c r="C203" s="43"/>
      <c r="D203" s="229" t="s">
        <v>164</v>
      </c>
      <c r="E203" s="43"/>
      <c r="F203" s="230" t="s">
        <v>332</v>
      </c>
      <c r="G203" s="43"/>
      <c r="H203" s="43"/>
      <c r="I203" s="231"/>
      <c r="J203" s="43"/>
      <c r="K203" s="43"/>
      <c r="L203" s="47"/>
      <c r="M203" s="232"/>
      <c r="N203" s="233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164</v>
      </c>
      <c r="AU203" s="20" t="s">
        <v>85</v>
      </c>
    </row>
    <row r="204" s="2" customFormat="1" ht="44.25" customHeight="1">
      <c r="A204" s="41"/>
      <c r="B204" s="42"/>
      <c r="C204" s="216" t="s">
        <v>333</v>
      </c>
      <c r="D204" s="216" t="s">
        <v>158</v>
      </c>
      <c r="E204" s="217" t="s">
        <v>334</v>
      </c>
      <c r="F204" s="218" t="s">
        <v>335</v>
      </c>
      <c r="G204" s="219" t="s">
        <v>311</v>
      </c>
      <c r="H204" s="220">
        <v>901.86000000000001</v>
      </c>
      <c r="I204" s="221"/>
      <c r="J204" s="222">
        <f>ROUND(I204*H204,2)</f>
        <v>0</v>
      </c>
      <c r="K204" s="218" t="s">
        <v>161</v>
      </c>
      <c r="L204" s="47"/>
      <c r="M204" s="223" t="s">
        <v>31</v>
      </c>
      <c r="N204" s="224" t="s">
        <v>47</v>
      </c>
      <c r="O204" s="87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7" t="s">
        <v>162</v>
      </c>
      <c r="AT204" s="227" t="s">
        <v>158</v>
      </c>
      <c r="AU204" s="227" t="s">
        <v>85</v>
      </c>
      <c r="AY204" s="20" t="s">
        <v>156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20" t="s">
        <v>83</v>
      </c>
      <c r="BK204" s="228">
        <f>ROUND(I204*H204,2)</f>
        <v>0</v>
      </c>
      <c r="BL204" s="20" t="s">
        <v>162</v>
      </c>
      <c r="BM204" s="227" t="s">
        <v>644</v>
      </c>
    </row>
    <row r="205" s="2" customFormat="1">
      <c r="A205" s="41"/>
      <c r="B205" s="42"/>
      <c r="C205" s="43"/>
      <c r="D205" s="229" t="s">
        <v>164</v>
      </c>
      <c r="E205" s="43"/>
      <c r="F205" s="230" t="s">
        <v>337</v>
      </c>
      <c r="G205" s="43"/>
      <c r="H205" s="43"/>
      <c r="I205" s="231"/>
      <c r="J205" s="43"/>
      <c r="K205" s="43"/>
      <c r="L205" s="47"/>
      <c r="M205" s="279"/>
      <c r="N205" s="280"/>
      <c r="O205" s="281"/>
      <c r="P205" s="281"/>
      <c r="Q205" s="281"/>
      <c r="R205" s="281"/>
      <c r="S205" s="281"/>
      <c r="T205" s="282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164</v>
      </c>
      <c r="AU205" s="20" t="s">
        <v>85</v>
      </c>
    </row>
    <row r="206" s="2" customFormat="1" ht="6.96" customHeight="1">
      <c r="A206" s="41"/>
      <c r="B206" s="62"/>
      <c r="C206" s="63"/>
      <c r="D206" s="63"/>
      <c r="E206" s="63"/>
      <c r="F206" s="63"/>
      <c r="G206" s="63"/>
      <c r="H206" s="63"/>
      <c r="I206" s="63"/>
      <c r="J206" s="63"/>
      <c r="K206" s="63"/>
      <c r="L206" s="47"/>
      <c r="M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</row>
  </sheetData>
  <sheetProtection sheet="1" autoFilter="0" formatColumns="0" formatRows="0" objects="1" scenarios="1" spinCount="100000" saltValue="3rASP55g6RYNzCh4wGzsJ45UJRE/wE883lZfhJVbBMaTQX2CjFyM2emPcR62U8z6Ct3n/nS24ho/6FdCJ2Drjg==" hashValue="bIW1QaGIrS1lIJyTF19TrqZzgUOcUWdmUdJSz7LhDyM4/nd5l1PSeIhLpzgISHZZtT0eE9b1sWKYAZojJvPkNg==" algorithmName="SHA-512" password="CC35"/>
  <autoFilter ref="C90:K20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hyperlinks>
    <hyperlink ref="F95" r:id="rId1" display="https://podminky.urs.cz/item/CS_URS_2025_02/111251203"/>
    <hyperlink ref="F100" r:id="rId2" display="https://podminky.urs.cz/item/CS_URS_2025_02/114203104"/>
    <hyperlink ref="F113" r:id="rId3" display="https://podminky.urs.cz/item/CS_URS_2025_02/124253101"/>
    <hyperlink ref="F118" r:id="rId4" display="https://podminky.urs.cz/item/CS_URS_2025_02/124253119"/>
    <hyperlink ref="F121" r:id="rId5" display="https://podminky.urs.cz/item/CS_URS_2025_02/124353101"/>
    <hyperlink ref="F124" r:id="rId6" display="https://podminky.urs.cz/item/CS_URS_2025_02/124353119"/>
    <hyperlink ref="F127" r:id="rId7" display="https://podminky.urs.cz/item/CS_URS_2025_02/162251102"/>
    <hyperlink ref="F132" r:id="rId8" display="https://podminky.urs.cz/item/CS_URS_2025_02/162251122"/>
    <hyperlink ref="F137" r:id="rId9" display="https://podminky.urs.cz/item/CS_URS_2025_02/162251142"/>
    <hyperlink ref="F140" r:id="rId10" display="https://podminky.urs.cz/item/CS_URS_2025_02/167151111"/>
    <hyperlink ref="F143" r:id="rId11" display="https://podminky.urs.cz/item/CS_URS_2025_02/167151112"/>
    <hyperlink ref="F146" r:id="rId12" display="https://podminky.urs.cz/item/CS_URS_2025_02/167151113"/>
    <hyperlink ref="F149" r:id="rId13" display="https://podminky.urs.cz/item/CS_URS_2025_02/174251101"/>
    <hyperlink ref="F155" r:id="rId14" display="https://podminky.urs.cz/item/CS_URS_2025_02/181451121"/>
    <hyperlink ref="F162" r:id="rId15" display="https://podminky.urs.cz/item/CS_URS_2025_02/181411122"/>
    <hyperlink ref="F168" r:id="rId16" display="https://podminky.urs.cz/item/CS_URS_2025_02/181951111"/>
    <hyperlink ref="F182" r:id="rId17" display="https://podminky.urs.cz/item/CS_URS_2025_02/457541111"/>
    <hyperlink ref="F187" r:id="rId18" display="https://podminky.urs.cz/item/CS_URS_2025_02/462511370"/>
    <hyperlink ref="F193" r:id="rId19" display="https://podminky.urs.cz/item/CS_URS_2025_02/462513169"/>
    <hyperlink ref="F203" r:id="rId20" display="https://podminky.urs.cz/item/CS_URS_2025_02/998332011"/>
    <hyperlink ref="F205" r:id="rId21" display="https://podminky.urs.cz/item/CS_URS_2025_02/99833209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2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107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85</v>
      </c>
    </row>
    <row r="4" s="1" customFormat="1" ht="24.96" customHeight="1">
      <c r="B4" s="23"/>
      <c r="D4" s="144" t="s">
        <v>116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VT Ostravice, Hrabová, Vratimov, km 13,770, č.st. 5902 3914</v>
      </c>
      <c r="F7" s="146"/>
      <c r="G7" s="146"/>
      <c r="H7" s="146"/>
      <c r="L7" s="23"/>
    </row>
    <row r="8" s="1" customFormat="1" ht="12" customHeight="1">
      <c r="B8" s="23"/>
      <c r="D8" s="146" t="s">
        <v>127</v>
      </c>
      <c r="L8" s="23"/>
    </row>
    <row r="9" s="2" customFormat="1" ht="16.5" customHeight="1">
      <c r="A9" s="41"/>
      <c r="B9" s="47"/>
      <c r="C9" s="41"/>
      <c r="D9" s="41"/>
      <c r="E9" s="147" t="s">
        <v>561</v>
      </c>
      <c r="F9" s="41"/>
      <c r="G9" s="41"/>
      <c r="H9" s="41"/>
      <c r="I9" s="41"/>
      <c r="J9" s="41"/>
      <c r="K9" s="41"/>
      <c r="L9" s="14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46" t="s">
        <v>129</v>
      </c>
      <c r="E10" s="41"/>
      <c r="F10" s="41"/>
      <c r="G10" s="41"/>
      <c r="H10" s="41"/>
      <c r="I10" s="41"/>
      <c r="J10" s="41"/>
      <c r="K10" s="41"/>
      <c r="L10" s="14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6.5" customHeight="1">
      <c r="A11" s="41"/>
      <c r="B11" s="47"/>
      <c r="C11" s="41"/>
      <c r="D11" s="41"/>
      <c r="E11" s="149" t="s">
        <v>645</v>
      </c>
      <c r="F11" s="41"/>
      <c r="G11" s="41"/>
      <c r="H11" s="41"/>
      <c r="I11" s="41"/>
      <c r="J11" s="41"/>
      <c r="K11" s="41"/>
      <c r="L11" s="14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>
      <c r="A12" s="41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14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2" customHeight="1">
      <c r="A13" s="41"/>
      <c r="B13" s="47"/>
      <c r="C13" s="41"/>
      <c r="D13" s="146" t="s">
        <v>18</v>
      </c>
      <c r="E13" s="41"/>
      <c r="F13" s="136" t="s">
        <v>19</v>
      </c>
      <c r="G13" s="41"/>
      <c r="H13" s="41"/>
      <c r="I13" s="146" t="s">
        <v>20</v>
      </c>
      <c r="J13" s="136" t="s">
        <v>31</v>
      </c>
      <c r="K13" s="41"/>
      <c r="L13" s="14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22</v>
      </c>
      <c r="E14" s="41"/>
      <c r="F14" s="136" t="s">
        <v>23</v>
      </c>
      <c r="G14" s="41"/>
      <c r="H14" s="41"/>
      <c r="I14" s="146" t="s">
        <v>24</v>
      </c>
      <c r="J14" s="150" t="str">
        <f>'Rekapitulace stavby'!AN8</f>
        <v>18. 8. 2025</v>
      </c>
      <c r="K14" s="41"/>
      <c r="L14" s="14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0.8" customHeight="1">
      <c r="A15" s="41"/>
      <c r="B15" s="47"/>
      <c r="C15" s="41"/>
      <c r="D15" s="41"/>
      <c r="E15" s="41"/>
      <c r="F15" s="41"/>
      <c r="G15" s="41"/>
      <c r="H15" s="41"/>
      <c r="I15" s="41"/>
      <c r="J15" s="41"/>
      <c r="K15" s="41"/>
      <c r="L15" s="14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26</v>
      </c>
      <c r="E16" s="41"/>
      <c r="F16" s="41"/>
      <c r="G16" s="41"/>
      <c r="H16" s="41"/>
      <c r="I16" s="146" t="s">
        <v>27</v>
      </c>
      <c r="J16" s="136" t="s">
        <v>28</v>
      </c>
      <c r="K16" s="41"/>
      <c r="L16" s="14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8" customHeight="1">
      <c r="A17" s="41"/>
      <c r="B17" s="47"/>
      <c r="C17" s="41"/>
      <c r="D17" s="41"/>
      <c r="E17" s="136" t="s">
        <v>29</v>
      </c>
      <c r="F17" s="41"/>
      <c r="G17" s="41"/>
      <c r="H17" s="41"/>
      <c r="I17" s="146" t="s">
        <v>30</v>
      </c>
      <c r="J17" s="136" t="s">
        <v>31</v>
      </c>
      <c r="K17" s="41"/>
      <c r="L17" s="14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6.96" customHeight="1">
      <c r="A18" s="41"/>
      <c r="B18" s="47"/>
      <c r="C18" s="41"/>
      <c r="D18" s="41"/>
      <c r="E18" s="41"/>
      <c r="F18" s="41"/>
      <c r="G18" s="41"/>
      <c r="H18" s="41"/>
      <c r="I18" s="41"/>
      <c r="J18" s="41"/>
      <c r="K18" s="41"/>
      <c r="L18" s="14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2" customHeight="1">
      <c r="A19" s="41"/>
      <c r="B19" s="47"/>
      <c r="C19" s="41"/>
      <c r="D19" s="146" t="s">
        <v>32</v>
      </c>
      <c r="E19" s="41"/>
      <c r="F19" s="41"/>
      <c r="G19" s="41"/>
      <c r="H19" s="41"/>
      <c r="I19" s="146" t="s">
        <v>27</v>
      </c>
      <c r="J19" s="36" t="str">
        <f>'Rekapitulace stavby'!AN13</f>
        <v>Vyplň údaj</v>
      </c>
      <c r="K19" s="41"/>
      <c r="L19" s="14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8" customHeight="1">
      <c r="A20" s="41"/>
      <c r="B20" s="47"/>
      <c r="C20" s="41"/>
      <c r="D20" s="41"/>
      <c r="E20" s="36" t="str">
        <f>'Rekapitulace stavby'!E14</f>
        <v>Vyplň údaj</v>
      </c>
      <c r="F20" s="136"/>
      <c r="G20" s="136"/>
      <c r="H20" s="136"/>
      <c r="I20" s="146" t="s">
        <v>30</v>
      </c>
      <c r="J20" s="36" t="str">
        <f>'Rekapitulace stavby'!AN14</f>
        <v>Vyplň údaj</v>
      </c>
      <c r="K20" s="41"/>
      <c r="L20" s="14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6.96" customHeight="1">
      <c r="A21" s="41"/>
      <c r="B21" s="47"/>
      <c r="C21" s="41"/>
      <c r="D21" s="41"/>
      <c r="E21" s="41"/>
      <c r="F21" s="41"/>
      <c r="G21" s="41"/>
      <c r="H21" s="41"/>
      <c r="I21" s="41"/>
      <c r="J21" s="41"/>
      <c r="K21" s="41"/>
      <c r="L21" s="14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2" customHeight="1">
      <c r="A22" s="41"/>
      <c r="B22" s="47"/>
      <c r="C22" s="41"/>
      <c r="D22" s="146" t="s">
        <v>34</v>
      </c>
      <c r="E22" s="41"/>
      <c r="F22" s="41"/>
      <c r="G22" s="41"/>
      <c r="H22" s="41"/>
      <c r="I22" s="146" t="s">
        <v>27</v>
      </c>
      <c r="J22" s="136" t="s">
        <v>35</v>
      </c>
      <c r="K22" s="41"/>
      <c r="L22" s="14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8" customHeight="1">
      <c r="A23" s="41"/>
      <c r="B23" s="47"/>
      <c r="C23" s="41"/>
      <c r="D23" s="41"/>
      <c r="E23" s="136" t="s">
        <v>36</v>
      </c>
      <c r="F23" s="41"/>
      <c r="G23" s="41"/>
      <c r="H23" s="41"/>
      <c r="I23" s="146" t="s">
        <v>30</v>
      </c>
      <c r="J23" s="136" t="s">
        <v>31</v>
      </c>
      <c r="K23" s="41"/>
      <c r="L23" s="14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6.96" customHeight="1">
      <c r="A24" s="41"/>
      <c r="B24" s="47"/>
      <c r="C24" s="41"/>
      <c r="D24" s="41"/>
      <c r="E24" s="41"/>
      <c r="F24" s="41"/>
      <c r="G24" s="41"/>
      <c r="H24" s="41"/>
      <c r="I24" s="41"/>
      <c r="J24" s="41"/>
      <c r="K24" s="41"/>
      <c r="L24" s="14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2" customHeight="1">
      <c r="A25" s="41"/>
      <c r="B25" s="47"/>
      <c r="C25" s="41"/>
      <c r="D25" s="146" t="s">
        <v>38</v>
      </c>
      <c r="E25" s="41"/>
      <c r="F25" s="41"/>
      <c r="G25" s="41"/>
      <c r="H25" s="41"/>
      <c r="I25" s="146" t="s">
        <v>27</v>
      </c>
      <c r="J25" s="136" t="s">
        <v>31</v>
      </c>
      <c r="K25" s="41"/>
      <c r="L25" s="14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8" customHeight="1">
      <c r="A26" s="41"/>
      <c r="B26" s="47"/>
      <c r="C26" s="41"/>
      <c r="D26" s="41"/>
      <c r="E26" s="136" t="s">
        <v>39</v>
      </c>
      <c r="F26" s="41"/>
      <c r="G26" s="41"/>
      <c r="H26" s="41"/>
      <c r="I26" s="146" t="s">
        <v>30</v>
      </c>
      <c r="J26" s="136" t="s">
        <v>31</v>
      </c>
      <c r="K26" s="41"/>
      <c r="L26" s="14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148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2" customHeight="1">
      <c r="A28" s="41"/>
      <c r="B28" s="47"/>
      <c r="C28" s="41"/>
      <c r="D28" s="146" t="s">
        <v>40</v>
      </c>
      <c r="E28" s="41"/>
      <c r="F28" s="41"/>
      <c r="G28" s="41"/>
      <c r="H28" s="41"/>
      <c r="I28" s="41"/>
      <c r="J28" s="41"/>
      <c r="K28" s="41"/>
      <c r="L28" s="14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8" customFormat="1" ht="16.5" customHeight="1">
      <c r="A29" s="151"/>
      <c r="B29" s="152"/>
      <c r="C29" s="151"/>
      <c r="D29" s="151"/>
      <c r="E29" s="153" t="s">
        <v>31</v>
      </c>
      <c r="F29" s="153"/>
      <c r="G29" s="153"/>
      <c r="H29" s="153"/>
      <c r="I29" s="151"/>
      <c r="J29" s="151"/>
      <c r="K29" s="151"/>
      <c r="L29" s="154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</row>
    <row r="30" s="2" customFormat="1" ht="6.96" customHeight="1">
      <c r="A30" s="41"/>
      <c r="B30" s="47"/>
      <c r="C30" s="41"/>
      <c r="D30" s="41"/>
      <c r="E30" s="41"/>
      <c r="F30" s="41"/>
      <c r="G30" s="41"/>
      <c r="H30" s="41"/>
      <c r="I30" s="41"/>
      <c r="J30" s="41"/>
      <c r="K30" s="41"/>
      <c r="L30" s="14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5"/>
      <c r="E31" s="155"/>
      <c r="F31" s="155"/>
      <c r="G31" s="155"/>
      <c r="H31" s="155"/>
      <c r="I31" s="155"/>
      <c r="J31" s="155"/>
      <c r="K31" s="155"/>
      <c r="L31" s="14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25.44" customHeight="1">
      <c r="A32" s="41"/>
      <c r="B32" s="47"/>
      <c r="C32" s="41"/>
      <c r="D32" s="156" t="s">
        <v>42</v>
      </c>
      <c r="E32" s="41"/>
      <c r="F32" s="41"/>
      <c r="G32" s="41"/>
      <c r="H32" s="41"/>
      <c r="I32" s="41"/>
      <c r="J32" s="157">
        <f>ROUND(J87, 2)</f>
        <v>0</v>
      </c>
      <c r="K32" s="41"/>
      <c r="L32" s="14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5"/>
      <c r="E33" s="155"/>
      <c r="F33" s="155"/>
      <c r="G33" s="155"/>
      <c r="H33" s="155"/>
      <c r="I33" s="155"/>
      <c r="J33" s="155"/>
      <c r="K33" s="155"/>
      <c r="L33" s="14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41"/>
      <c r="F34" s="158" t="s">
        <v>44</v>
      </c>
      <c r="G34" s="41"/>
      <c r="H34" s="41"/>
      <c r="I34" s="158" t="s">
        <v>43</v>
      </c>
      <c r="J34" s="158" t="s">
        <v>45</v>
      </c>
      <c r="K34" s="41"/>
      <c r="L34" s="14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14.4" customHeight="1">
      <c r="A35" s="41"/>
      <c r="B35" s="47"/>
      <c r="C35" s="41"/>
      <c r="D35" s="159" t="s">
        <v>46</v>
      </c>
      <c r="E35" s="146" t="s">
        <v>47</v>
      </c>
      <c r="F35" s="160">
        <f>ROUND((SUM(BE87:BE114)),  2)</f>
        <v>0</v>
      </c>
      <c r="G35" s="41"/>
      <c r="H35" s="41"/>
      <c r="I35" s="161">
        <v>0.20999999999999999</v>
      </c>
      <c r="J35" s="160">
        <f>ROUND(((SUM(BE87:BE114))*I35),  2)</f>
        <v>0</v>
      </c>
      <c r="K35" s="41"/>
      <c r="L35" s="14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146" t="s">
        <v>48</v>
      </c>
      <c r="F36" s="160">
        <f>ROUND((SUM(BF87:BF114)),  2)</f>
        <v>0</v>
      </c>
      <c r="G36" s="41"/>
      <c r="H36" s="41"/>
      <c r="I36" s="161">
        <v>0.12</v>
      </c>
      <c r="J36" s="160">
        <f>ROUND(((SUM(BF87:BF114))*I36),  2)</f>
        <v>0</v>
      </c>
      <c r="K36" s="41"/>
      <c r="L36" s="14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49</v>
      </c>
      <c r="F37" s="160">
        <f>ROUND((SUM(BG87:BG114)),  2)</f>
        <v>0</v>
      </c>
      <c r="G37" s="41"/>
      <c r="H37" s="41"/>
      <c r="I37" s="161">
        <v>0.20999999999999999</v>
      </c>
      <c r="J37" s="160">
        <f>0</f>
        <v>0</v>
      </c>
      <c r="K37" s="41"/>
      <c r="L37" s="14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hidden="1" s="2" customFormat="1" ht="14.4" customHeight="1">
      <c r="A38" s="41"/>
      <c r="B38" s="47"/>
      <c r="C38" s="41"/>
      <c r="D38" s="41"/>
      <c r="E38" s="146" t="s">
        <v>50</v>
      </c>
      <c r="F38" s="160">
        <f>ROUND((SUM(BH87:BH114)),  2)</f>
        <v>0</v>
      </c>
      <c r="G38" s="41"/>
      <c r="H38" s="41"/>
      <c r="I38" s="161">
        <v>0.12</v>
      </c>
      <c r="J38" s="160">
        <f>0</f>
        <v>0</v>
      </c>
      <c r="K38" s="41"/>
      <c r="L38" s="14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51</v>
      </c>
      <c r="F39" s="160">
        <f>ROUND((SUM(BI87:BI114)),  2)</f>
        <v>0</v>
      </c>
      <c r="G39" s="41"/>
      <c r="H39" s="41"/>
      <c r="I39" s="161">
        <v>0</v>
      </c>
      <c r="J39" s="160">
        <f>0</f>
        <v>0</v>
      </c>
      <c r="K39" s="41"/>
      <c r="L39" s="14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6.96" customHeight="1">
      <c r="A40" s="41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14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="2" customFormat="1" ht="25.44" customHeight="1">
      <c r="A41" s="41"/>
      <c r="B41" s="47"/>
      <c r="C41" s="162"/>
      <c r="D41" s="163" t="s">
        <v>52</v>
      </c>
      <c r="E41" s="164"/>
      <c r="F41" s="164"/>
      <c r="G41" s="165" t="s">
        <v>53</v>
      </c>
      <c r="H41" s="166" t="s">
        <v>54</v>
      </c>
      <c r="I41" s="164"/>
      <c r="J41" s="167">
        <f>SUM(J32:J39)</f>
        <v>0</v>
      </c>
      <c r="K41" s="168"/>
      <c r="L41" s="148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14.4" customHeight="1">
      <c r="A42" s="41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48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6" s="2" customFormat="1" ht="6.96" customHeight="1">
      <c r="A46" s="41"/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4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24.96" customHeight="1">
      <c r="A47" s="41"/>
      <c r="B47" s="42"/>
      <c r="C47" s="26" t="s">
        <v>131</v>
      </c>
      <c r="D47" s="43"/>
      <c r="E47" s="43"/>
      <c r="F47" s="43"/>
      <c r="G47" s="43"/>
      <c r="H47" s="43"/>
      <c r="I47" s="43"/>
      <c r="J47" s="43"/>
      <c r="K47" s="43"/>
      <c r="L47" s="14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14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16</v>
      </c>
      <c r="D49" s="43"/>
      <c r="E49" s="43"/>
      <c r="F49" s="43"/>
      <c r="G49" s="43"/>
      <c r="H49" s="43"/>
      <c r="I49" s="43"/>
      <c r="J49" s="43"/>
      <c r="K49" s="43"/>
      <c r="L49" s="14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173" t="str">
        <f>E7</f>
        <v>VT Ostravice, Hrabová, Vratimov, km 13,770, č.st. 5902 3914</v>
      </c>
      <c r="F50" s="35"/>
      <c r="G50" s="35"/>
      <c r="H50" s="35"/>
      <c r="I50" s="43"/>
      <c r="J50" s="43"/>
      <c r="K50" s="43"/>
      <c r="L50" s="14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1" customFormat="1" ht="12" customHeight="1">
      <c r="B51" s="24"/>
      <c r="C51" s="35" t="s">
        <v>127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1"/>
      <c r="B52" s="42"/>
      <c r="C52" s="43"/>
      <c r="D52" s="43"/>
      <c r="E52" s="173" t="s">
        <v>561</v>
      </c>
      <c r="F52" s="43"/>
      <c r="G52" s="43"/>
      <c r="H52" s="43"/>
      <c r="I52" s="43"/>
      <c r="J52" s="43"/>
      <c r="K52" s="43"/>
      <c r="L52" s="14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12" customHeight="1">
      <c r="A53" s="41"/>
      <c r="B53" s="42"/>
      <c r="C53" s="35" t="s">
        <v>129</v>
      </c>
      <c r="D53" s="43"/>
      <c r="E53" s="43"/>
      <c r="F53" s="43"/>
      <c r="G53" s="43"/>
      <c r="H53" s="43"/>
      <c r="I53" s="43"/>
      <c r="J53" s="43"/>
      <c r="K53" s="43"/>
      <c r="L53" s="14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6.5" customHeight="1">
      <c r="A54" s="41"/>
      <c r="B54" s="42"/>
      <c r="C54" s="43"/>
      <c r="D54" s="43"/>
      <c r="E54" s="72" t="str">
        <f>E11</f>
        <v>22070-14XT-PA-02.3 - VRN</v>
      </c>
      <c r="F54" s="43"/>
      <c r="G54" s="43"/>
      <c r="H54" s="43"/>
      <c r="I54" s="43"/>
      <c r="J54" s="43"/>
      <c r="K54" s="43"/>
      <c r="L54" s="14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6.96" customHeight="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14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2" customHeight="1">
      <c r="A56" s="41"/>
      <c r="B56" s="42"/>
      <c r="C56" s="35" t="s">
        <v>22</v>
      </c>
      <c r="D56" s="43"/>
      <c r="E56" s="43"/>
      <c r="F56" s="30" t="str">
        <f>F14</f>
        <v xml:space="preserve"> </v>
      </c>
      <c r="G56" s="43"/>
      <c r="H56" s="43"/>
      <c r="I56" s="35" t="s">
        <v>24</v>
      </c>
      <c r="J56" s="75" t="str">
        <f>IF(J14="","",J14)</f>
        <v>18. 8. 2025</v>
      </c>
      <c r="K56" s="43"/>
      <c r="L56" s="14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6.96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14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25.65" customHeight="1">
      <c r="A58" s="41"/>
      <c r="B58" s="42"/>
      <c r="C58" s="35" t="s">
        <v>26</v>
      </c>
      <c r="D58" s="43"/>
      <c r="E58" s="43"/>
      <c r="F58" s="30" t="str">
        <f>E17</f>
        <v>Povodí Odry, s.p.</v>
      </c>
      <c r="G58" s="43"/>
      <c r="H58" s="43"/>
      <c r="I58" s="35" t="s">
        <v>34</v>
      </c>
      <c r="J58" s="39" t="str">
        <f>E23</f>
        <v>Regioprojekt Brno, s.r.o.</v>
      </c>
      <c r="K58" s="43"/>
      <c r="L58" s="14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15.15" customHeight="1">
      <c r="A59" s="41"/>
      <c r="B59" s="42"/>
      <c r="C59" s="35" t="s">
        <v>32</v>
      </c>
      <c r="D59" s="43"/>
      <c r="E59" s="43"/>
      <c r="F59" s="30" t="str">
        <f>IF(E20="","",E20)</f>
        <v>Vyplň údaj</v>
      </c>
      <c r="G59" s="43"/>
      <c r="H59" s="43"/>
      <c r="I59" s="35" t="s">
        <v>38</v>
      </c>
      <c r="J59" s="39" t="str">
        <f>E26</f>
        <v>Ing. Alena Petříková</v>
      </c>
      <c r="K59" s="43"/>
      <c r="L59" s="14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0.32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148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29.28" customHeight="1">
      <c r="A61" s="41"/>
      <c r="B61" s="42"/>
      <c r="C61" s="174" t="s">
        <v>132</v>
      </c>
      <c r="D61" s="175"/>
      <c r="E61" s="175"/>
      <c r="F61" s="175"/>
      <c r="G61" s="175"/>
      <c r="H61" s="175"/>
      <c r="I61" s="175"/>
      <c r="J61" s="176" t="s">
        <v>133</v>
      </c>
      <c r="K61" s="175"/>
      <c r="L61" s="148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0.32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48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22.8" customHeight="1">
      <c r="A63" s="41"/>
      <c r="B63" s="42"/>
      <c r="C63" s="177" t="s">
        <v>74</v>
      </c>
      <c r="D63" s="43"/>
      <c r="E63" s="43"/>
      <c r="F63" s="43"/>
      <c r="G63" s="43"/>
      <c r="H63" s="43"/>
      <c r="I63" s="43"/>
      <c r="J63" s="105">
        <f>J87</f>
        <v>0</v>
      </c>
      <c r="K63" s="43"/>
      <c r="L63" s="14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U63" s="20" t="s">
        <v>134</v>
      </c>
    </row>
    <row r="64" s="9" customFormat="1" ht="24.96" customHeight="1">
      <c r="A64" s="9"/>
      <c r="B64" s="178"/>
      <c r="C64" s="179"/>
      <c r="D64" s="180" t="s">
        <v>484</v>
      </c>
      <c r="E64" s="181"/>
      <c r="F64" s="181"/>
      <c r="G64" s="181"/>
      <c r="H64" s="181"/>
      <c r="I64" s="181"/>
      <c r="J64" s="182">
        <f>J88</f>
        <v>0</v>
      </c>
      <c r="K64" s="179"/>
      <c r="L64" s="18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4"/>
      <c r="C65" s="128"/>
      <c r="D65" s="185" t="s">
        <v>485</v>
      </c>
      <c r="E65" s="186"/>
      <c r="F65" s="186"/>
      <c r="G65" s="186"/>
      <c r="H65" s="186"/>
      <c r="I65" s="186"/>
      <c r="J65" s="187">
        <f>J89</f>
        <v>0</v>
      </c>
      <c r="K65" s="128"/>
      <c r="L65" s="18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6.96" customHeight="1">
      <c r="A67" s="41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4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71" s="2" customFormat="1" ht="6.96" customHeight="1">
      <c r="A71" s="41"/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14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24.96" customHeight="1">
      <c r="A72" s="41"/>
      <c r="B72" s="42"/>
      <c r="C72" s="26" t="s">
        <v>141</v>
      </c>
      <c r="D72" s="43"/>
      <c r="E72" s="43"/>
      <c r="F72" s="43"/>
      <c r="G72" s="43"/>
      <c r="H72" s="43"/>
      <c r="I72" s="43"/>
      <c r="J72" s="43"/>
      <c r="K72" s="43"/>
      <c r="L72" s="14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4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16</v>
      </c>
      <c r="D74" s="43"/>
      <c r="E74" s="43"/>
      <c r="F74" s="43"/>
      <c r="G74" s="43"/>
      <c r="H74" s="43"/>
      <c r="I74" s="43"/>
      <c r="J74" s="43"/>
      <c r="K74" s="43"/>
      <c r="L74" s="14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173" t="str">
        <f>E7</f>
        <v>VT Ostravice, Hrabová, Vratimov, km 13,770, č.st. 5902 3914</v>
      </c>
      <c r="F75" s="35"/>
      <c r="G75" s="35"/>
      <c r="H75" s="35"/>
      <c r="I75" s="43"/>
      <c r="J75" s="43"/>
      <c r="K75" s="43"/>
      <c r="L75" s="14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1" customFormat="1" ht="12" customHeight="1">
      <c r="B76" s="24"/>
      <c r="C76" s="35" t="s">
        <v>127</v>
      </c>
      <c r="D76" s="25"/>
      <c r="E76" s="25"/>
      <c r="F76" s="25"/>
      <c r="G76" s="25"/>
      <c r="H76" s="25"/>
      <c r="I76" s="25"/>
      <c r="J76" s="25"/>
      <c r="K76" s="25"/>
      <c r="L76" s="23"/>
    </row>
    <row r="77" s="2" customFormat="1" ht="16.5" customHeight="1">
      <c r="A77" s="41"/>
      <c r="B77" s="42"/>
      <c r="C77" s="43"/>
      <c r="D77" s="43"/>
      <c r="E77" s="173" t="s">
        <v>561</v>
      </c>
      <c r="F77" s="43"/>
      <c r="G77" s="43"/>
      <c r="H77" s="43"/>
      <c r="I77" s="43"/>
      <c r="J77" s="43"/>
      <c r="K77" s="43"/>
      <c r="L77" s="14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129</v>
      </c>
      <c r="D78" s="43"/>
      <c r="E78" s="43"/>
      <c r="F78" s="43"/>
      <c r="G78" s="43"/>
      <c r="H78" s="43"/>
      <c r="I78" s="43"/>
      <c r="J78" s="43"/>
      <c r="K78" s="43"/>
      <c r="L78" s="14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72" t="str">
        <f>E11</f>
        <v>22070-14XT-PA-02.3 - VRN</v>
      </c>
      <c r="F79" s="43"/>
      <c r="G79" s="43"/>
      <c r="H79" s="43"/>
      <c r="I79" s="43"/>
      <c r="J79" s="43"/>
      <c r="K79" s="43"/>
      <c r="L79" s="14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22</v>
      </c>
      <c r="D81" s="43"/>
      <c r="E81" s="43"/>
      <c r="F81" s="30" t="str">
        <f>F14</f>
        <v xml:space="preserve"> </v>
      </c>
      <c r="G81" s="43"/>
      <c r="H81" s="43"/>
      <c r="I81" s="35" t="s">
        <v>24</v>
      </c>
      <c r="J81" s="75" t="str">
        <f>IF(J14="","",J14)</f>
        <v>18. 8. 2025</v>
      </c>
      <c r="K81" s="43"/>
      <c r="L81" s="14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4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5.65" customHeight="1">
      <c r="A83" s="41"/>
      <c r="B83" s="42"/>
      <c r="C83" s="35" t="s">
        <v>26</v>
      </c>
      <c r="D83" s="43"/>
      <c r="E83" s="43"/>
      <c r="F83" s="30" t="str">
        <f>E17</f>
        <v>Povodí Odry, s.p.</v>
      </c>
      <c r="G83" s="43"/>
      <c r="H83" s="43"/>
      <c r="I83" s="35" t="s">
        <v>34</v>
      </c>
      <c r="J83" s="39" t="str">
        <f>E23</f>
        <v>Regioprojekt Brno, s.r.o.</v>
      </c>
      <c r="K83" s="43"/>
      <c r="L83" s="14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32</v>
      </c>
      <c r="D84" s="43"/>
      <c r="E84" s="43"/>
      <c r="F84" s="30" t="str">
        <f>IF(E20="","",E20)</f>
        <v>Vyplň údaj</v>
      </c>
      <c r="G84" s="43"/>
      <c r="H84" s="43"/>
      <c r="I84" s="35" t="s">
        <v>38</v>
      </c>
      <c r="J84" s="39" t="str">
        <f>E26</f>
        <v>Ing. Alena Petříková</v>
      </c>
      <c r="K84" s="43"/>
      <c r="L84" s="14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0.32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4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1" customFormat="1" ht="29.28" customHeight="1">
      <c r="A86" s="189"/>
      <c r="B86" s="190"/>
      <c r="C86" s="191" t="s">
        <v>142</v>
      </c>
      <c r="D86" s="192" t="s">
        <v>61</v>
      </c>
      <c r="E86" s="192" t="s">
        <v>57</v>
      </c>
      <c r="F86" s="192" t="s">
        <v>58</v>
      </c>
      <c r="G86" s="192" t="s">
        <v>143</v>
      </c>
      <c r="H86" s="192" t="s">
        <v>144</v>
      </c>
      <c r="I86" s="192" t="s">
        <v>145</v>
      </c>
      <c r="J86" s="192" t="s">
        <v>133</v>
      </c>
      <c r="K86" s="193" t="s">
        <v>146</v>
      </c>
      <c r="L86" s="194"/>
      <c r="M86" s="95" t="s">
        <v>31</v>
      </c>
      <c r="N86" s="96" t="s">
        <v>46</v>
      </c>
      <c r="O86" s="96" t="s">
        <v>147</v>
      </c>
      <c r="P86" s="96" t="s">
        <v>148</v>
      </c>
      <c r="Q86" s="96" t="s">
        <v>149</v>
      </c>
      <c r="R86" s="96" t="s">
        <v>150</v>
      </c>
      <c r="S86" s="96" t="s">
        <v>151</v>
      </c>
      <c r="T86" s="97" t="s">
        <v>152</v>
      </c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</row>
    <row r="87" s="2" customFormat="1" ht="22.8" customHeight="1">
      <c r="A87" s="41"/>
      <c r="B87" s="42"/>
      <c r="C87" s="102" t="s">
        <v>153</v>
      </c>
      <c r="D87" s="43"/>
      <c r="E87" s="43"/>
      <c r="F87" s="43"/>
      <c r="G87" s="43"/>
      <c r="H87" s="43"/>
      <c r="I87" s="43"/>
      <c r="J87" s="195">
        <f>BK87</f>
        <v>0</v>
      </c>
      <c r="K87" s="43"/>
      <c r="L87" s="47"/>
      <c r="M87" s="98"/>
      <c r="N87" s="196"/>
      <c r="O87" s="99"/>
      <c r="P87" s="197">
        <f>P88</f>
        <v>0</v>
      </c>
      <c r="Q87" s="99"/>
      <c r="R87" s="197">
        <f>R88</f>
        <v>0</v>
      </c>
      <c r="S87" s="99"/>
      <c r="T87" s="198">
        <f>T88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75</v>
      </c>
      <c r="AU87" s="20" t="s">
        <v>134</v>
      </c>
      <c r="BK87" s="199">
        <f>BK88</f>
        <v>0</v>
      </c>
    </row>
    <row r="88" s="12" customFormat="1" ht="25.92" customHeight="1">
      <c r="A88" s="12"/>
      <c r="B88" s="200"/>
      <c r="C88" s="201"/>
      <c r="D88" s="202" t="s">
        <v>75</v>
      </c>
      <c r="E88" s="203" t="s">
        <v>486</v>
      </c>
      <c r="F88" s="203" t="s">
        <v>486</v>
      </c>
      <c r="G88" s="201"/>
      <c r="H88" s="201"/>
      <c r="I88" s="204"/>
      <c r="J88" s="205">
        <f>BK88</f>
        <v>0</v>
      </c>
      <c r="K88" s="201"/>
      <c r="L88" s="206"/>
      <c r="M88" s="207"/>
      <c r="N88" s="208"/>
      <c r="O88" s="208"/>
      <c r="P88" s="209">
        <f>P89</f>
        <v>0</v>
      </c>
      <c r="Q88" s="208"/>
      <c r="R88" s="209">
        <f>R89</f>
        <v>0</v>
      </c>
      <c r="S88" s="208"/>
      <c r="T88" s="210">
        <f>T89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11" t="s">
        <v>185</v>
      </c>
      <c r="AT88" s="212" t="s">
        <v>75</v>
      </c>
      <c r="AU88" s="212" t="s">
        <v>76</v>
      </c>
      <c r="AY88" s="211" t="s">
        <v>156</v>
      </c>
      <c r="BK88" s="213">
        <f>BK89</f>
        <v>0</v>
      </c>
    </row>
    <row r="89" s="12" customFormat="1" ht="22.8" customHeight="1">
      <c r="A89" s="12"/>
      <c r="B89" s="200"/>
      <c r="C89" s="201"/>
      <c r="D89" s="202" t="s">
        <v>75</v>
      </c>
      <c r="E89" s="214" t="s">
        <v>487</v>
      </c>
      <c r="F89" s="214" t="s">
        <v>488</v>
      </c>
      <c r="G89" s="201"/>
      <c r="H89" s="201"/>
      <c r="I89" s="204"/>
      <c r="J89" s="215">
        <f>BK89</f>
        <v>0</v>
      </c>
      <c r="K89" s="201"/>
      <c r="L89" s="206"/>
      <c r="M89" s="207"/>
      <c r="N89" s="208"/>
      <c r="O89" s="208"/>
      <c r="P89" s="209">
        <f>SUM(P90:P114)</f>
        <v>0</v>
      </c>
      <c r="Q89" s="208"/>
      <c r="R89" s="209">
        <f>SUM(R90:R114)</f>
        <v>0</v>
      </c>
      <c r="S89" s="208"/>
      <c r="T89" s="210">
        <f>SUM(T90:T114)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11" t="s">
        <v>185</v>
      </c>
      <c r="AT89" s="212" t="s">
        <v>75</v>
      </c>
      <c r="AU89" s="212" t="s">
        <v>83</v>
      </c>
      <c r="AY89" s="211" t="s">
        <v>156</v>
      </c>
      <c r="BK89" s="213">
        <f>SUM(BK90:BK114)</f>
        <v>0</v>
      </c>
    </row>
    <row r="90" s="2" customFormat="1" ht="24.15" customHeight="1">
      <c r="A90" s="41"/>
      <c r="B90" s="42"/>
      <c r="C90" s="216" t="s">
        <v>83</v>
      </c>
      <c r="D90" s="216" t="s">
        <v>158</v>
      </c>
      <c r="E90" s="217" t="s">
        <v>493</v>
      </c>
      <c r="F90" s="218" t="s">
        <v>494</v>
      </c>
      <c r="G90" s="219" t="s">
        <v>265</v>
      </c>
      <c r="H90" s="220">
        <v>1</v>
      </c>
      <c r="I90" s="221"/>
      <c r="J90" s="222">
        <f>ROUND(I90*H90,2)</f>
        <v>0</v>
      </c>
      <c r="K90" s="218" t="s">
        <v>31</v>
      </c>
      <c r="L90" s="47"/>
      <c r="M90" s="223" t="s">
        <v>31</v>
      </c>
      <c r="N90" s="224" t="s">
        <v>47</v>
      </c>
      <c r="O90" s="87"/>
      <c r="P90" s="225">
        <f>O90*H90</f>
        <v>0</v>
      </c>
      <c r="Q90" s="225">
        <v>0</v>
      </c>
      <c r="R90" s="225">
        <f>Q90*H90</f>
        <v>0</v>
      </c>
      <c r="S90" s="225">
        <v>0</v>
      </c>
      <c r="T90" s="226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27" t="s">
        <v>491</v>
      </c>
      <c r="AT90" s="227" t="s">
        <v>158</v>
      </c>
      <c r="AU90" s="227" t="s">
        <v>85</v>
      </c>
      <c r="AY90" s="20" t="s">
        <v>156</v>
      </c>
      <c r="BE90" s="228">
        <f>IF(N90="základní",J90,0)</f>
        <v>0</v>
      </c>
      <c r="BF90" s="228">
        <f>IF(N90="snížená",J90,0)</f>
        <v>0</v>
      </c>
      <c r="BG90" s="228">
        <f>IF(N90="zákl. přenesená",J90,0)</f>
        <v>0</v>
      </c>
      <c r="BH90" s="228">
        <f>IF(N90="sníž. přenesená",J90,0)</f>
        <v>0</v>
      </c>
      <c r="BI90" s="228">
        <f>IF(N90="nulová",J90,0)</f>
        <v>0</v>
      </c>
      <c r="BJ90" s="20" t="s">
        <v>83</v>
      </c>
      <c r="BK90" s="228">
        <f>ROUND(I90*H90,2)</f>
        <v>0</v>
      </c>
      <c r="BL90" s="20" t="s">
        <v>491</v>
      </c>
      <c r="BM90" s="227" t="s">
        <v>646</v>
      </c>
    </row>
    <row r="91" s="2" customFormat="1" ht="37.8" customHeight="1">
      <c r="A91" s="41"/>
      <c r="B91" s="42"/>
      <c r="C91" s="216" t="s">
        <v>85</v>
      </c>
      <c r="D91" s="216" t="s">
        <v>158</v>
      </c>
      <c r="E91" s="217" t="s">
        <v>496</v>
      </c>
      <c r="F91" s="218" t="s">
        <v>497</v>
      </c>
      <c r="G91" s="219" t="s">
        <v>265</v>
      </c>
      <c r="H91" s="220">
        <v>1</v>
      </c>
      <c r="I91" s="221"/>
      <c r="J91" s="222">
        <f>ROUND(I91*H91,2)</f>
        <v>0</v>
      </c>
      <c r="K91" s="218" t="s">
        <v>31</v>
      </c>
      <c r="L91" s="47"/>
      <c r="M91" s="223" t="s">
        <v>31</v>
      </c>
      <c r="N91" s="224" t="s">
        <v>47</v>
      </c>
      <c r="O91" s="87"/>
      <c r="P91" s="225">
        <f>O91*H91</f>
        <v>0</v>
      </c>
      <c r="Q91" s="225">
        <v>0</v>
      </c>
      <c r="R91" s="225">
        <f>Q91*H91</f>
        <v>0</v>
      </c>
      <c r="S91" s="225">
        <v>0</v>
      </c>
      <c r="T91" s="226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27" t="s">
        <v>491</v>
      </c>
      <c r="AT91" s="227" t="s">
        <v>158</v>
      </c>
      <c r="AU91" s="227" t="s">
        <v>85</v>
      </c>
      <c r="AY91" s="20" t="s">
        <v>156</v>
      </c>
      <c r="BE91" s="228">
        <f>IF(N91="základní",J91,0)</f>
        <v>0</v>
      </c>
      <c r="BF91" s="228">
        <f>IF(N91="snížená",J91,0)</f>
        <v>0</v>
      </c>
      <c r="BG91" s="228">
        <f>IF(N91="zákl. přenesená",J91,0)</f>
        <v>0</v>
      </c>
      <c r="BH91" s="228">
        <f>IF(N91="sníž. přenesená",J91,0)</f>
        <v>0</v>
      </c>
      <c r="BI91" s="228">
        <f>IF(N91="nulová",J91,0)</f>
        <v>0</v>
      </c>
      <c r="BJ91" s="20" t="s">
        <v>83</v>
      </c>
      <c r="BK91" s="228">
        <f>ROUND(I91*H91,2)</f>
        <v>0</v>
      </c>
      <c r="BL91" s="20" t="s">
        <v>491</v>
      </c>
      <c r="BM91" s="227" t="s">
        <v>647</v>
      </c>
    </row>
    <row r="92" s="2" customFormat="1" ht="24.15" customHeight="1">
      <c r="A92" s="41"/>
      <c r="B92" s="42"/>
      <c r="C92" s="216" t="s">
        <v>174</v>
      </c>
      <c r="D92" s="216" t="s">
        <v>158</v>
      </c>
      <c r="E92" s="217" t="s">
        <v>499</v>
      </c>
      <c r="F92" s="218" t="s">
        <v>500</v>
      </c>
      <c r="G92" s="219" t="s">
        <v>265</v>
      </c>
      <c r="H92" s="220">
        <v>1</v>
      </c>
      <c r="I92" s="221"/>
      <c r="J92" s="222">
        <f>ROUND(I92*H92,2)</f>
        <v>0</v>
      </c>
      <c r="K92" s="218" t="s">
        <v>31</v>
      </c>
      <c r="L92" s="47"/>
      <c r="M92" s="223" t="s">
        <v>31</v>
      </c>
      <c r="N92" s="224" t="s">
        <v>47</v>
      </c>
      <c r="O92" s="87"/>
      <c r="P92" s="225">
        <f>O92*H92</f>
        <v>0</v>
      </c>
      <c r="Q92" s="225">
        <v>0</v>
      </c>
      <c r="R92" s="225">
        <f>Q92*H92</f>
        <v>0</v>
      </c>
      <c r="S92" s="225">
        <v>0</v>
      </c>
      <c r="T92" s="226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27" t="s">
        <v>491</v>
      </c>
      <c r="AT92" s="227" t="s">
        <v>158</v>
      </c>
      <c r="AU92" s="227" t="s">
        <v>85</v>
      </c>
      <c r="AY92" s="20" t="s">
        <v>156</v>
      </c>
      <c r="BE92" s="228">
        <f>IF(N92="základní",J92,0)</f>
        <v>0</v>
      </c>
      <c r="BF92" s="228">
        <f>IF(N92="snížená",J92,0)</f>
        <v>0</v>
      </c>
      <c r="BG92" s="228">
        <f>IF(N92="zákl. přenesená",J92,0)</f>
        <v>0</v>
      </c>
      <c r="BH92" s="228">
        <f>IF(N92="sníž. přenesená",J92,0)</f>
        <v>0</v>
      </c>
      <c r="BI92" s="228">
        <f>IF(N92="nulová",J92,0)</f>
        <v>0</v>
      </c>
      <c r="BJ92" s="20" t="s">
        <v>83</v>
      </c>
      <c r="BK92" s="228">
        <f>ROUND(I92*H92,2)</f>
        <v>0</v>
      </c>
      <c r="BL92" s="20" t="s">
        <v>491</v>
      </c>
      <c r="BM92" s="227" t="s">
        <v>648</v>
      </c>
    </row>
    <row r="93" s="2" customFormat="1" ht="44.25" customHeight="1">
      <c r="A93" s="41"/>
      <c r="B93" s="42"/>
      <c r="C93" s="216" t="s">
        <v>162</v>
      </c>
      <c r="D93" s="216" t="s">
        <v>158</v>
      </c>
      <c r="E93" s="217" t="s">
        <v>502</v>
      </c>
      <c r="F93" s="218" t="s">
        <v>503</v>
      </c>
      <c r="G93" s="219" t="s">
        <v>265</v>
      </c>
      <c r="H93" s="220">
        <v>1</v>
      </c>
      <c r="I93" s="221"/>
      <c r="J93" s="222">
        <f>ROUND(I93*H93,2)</f>
        <v>0</v>
      </c>
      <c r="K93" s="218" t="s">
        <v>31</v>
      </c>
      <c r="L93" s="47"/>
      <c r="M93" s="223" t="s">
        <v>31</v>
      </c>
      <c r="N93" s="224" t="s">
        <v>47</v>
      </c>
      <c r="O93" s="87"/>
      <c r="P93" s="225">
        <f>O93*H93</f>
        <v>0</v>
      </c>
      <c r="Q93" s="225">
        <v>0</v>
      </c>
      <c r="R93" s="225">
        <f>Q93*H93</f>
        <v>0</v>
      </c>
      <c r="S93" s="225">
        <v>0</v>
      </c>
      <c r="T93" s="226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7" t="s">
        <v>491</v>
      </c>
      <c r="AT93" s="227" t="s">
        <v>158</v>
      </c>
      <c r="AU93" s="227" t="s">
        <v>85</v>
      </c>
      <c r="AY93" s="20" t="s">
        <v>156</v>
      </c>
      <c r="BE93" s="228">
        <f>IF(N93="základní",J93,0)</f>
        <v>0</v>
      </c>
      <c r="BF93" s="228">
        <f>IF(N93="snížená",J93,0)</f>
        <v>0</v>
      </c>
      <c r="BG93" s="228">
        <f>IF(N93="zákl. přenesená",J93,0)</f>
        <v>0</v>
      </c>
      <c r="BH93" s="228">
        <f>IF(N93="sníž. přenesená",J93,0)</f>
        <v>0</v>
      </c>
      <c r="BI93" s="228">
        <f>IF(N93="nulová",J93,0)</f>
        <v>0</v>
      </c>
      <c r="BJ93" s="20" t="s">
        <v>83</v>
      </c>
      <c r="BK93" s="228">
        <f>ROUND(I93*H93,2)</f>
        <v>0</v>
      </c>
      <c r="BL93" s="20" t="s">
        <v>491</v>
      </c>
      <c r="BM93" s="227" t="s">
        <v>649</v>
      </c>
    </row>
    <row r="94" s="2" customFormat="1" ht="24.15" customHeight="1">
      <c r="A94" s="41"/>
      <c r="B94" s="42"/>
      <c r="C94" s="216" t="s">
        <v>185</v>
      </c>
      <c r="D94" s="216" t="s">
        <v>158</v>
      </c>
      <c r="E94" s="217" t="s">
        <v>505</v>
      </c>
      <c r="F94" s="218" t="s">
        <v>506</v>
      </c>
      <c r="G94" s="219" t="s">
        <v>265</v>
      </c>
      <c r="H94" s="220">
        <v>1</v>
      </c>
      <c r="I94" s="221"/>
      <c r="J94" s="222">
        <f>ROUND(I94*H94,2)</f>
        <v>0</v>
      </c>
      <c r="K94" s="218" t="s">
        <v>31</v>
      </c>
      <c r="L94" s="47"/>
      <c r="M94" s="223" t="s">
        <v>31</v>
      </c>
      <c r="N94" s="224" t="s">
        <v>47</v>
      </c>
      <c r="O94" s="87"/>
      <c r="P94" s="225">
        <f>O94*H94</f>
        <v>0</v>
      </c>
      <c r="Q94" s="225">
        <v>0</v>
      </c>
      <c r="R94" s="225">
        <f>Q94*H94</f>
        <v>0</v>
      </c>
      <c r="S94" s="225">
        <v>0</v>
      </c>
      <c r="T94" s="226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7" t="s">
        <v>491</v>
      </c>
      <c r="AT94" s="227" t="s">
        <v>158</v>
      </c>
      <c r="AU94" s="227" t="s">
        <v>85</v>
      </c>
      <c r="AY94" s="20" t="s">
        <v>156</v>
      </c>
      <c r="BE94" s="228">
        <f>IF(N94="základní",J94,0)</f>
        <v>0</v>
      </c>
      <c r="BF94" s="228">
        <f>IF(N94="snížená",J94,0)</f>
        <v>0</v>
      </c>
      <c r="BG94" s="228">
        <f>IF(N94="zákl. přenesená",J94,0)</f>
        <v>0</v>
      </c>
      <c r="BH94" s="228">
        <f>IF(N94="sníž. přenesená",J94,0)</f>
        <v>0</v>
      </c>
      <c r="BI94" s="228">
        <f>IF(N94="nulová",J94,0)</f>
        <v>0</v>
      </c>
      <c r="BJ94" s="20" t="s">
        <v>83</v>
      </c>
      <c r="BK94" s="228">
        <f>ROUND(I94*H94,2)</f>
        <v>0</v>
      </c>
      <c r="BL94" s="20" t="s">
        <v>491</v>
      </c>
      <c r="BM94" s="227" t="s">
        <v>650</v>
      </c>
    </row>
    <row r="95" s="2" customFormat="1">
      <c r="A95" s="41"/>
      <c r="B95" s="42"/>
      <c r="C95" s="43"/>
      <c r="D95" s="236" t="s">
        <v>267</v>
      </c>
      <c r="E95" s="43"/>
      <c r="F95" s="278" t="s">
        <v>508</v>
      </c>
      <c r="G95" s="43"/>
      <c r="H95" s="43"/>
      <c r="I95" s="231"/>
      <c r="J95" s="43"/>
      <c r="K95" s="43"/>
      <c r="L95" s="47"/>
      <c r="M95" s="232"/>
      <c r="N95" s="233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267</v>
      </c>
      <c r="AU95" s="20" t="s">
        <v>85</v>
      </c>
    </row>
    <row r="96" s="2" customFormat="1" ht="24.15" customHeight="1">
      <c r="A96" s="41"/>
      <c r="B96" s="42"/>
      <c r="C96" s="216" t="s">
        <v>192</v>
      </c>
      <c r="D96" s="216" t="s">
        <v>158</v>
      </c>
      <c r="E96" s="217" t="s">
        <v>509</v>
      </c>
      <c r="F96" s="218" t="s">
        <v>510</v>
      </c>
      <c r="G96" s="219" t="s">
        <v>265</v>
      </c>
      <c r="H96" s="220">
        <v>1</v>
      </c>
      <c r="I96" s="221"/>
      <c r="J96" s="222">
        <f>ROUND(I96*H96,2)</f>
        <v>0</v>
      </c>
      <c r="K96" s="218" t="s">
        <v>31</v>
      </c>
      <c r="L96" s="47"/>
      <c r="M96" s="223" t="s">
        <v>31</v>
      </c>
      <c r="N96" s="224" t="s">
        <v>47</v>
      </c>
      <c r="O96" s="87"/>
      <c r="P96" s="225">
        <f>O96*H96</f>
        <v>0</v>
      </c>
      <c r="Q96" s="225">
        <v>0</v>
      </c>
      <c r="R96" s="225">
        <f>Q96*H96</f>
        <v>0</v>
      </c>
      <c r="S96" s="225">
        <v>0</v>
      </c>
      <c r="T96" s="226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27" t="s">
        <v>491</v>
      </c>
      <c r="AT96" s="227" t="s">
        <v>158</v>
      </c>
      <c r="AU96" s="227" t="s">
        <v>85</v>
      </c>
      <c r="AY96" s="20" t="s">
        <v>156</v>
      </c>
      <c r="BE96" s="228">
        <f>IF(N96="základní",J96,0)</f>
        <v>0</v>
      </c>
      <c r="BF96" s="228">
        <f>IF(N96="snížená",J96,0)</f>
        <v>0</v>
      </c>
      <c r="BG96" s="228">
        <f>IF(N96="zákl. přenesená",J96,0)</f>
        <v>0</v>
      </c>
      <c r="BH96" s="228">
        <f>IF(N96="sníž. přenesená",J96,0)</f>
        <v>0</v>
      </c>
      <c r="BI96" s="228">
        <f>IF(N96="nulová",J96,0)</f>
        <v>0</v>
      </c>
      <c r="BJ96" s="20" t="s">
        <v>83</v>
      </c>
      <c r="BK96" s="228">
        <f>ROUND(I96*H96,2)</f>
        <v>0</v>
      </c>
      <c r="BL96" s="20" t="s">
        <v>491</v>
      </c>
      <c r="BM96" s="227" t="s">
        <v>651</v>
      </c>
    </row>
    <row r="97" s="2" customFormat="1">
      <c r="A97" s="41"/>
      <c r="B97" s="42"/>
      <c r="C97" s="43"/>
      <c r="D97" s="236" t="s">
        <v>267</v>
      </c>
      <c r="E97" s="43"/>
      <c r="F97" s="278" t="s">
        <v>512</v>
      </c>
      <c r="G97" s="43"/>
      <c r="H97" s="43"/>
      <c r="I97" s="231"/>
      <c r="J97" s="43"/>
      <c r="K97" s="43"/>
      <c r="L97" s="47"/>
      <c r="M97" s="232"/>
      <c r="N97" s="233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267</v>
      </c>
      <c r="AU97" s="20" t="s">
        <v>85</v>
      </c>
    </row>
    <row r="98" s="2" customFormat="1" ht="24.15" customHeight="1">
      <c r="A98" s="41"/>
      <c r="B98" s="42"/>
      <c r="C98" s="216" t="s">
        <v>197</v>
      </c>
      <c r="D98" s="216" t="s">
        <v>158</v>
      </c>
      <c r="E98" s="217" t="s">
        <v>513</v>
      </c>
      <c r="F98" s="218" t="s">
        <v>514</v>
      </c>
      <c r="G98" s="219" t="s">
        <v>265</v>
      </c>
      <c r="H98" s="220">
        <v>1</v>
      </c>
      <c r="I98" s="221"/>
      <c r="J98" s="222">
        <f>ROUND(I98*H98,2)</f>
        <v>0</v>
      </c>
      <c r="K98" s="218" t="s">
        <v>31</v>
      </c>
      <c r="L98" s="47"/>
      <c r="M98" s="223" t="s">
        <v>31</v>
      </c>
      <c r="N98" s="224" t="s">
        <v>47</v>
      </c>
      <c r="O98" s="87"/>
      <c r="P98" s="225">
        <f>O98*H98</f>
        <v>0</v>
      </c>
      <c r="Q98" s="225">
        <v>0</v>
      </c>
      <c r="R98" s="225">
        <f>Q98*H98</f>
        <v>0</v>
      </c>
      <c r="S98" s="225">
        <v>0</v>
      </c>
      <c r="T98" s="226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7" t="s">
        <v>491</v>
      </c>
      <c r="AT98" s="227" t="s">
        <v>158</v>
      </c>
      <c r="AU98" s="227" t="s">
        <v>85</v>
      </c>
      <c r="AY98" s="20" t="s">
        <v>156</v>
      </c>
      <c r="BE98" s="228">
        <f>IF(N98="základní",J98,0)</f>
        <v>0</v>
      </c>
      <c r="BF98" s="228">
        <f>IF(N98="snížená",J98,0)</f>
        <v>0</v>
      </c>
      <c r="BG98" s="228">
        <f>IF(N98="zákl. přenesená",J98,0)</f>
        <v>0</v>
      </c>
      <c r="BH98" s="228">
        <f>IF(N98="sníž. přenesená",J98,0)</f>
        <v>0</v>
      </c>
      <c r="BI98" s="228">
        <f>IF(N98="nulová",J98,0)</f>
        <v>0</v>
      </c>
      <c r="BJ98" s="20" t="s">
        <v>83</v>
      </c>
      <c r="BK98" s="228">
        <f>ROUND(I98*H98,2)</f>
        <v>0</v>
      </c>
      <c r="BL98" s="20" t="s">
        <v>491</v>
      </c>
      <c r="BM98" s="227" t="s">
        <v>652</v>
      </c>
    </row>
    <row r="99" s="2" customFormat="1">
      <c r="A99" s="41"/>
      <c r="B99" s="42"/>
      <c r="C99" s="43"/>
      <c r="D99" s="236" t="s">
        <v>267</v>
      </c>
      <c r="E99" s="43"/>
      <c r="F99" s="278" t="s">
        <v>516</v>
      </c>
      <c r="G99" s="43"/>
      <c r="H99" s="43"/>
      <c r="I99" s="231"/>
      <c r="J99" s="43"/>
      <c r="K99" s="43"/>
      <c r="L99" s="47"/>
      <c r="M99" s="232"/>
      <c r="N99" s="233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267</v>
      </c>
      <c r="AU99" s="20" t="s">
        <v>85</v>
      </c>
    </row>
    <row r="100" s="2" customFormat="1" ht="37.8" customHeight="1">
      <c r="A100" s="41"/>
      <c r="B100" s="42"/>
      <c r="C100" s="216" t="s">
        <v>203</v>
      </c>
      <c r="D100" s="216" t="s">
        <v>158</v>
      </c>
      <c r="E100" s="217" t="s">
        <v>517</v>
      </c>
      <c r="F100" s="218" t="s">
        <v>518</v>
      </c>
      <c r="G100" s="219" t="s">
        <v>265</v>
      </c>
      <c r="H100" s="220">
        <v>1</v>
      </c>
      <c r="I100" s="221"/>
      <c r="J100" s="222">
        <f>ROUND(I100*H100,2)</f>
        <v>0</v>
      </c>
      <c r="K100" s="218" t="s">
        <v>31</v>
      </c>
      <c r="L100" s="47"/>
      <c r="M100" s="223" t="s">
        <v>31</v>
      </c>
      <c r="N100" s="224" t="s">
        <v>47</v>
      </c>
      <c r="O100" s="87"/>
      <c r="P100" s="225">
        <f>O100*H100</f>
        <v>0</v>
      </c>
      <c r="Q100" s="225">
        <v>0</v>
      </c>
      <c r="R100" s="225">
        <f>Q100*H100</f>
        <v>0</v>
      </c>
      <c r="S100" s="225">
        <v>0</v>
      </c>
      <c r="T100" s="226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27" t="s">
        <v>491</v>
      </c>
      <c r="AT100" s="227" t="s">
        <v>158</v>
      </c>
      <c r="AU100" s="227" t="s">
        <v>85</v>
      </c>
      <c r="AY100" s="20" t="s">
        <v>156</v>
      </c>
      <c r="BE100" s="228">
        <f>IF(N100="základní",J100,0)</f>
        <v>0</v>
      </c>
      <c r="BF100" s="228">
        <f>IF(N100="snížená",J100,0)</f>
        <v>0</v>
      </c>
      <c r="BG100" s="228">
        <f>IF(N100="zákl. přenesená",J100,0)</f>
        <v>0</v>
      </c>
      <c r="BH100" s="228">
        <f>IF(N100="sníž. přenesená",J100,0)</f>
        <v>0</v>
      </c>
      <c r="BI100" s="228">
        <f>IF(N100="nulová",J100,0)</f>
        <v>0</v>
      </c>
      <c r="BJ100" s="20" t="s">
        <v>83</v>
      </c>
      <c r="BK100" s="228">
        <f>ROUND(I100*H100,2)</f>
        <v>0</v>
      </c>
      <c r="BL100" s="20" t="s">
        <v>491</v>
      </c>
      <c r="BM100" s="227" t="s">
        <v>653</v>
      </c>
    </row>
    <row r="101" s="2" customFormat="1">
      <c r="A101" s="41"/>
      <c r="B101" s="42"/>
      <c r="C101" s="43"/>
      <c r="D101" s="236" t="s">
        <v>267</v>
      </c>
      <c r="E101" s="43"/>
      <c r="F101" s="278" t="s">
        <v>654</v>
      </c>
      <c r="G101" s="43"/>
      <c r="H101" s="43"/>
      <c r="I101" s="231"/>
      <c r="J101" s="43"/>
      <c r="K101" s="43"/>
      <c r="L101" s="47"/>
      <c r="M101" s="232"/>
      <c r="N101" s="233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267</v>
      </c>
      <c r="AU101" s="20" t="s">
        <v>85</v>
      </c>
    </row>
    <row r="102" s="2" customFormat="1" ht="24.15" customHeight="1">
      <c r="A102" s="41"/>
      <c r="B102" s="42"/>
      <c r="C102" s="216" t="s">
        <v>208</v>
      </c>
      <c r="D102" s="216" t="s">
        <v>158</v>
      </c>
      <c r="E102" s="217" t="s">
        <v>521</v>
      </c>
      <c r="F102" s="218" t="s">
        <v>522</v>
      </c>
      <c r="G102" s="219" t="s">
        <v>265</v>
      </c>
      <c r="H102" s="220">
        <v>1</v>
      </c>
      <c r="I102" s="221"/>
      <c r="J102" s="222">
        <f>ROUND(I102*H102,2)</f>
        <v>0</v>
      </c>
      <c r="K102" s="218" t="s">
        <v>31</v>
      </c>
      <c r="L102" s="47"/>
      <c r="M102" s="223" t="s">
        <v>31</v>
      </c>
      <c r="N102" s="224" t="s">
        <v>47</v>
      </c>
      <c r="O102" s="87"/>
      <c r="P102" s="225">
        <f>O102*H102</f>
        <v>0</v>
      </c>
      <c r="Q102" s="225">
        <v>0</v>
      </c>
      <c r="R102" s="225">
        <f>Q102*H102</f>
        <v>0</v>
      </c>
      <c r="S102" s="225">
        <v>0</v>
      </c>
      <c r="T102" s="226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7" t="s">
        <v>491</v>
      </c>
      <c r="AT102" s="227" t="s">
        <v>158</v>
      </c>
      <c r="AU102" s="227" t="s">
        <v>85</v>
      </c>
      <c r="AY102" s="20" t="s">
        <v>156</v>
      </c>
      <c r="BE102" s="228">
        <f>IF(N102="základní",J102,0)</f>
        <v>0</v>
      </c>
      <c r="BF102" s="228">
        <f>IF(N102="snížená",J102,0)</f>
        <v>0</v>
      </c>
      <c r="BG102" s="228">
        <f>IF(N102="zákl. přenesená",J102,0)</f>
        <v>0</v>
      </c>
      <c r="BH102" s="228">
        <f>IF(N102="sníž. přenesená",J102,0)</f>
        <v>0</v>
      </c>
      <c r="BI102" s="228">
        <f>IF(N102="nulová",J102,0)</f>
        <v>0</v>
      </c>
      <c r="BJ102" s="20" t="s">
        <v>83</v>
      </c>
      <c r="BK102" s="228">
        <f>ROUND(I102*H102,2)</f>
        <v>0</v>
      </c>
      <c r="BL102" s="20" t="s">
        <v>491</v>
      </c>
      <c r="BM102" s="227" t="s">
        <v>655</v>
      </c>
    </row>
    <row r="103" s="2" customFormat="1">
      <c r="A103" s="41"/>
      <c r="B103" s="42"/>
      <c r="C103" s="43"/>
      <c r="D103" s="236" t="s">
        <v>267</v>
      </c>
      <c r="E103" s="43"/>
      <c r="F103" s="278" t="s">
        <v>524</v>
      </c>
      <c r="G103" s="43"/>
      <c r="H103" s="43"/>
      <c r="I103" s="231"/>
      <c r="J103" s="43"/>
      <c r="K103" s="43"/>
      <c r="L103" s="47"/>
      <c r="M103" s="232"/>
      <c r="N103" s="233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267</v>
      </c>
      <c r="AU103" s="20" t="s">
        <v>85</v>
      </c>
    </row>
    <row r="104" s="2" customFormat="1" ht="44.25" customHeight="1">
      <c r="A104" s="41"/>
      <c r="B104" s="42"/>
      <c r="C104" s="216" t="s">
        <v>214</v>
      </c>
      <c r="D104" s="216" t="s">
        <v>158</v>
      </c>
      <c r="E104" s="217" t="s">
        <v>525</v>
      </c>
      <c r="F104" s="218" t="s">
        <v>526</v>
      </c>
      <c r="G104" s="219" t="s">
        <v>265</v>
      </c>
      <c r="H104" s="220">
        <v>1</v>
      </c>
      <c r="I104" s="221"/>
      <c r="J104" s="222">
        <f>ROUND(I104*H104,2)</f>
        <v>0</v>
      </c>
      <c r="K104" s="218" t="s">
        <v>31</v>
      </c>
      <c r="L104" s="47"/>
      <c r="M104" s="223" t="s">
        <v>31</v>
      </c>
      <c r="N104" s="224" t="s">
        <v>47</v>
      </c>
      <c r="O104" s="87"/>
      <c r="P104" s="225">
        <f>O104*H104</f>
        <v>0</v>
      </c>
      <c r="Q104" s="225">
        <v>0</v>
      </c>
      <c r="R104" s="225">
        <f>Q104*H104</f>
        <v>0</v>
      </c>
      <c r="S104" s="225">
        <v>0</v>
      </c>
      <c r="T104" s="226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7" t="s">
        <v>491</v>
      </c>
      <c r="AT104" s="227" t="s">
        <v>158</v>
      </c>
      <c r="AU104" s="227" t="s">
        <v>85</v>
      </c>
      <c r="AY104" s="20" t="s">
        <v>156</v>
      </c>
      <c r="BE104" s="228">
        <f>IF(N104="základní",J104,0)</f>
        <v>0</v>
      </c>
      <c r="BF104" s="228">
        <f>IF(N104="snížená",J104,0)</f>
        <v>0</v>
      </c>
      <c r="BG104" s="228">
        <f>IF(N104="zákl. přenesená",J104,0)</f>
        <v>0</v>
      </c>
      <c r="BH104" s="228">
        <f>IF(N104="sníž. přenesená",J104,0)</f>
        <v>0</v>
      </c>
      <c r="BI104" s="228">
        <f>IF(N104="nulová",J104,0)</f>
        <v>0</v>
      </c>
      <c r="BJ104" s="20" t="s">
        <v>83</v>
      </c>
      <c r="BK104" s="228">
        <f>ROUND(I104*H104,2)</f>
        <v>0</v>
      </c>
      <c r="BL104" s="20" t="s">
        <v>491</v>
      </c>
      <c r="BM104" s="227" t="s">
        <v>656</v>
      </c>
    </row>
    <row r="105" s="2" customFormat="1">
      <c r="A105" s="41"/>
      <c r="B105" s="42"/>
      <c r="C105" s="43"/>
      <c r="D105" s="236" t="s">
        <v>267</v>
      </c>
      <c r="E105" s="43"/>
      <c r="F105" s="278" t="s">
        <v>528</v>
      </c>
      <c r="G105" s="43"/>
      <c r="H105" s="43"/>
      <c r="I105" s="231"/>
      <c r="J105" s="43"/>
      <c r="K105" s="43"/>
      <c r="L105" s="47"/>
      <c r="M105" s="232"/>
      <c r="N105" s="233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267</v>
      </c>
      <c r="AU105" s="20" t="s">
        <v>85</v>
      </c>
    </row>
    <row r="106" s="2" customFormat="1" ht="37.8" customHeight="1">
      <c r="A106" s="41"/>
      <c r="B106" s="42"/>
      <c r="C106" s="216" t="s">
        <v>222</v>
      </c>
      <c r="D106" s="216" t="s">
        <v>158</v>
      </c>
      <c r="E106" s="217" t="s">
        <v>529</v>
      </c>
      <c r="F106" s="218" t="s">
        <v>530</v>
      </c>
      <c r="G106" s="219" t="s">
        <v>265</v>
      </c>
      <c r="H106" s="220">
        <v>1</v>
      </c>
      <c r="I106" s="221"/>
      <c r="J106" s="222">
        <f>ROUND(I106*H106,2)</f>
        <v>0</v>
      </c>
      <c r="K106" s="218" t="s">
        <v>31</v>
      </c>
      <c r="L106" s="47"/>
      <c r="M106" s="223" t="s">
        <v>31</v>
      </c>
      <c r="N106" s="224" t="s">
        <v>47</v>
      </c>
      <c r="O106" s="87"/>
      <c r="P106" s="225">
        <f>O106*H106</f>
        <v>0</v>
      </c>
      <c r="Q106" s="225">
        <v>0</v>
      </c>
      <c r="R106" s="225">
        <f>Q106*H106</f>
        <v>0</v>
      </c>
      <c r="S106" s="225">
        <v>0</v>
      </c>
      <c r="T106" s="226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7" t="s">
        <v>491</v>
      </c>
      <c r="AT106" s="227" t="s">
        <v>158</v>
      </c>
      <c r="AU106" s="227" t="s">
        <v>85</v>
      </c>
      <c r="AY106" s="20" t="s">
        <v>156</v>
      </c>
      <c r="BE106" s="228">
        <f>IF(N106="základní",J106,0)</f>
        <v>0</v>
      </c>
      <c r="BF106" s="228">
        <f>IF(N106="snížená",J106,0)</f>
        <v>0</v>
      </c>
      <c r="BG106" s="228">
        <f>IF(N106="zákl. přenesená",J106,0)</f>
        <v>0</v>
      </c>
      <c r="BH106" s="228">
        <f>IF(N106="sníž. přenesená",J106,0)</f>
        <v>0</v>
      </c>
      <c r="BI106" s="228">
        <f>IF(N106="nulová",J106,0)</f>
        <v>0</v>
      </c>
      <c r="BJ106" s="20" t="s">
        <v>83</v>
      </c>
      <c r="BK106" s="228">
        <f>ROUND(I106*H106,2)</f>
        <v>0</v>
      </c>
      <c r="BL106" s="20" t="s">
        <v>491</v>
      </c>
      <c r="BM106" s="227" t="s">
        <v>657</v>
      </c>
    </row>
    <row r="107" s="2" customFormat="1" ht="37.8" customHeight="1">
      <c r="A107" s="41"/>
      <c r="B107" s="42"/>
      <c r="C107" s="216" t="s">
        <v>8</v>
      </c>
      <c r="D107" s="216" t="s">
        <v>158</v>
      </c>
      <c r="E107" s="217" t="s">
        <v>532</v>
      </c>
      <c r="F107" s="218" t="s">
        <v>533</v>
      </c>
      <c r="G107" s="219" t="s">
        <v>265</v>
      </c>
      <c r="H107" s="220">
        <v>1</v>
      </c>
      <c r="I107" s="221"/>
      <c r="J107" s="222">
        <f>ROUND(I107*H107,2)</f>
        <v>0</v>
      </c>
      <c r="K107" s="218" t="s">
        <v>31</v>
      </c>
      <c r="L107" s="47"/>
      <c r="M107" s="223" t="s">
        <v>31</v>
      </c>
      <c r="N107" s="224" t="s">
        <v>47</v>
      </c>
      <c r="O107" s="87"/>
      <c r="P107" s="225">
        <f>O107*H107</f>
        <v>0</v>
      </c>
      <c r="Q107" s="225">
        <v>0</v>
      </c>
      <c r="R107" s="225">
        <f>Q107*H107</f>
        <v>0</v>
      </c>
      <c r="S107" s="225">
        <v>0</v>
      </c>
      <c r="T107" s="226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7" t="s">
        <v>491</v>
      </c>
      <c r="AT107" s="227" t="s">
        <v>158</v>
      </c>
      <c r="AU107" s="227" t="s">
        <v>85</v>
      </c>
      <c r="AY107" s="20" t="s">
        <v>156</v>
      </c>
      <c r="BE107" s="228">
        <f>IF(N107="základní",J107,0)</f>
        <v>0</v>
      </c>
      <c r="BF107" s="228">
        <f>IF(N107="snížená",J107,0)</f>
        <v>0</v>
      </c>
      <c r="BG107" s="228">
        <f>IF(N107="zákl. přenesená",J107,0)</f>
        <v>0</v>
      </c>
      <c r="BH107" s="228">
        <f>IF(N107="sníž. přenesená",J107,0)</f>
        <v>0</v>
      </c>
      <c r="BI107" s="228">
        <f>IF(N107="nulová",J107,0)</f>
        <v>0</v>
      </c>
      <c r="BJ107" s="20" t="s">
        <v>83</v>
      </c>
      <c r="BK107" s="228">
        <f>ROUND(I107*H107,2)</f>
        <v>0</v>
      </c>
      <c r="BL107" s="20" t="s">
        <v>491</v>
      </c>
      <c r="BM107" s="227" t="s">
        <v>658</v>
      </c>
    </row>
    <row r="108" s="2" customFormat="1" ht="16.5" customHeight="1">
      <c r="A108" s="41"/>
      <c r="B108" s="42"/>
      <c r="C108" s="216" t="s">
        <v>232</v>
      </c>
      <c r="D108" s="216" t="s">
        <v>158</v>
      </c>
      <c r="E108" s="217" t="s">
        <v>535</v>
      </c>
      <c r="F108" s="218" t="s">
        <v>536</v>
      </c>
      <c r="G108" s="219" t="s">
        <v>265</v>
      </c>
      <c r="H108" s="220">
        <v>1</v>
      </c>
      <c r="I108" s="221"/>
      <c r="J108" s="222">
        <f>ROUND(I108*H108,2)</f>
        <v>0</v>
      </c>
      <c r="K108" s="218" t="s">
        <v>31</v>
      </c>
      <c r="L108" s="47"/>
      <c r="M108" s="223" t="s">
        <v>31</v>
      </c>
      <c r="N108" s="224" t="s">
        <v>47</v>
      </c>
      <c r="O108" s="87"/>
      <c r="P108" s="225">
        <f>O108*H108</f>
        <v>0</v>
      </c>
      <c r="Q108" s="225">
        <v>0</v>
      </c>
      <c r="R108" s="225">
        <f>Q108*H108</f>
        <v>0</v>
      </c>
      <c r="S108" s="225">
        <v>0</v>
      </c>
      <c r="T108" s="226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7" t="s">
        <v>491</v>
      </c>
      <c r="AT108" s="227" t="s">
        <v>158</v>
      </c>
      <c r="AU108" s="227" t="s">
        <v>85</v>
      </c>
      <c r="AY108" s="20" t="s">
        <v>156</v>
      </c>
      <c r="BE108" s="228">
        <f>IF(N108="základní",J108,0)</f>
        <v>0</v>
      </c>
      <c r="BF108" s="228">
        <f>IF(N108="snížená",J108,0)</f>
        <v>0</v>
      </c>
      <c r="BG108" s="228">
        <f>IF(N108="zákl. přenesená",J108,0)</f>
        <v>0</v>
      </c>
      <c r="BH108" s="228">
        <f>IF(N108="sníž. přenesená",J108,0)</f>
        <v>0</v>
      </c>
      <c r="BI108" s="228">
        <f>IF(N108="nulová",J108,0)</f>
        <v>0</v>
      </c>
      <c r="BJ108" s="20" t="s">
        <v>83</v>
      </c>
      <c r="BK108" s="228">
        <f>ROUND(I108*H108,2)</f>
        <v>0</v>
      </c>
      <c r="BL108" s="20" t="s">
        <v>491</v>
      </c>
      <c r="BM108" s="227" t="s">
        <v>659</v>
      </c>
    </row>
    <row r="109" s="2" customFormat="1">
      <c r="A109" s="41"/>
      <c r="B109" s="42"/>
      <c r="C109" s="43"/>
      <c r="D109" s="236" t="s">
        <v>267</v>
      </c>
      <c r="E109" s="43"/>
      <c r="F109" s="278" t="s">
        <v>538</v>
      </c>
      <c r="G109" s="43"/>
      <c r="H109" s="43"/>
      <c r="I109" s="231"/>
      <c r="J109" s="43"/>
      <c r="K109" s="43"/>
      <c r="L109" s="47"/>
      <c r="M109" s="232"/>
      <c r="N109" s="233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267</v>
      </c>
      <c r="AU109" s="20" t="s">
        <v>85</v>
      </c>
    </row>
    <row r="110" s="2" customFormat="1" ht="24.15" customHeight="1">
      <c r="A110" s="41"/>
      <c r="B110" s="42"/>
      <c r="C110" s="216" t="s">
        <v>239</v>
      </c>
      <c r="D110" s="216" t="s">
        <v>158</v>
      </c>
      <c r="E110" s="217" t="s">
        <v>539</v>
      </c>
      <c r="F110" s="218" t="s">
        <v>540</v>
      </c>
      <c r="G110" s="219" t="s">
        <v>265</v>
      </c>
      <c r="H110" s="220">
        <v>1</v>
      </c>
      <c r="I110" s="221"/>
      <c r="J110" s="222">
        <f>ROUND(I110*H110,2)</f>
        <v>0</v>
      </c>
      <c r="K110" s="218" t="s">
        <v>31</v>
      </c>
      <c r="L110" s="47"/>
      <c r="M110" s="223" t="s">
        <v>31</v>
      </c>
      <c r="N110" s="224" t="s">
        <v>47</v>
      </c>
      <c r="O110" s="87"/>
      <c r="P110" s="225">
        <f>O110*H110</f>
        <v>0</v>
      </c>
      <c r="Q110" s="225">
        <v>0</v>
      </c>
      <c r="R110" s="225">
        <f>Q110*H110</f>
        <v>0</v>
      </c>
      <c r="S110" s="225">
        <v>0</v>
      </c>
      <c r="T110" s="226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7" t="s">
        <v>491</v>
      </c>
      <c r="AT110" s="227" t="s">
        <v>158</v>
      </c>
      <c r="AU110" s="227" t="s">
        <v>85</v>
      </c>
      <c r="AY110" s="20" t="s">
        <v>156</v>
      </c>
      <c r="BE110" s="228">
        <f>IF(N110="základní",J110,0)</f>
        <v>0</v>
      </c>
      <c r="BF110" s="228">
        <f>IF(N110="snížená",J110,0)</f>
        <v>0</v>
      </c>
      <c r="BG110" s="228">
        <f>IF(N110="zákl. přenesená",J110,0)</f>
        <v>0</v>
      </c>
      <c r="BH110" s="228">
        <f>IF(N110="sníž. přenesená",J110,0)</f>
        <v>0</v>
      </c>
      <c r="BI110" s="228">
        <f>IF(N110="nulová",J110,0)</f>
        <v>0</v>
      </c>
      <c r="BJ110" s="20" t="s">
        <v>83</v>
      </c>
      <c r="BK110" s="228">
        <f>ROUND(I110*H110,2)</f>
        <v>0</v>
      </c>
      <c r="BL110" s="20" t="s">
        <v>491</v>
      </c>
      <c r="BM110" s="227" t="s">
        <v>660</v>
      </c>
    </row>
    <row r="111" s="2" customFormat="1" ht="37.8" customHeight="1">
      <c r="A111" s="41"/>
      <c r="B111" s="42"/>
      <c r="C111" s="216" t="s">
        <v>245</v>
      </c>
      <c r="D111" s="216" t="s">
        <v>158</v>
      </c>
      <c r="E111" s="217" t="s">
        <v>542</v>
      </c>
      <c r="F111" s="218" t="s">
        <v>543</v>
      </c>
      <c r="G111" s="219" t="s">
        <v>265</v>
      </c>
      <c r="H111" s="220">
        <v>1</v>
      </c>
      <c r="I111" s="221"/>
      <c r="J111" s="222">
        <f>ROUND(I111*H111,2)</f>
        <v>0</v>
      </c>
      <c r="K111" s="218" t="s">
        <v>31</v>
      </c>
      <c r="L111" s="47"/>
      <c r="M111" s="223" t="s">
        <v>31</v>
      </c>
      <c r="N111" s="224" t="s">
        <v>47</v>
      </c>
      <c r="O111" s="87"/>
      <c r="P111" s="225">
        <f>O111*H111</f>
        <v>0</v>
      </c>
      <c r="Q111" s="225">
        <v>0</v>
      </c>
      <c r="R111" s="225">
        <f>Q111*H111</f>
        <v>0</v>
      </c>
      <c r="S111" s="225">
        <v>0</v>
      </c>
      <c r="T111" s="226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7" t="s">
        <v>491</v>
      </c>
      <c r="AT111" s="227" t="s">
        <v>158</v>
      </c>
      <c r="AU111" s="227" t="s">
        <v>85</v>
      </c>
      <c r="AY111" s="20" t="s">
        <v>156</v>
      </c>
      <c r="BE111" s="228">
        <f>IF(N111="základní",J111,0)</f>
        <v>0</v>
      </c>
      <c r="BF111" s="228">
        <f>IF(N111="snížená",J111,0)</f>
        <v>0</v>
      </c>
      <c r="BG111" s="228">
        <f>IF(N111="zákl. přenesená",J111,0)</f>
        <v>0</v>
      </c>
      <c r="BH111" s="228">
        <f>IF(N111="sníž. přenesená",J111,0)</f>
        <v>0</v>
      </c>
      <c r="BI111" s="228">
        <f>IF(N111="nulová",J111,0)</f>
        <v>0</v>
      </c>
      <c r="BJ111" s="20" t="s">
        <v>83</v>
      </c>
      <c r="BK111" s="228">
        <f>ROUND(I111*H111,2)</f>
        <v>0</v>
      </c>
      <c r="BL111" s="20" t="s">
        <v>491</v>
      </c>
      <c r="BM111" s="227" t="s">
        <v>661</v>
      </c>
    </row>
    <row r="112" s="2" customFormat="1">
      <c r="A112" s="41"/>
      <c r="B112" s="42"/>
      <c r="C112" s="43"/>
      <c r="D112" s="236" t="s">
        <v>267</v>
      </c>
      <c r="E112" s="43"/>
      <c r="F112" s="278" t="s">
        <v>545</v>
      </c>
      <c r="G112" s="43"/>
      <c r="H112" s="43"/>
      <c r="I112" s="231"/>
      <c r="J112" s="43"/>
      <c r="K112" s="43"/>
      <c r="L112" s="47"/>
      <c r="M112" s="232"/>
      <c r="N112" s="233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267</v>
      </c>
      <c r="AU112" s="20" t="s">
        <v>85</v>
      </c>
    </row>
    <row r="113" s="2" customFormat="1" ht="49.05" customHeight="1">
      <c r="A113" s="41"/>
      <c r="B113" s="42"/>
      <c r="C113" s="216" t="s">
        <v>250</v>
      </c>
      <c r="D113" s="216" t="s">
        <v>158</v>
      </c>
      <c r="E113" s="217" t="s">
        <v>550</v>
      </c>
      <c r="F113" s="218" t="s">
        <v>551</v>
      </c>
      <c r="G113" s="219" t="s">
        <v>265</v>
      </c>
      <c r="H113" s="220">
        <v>1</v>
      </c>
      <c r="I113" s="221"/>
      <c r="J113" s="222">
        <f>ROUND(I113*H113,2)</f>
        <v>0</v>
      </c>
      <c r="K113" s="218" t="s">
        <v>31</v>
      </c>
      <c r="L113" s="47"/>
      <c r="M113" s="223" t="s">
        <v>31</v>
      </c>
      <c r="N113" s="224" t="s">
        <v>47</v>
      </c>
      <c r="O113" s="87"/>
      <c r="P113" s="225">
        <f>O113*H113</f>
        <v>0</v>
      </c>
      <c r="Q113" s="225">
        <v>0</v>
      </c>
      <c r="R113" s="225">
        <f>Q113*H113</f>
        <v>0</v>
      </c>
      <c r="S113" s="225">
        <v>0</v>
      </c>
      <c r="T113" s="226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27" t="s">
        <v>491</v>
      </c>
      <c r="AT113" s="227" t="s">
        <v>158</v>
      </c>
      <c r="AU113" s="227" t="s">
        <v>85</v>
      </c>
      <c r="AY113" s="20" t="s">
        <v>156</v>
      </c>
      <c r="BE113" s="228">
        <f>IF(N113="základní",J113,0)</f>
        <v>0</v>
      </c>
      <c r="BF113" s="228">
        <f>IF(N113="snížená",J113,0)</f>
        <v>0</v>
      </c>
      <c r="BG113" s="228">
        <f>IF(N113="zákl. přenesená",J113,0)</f>
        <v>0</v>
      </c>
      <c r="BH113" s="228">
        <f>IF(N113="sníž. přenesená",J113,0)</f>
        <v>0</v>
      </c>
      <c r="BI113" s="228">
        <f>IF(N113="nulová",J113,0)</f>
        <v>0</v>
      </c>
      <c r="BJ113" s="20" t="s">
        <v>83</v>
      </c>
      <c r="BK113" s="228">
        <f>ROUND(I113*H113,2)</f>
        <v>0</v>
      </c>
      <c r="BL113" s="20" t="s">
        <v>491</v>
      </c>
      <c r="BM113" s="227" t="s">
        <v>662</v>
      </c>
    </row>
    <row r="114" s="2" customFormat="1">
      <c r="A114" s="41"/>
      <c r="B114" s="42"/>
      <c r="C114" s="43"/>
      <c r="D114" s="236" t="s">
        <v>267</v>
      </c>
      <c r="E114" s="43"/>
      <c r="F114" s="278" t="s">
        <v>553</v>
      </c>
      <c r="G114" s="43"/>
      <c r="H114" s="43"/>
      <c r="I114" s="231"/>
      <c r="J114" s="43"/>
      <c r="K114" s="43"/>
      <c r="L114" s="47"/>
      <c r="M114" s="279"/>
      <c r="N114" s="280"/>
      <c r="O114" s="281"/>
      <c r="P114" s="281"/>
      <c r="Q114" s="281"/>
      <c r="R114" s="281"/>
      <c r="S114" s="281"/>
      <c r="T114" s="282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267</v>
      </c>
      <c r="AU114" s="20" t="s">
        <v>85</v>
      </c>
    </row>
    <row r="115" s="2" customFormat="1" ht="6.96" customHeight="1">
      <c r="A115" s="41"/>
      <c r="B115" s="62"/>
      <c r="C115" s="63"/>
      <c r="D115" s="63"/>
      <c r="E115" s="63"/>
      <c r="F115" s="63"/>
      <c r="G115" s="63"/>
      <c r="H115" s="63"/>
      <c r="I115" s="63"/>
      <c r="J115" s="63"/>
      <c r="K115" s="63"/>
      <c r="L115" s="47"/>
      <c r="M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</row>
  </sheetData>
  <sheetProtection sheet="1" autoFilter="0" formatColumns="0" formatRows="0" objects="1" scenarios="1" spinCount="100000" saltValue="GgKfbMMe+J0WnI+wmJI3n1qZWE27Sqh8EmC81Ru9iYKlqVT7o1A5qqnjGP9aPzw7oFN+un+x0DKlkAZft6xzmw==" hashValue="n9dLxcZCrPQqcs9DkT0y4rl4VqI9+dbb35d19SihdibWrP2/mQYALATxSYKbkSGu5XYHptvuB4FfPniDYizKBg==" algorithmName="SHA-512" password="CC35"/>
  <autoFilter ref="C86:K11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5:H75"/>
    <mergeCell ref="E77:H77"/>
    <mergeCell ref="E79:H7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2"/>
      <c r="C3" s="143"/>
      <c r="D3" s="143"/>
      <c r="E3" s="143"/>
      <c r="F3" s="143"/>
      <c r="G3" s="143"/>
      <c r="H3" s="23"/>
    </row>
    <row r="4" s="1" customFormat="1" ht="24.96" customHeight="1">
      <c r="B4" s="23"/>
      <c r="C4" s="144" t="s">
        <v>663</v>
      </c>
      <c r="H4" s="23"/>
    </row>
    <row r="5" s="1" customFormat="1" ht="12" customHeight="1">
      <c r="B5" s="23"/>
      <c r="C5" s="293" t="s">
        <v>13</v>
      </c>
      <c r="D5" s="153" t="s">
        <v>14</v>
      </c>
      <c r="E5" s="1"/>
      <c r="F5" s="1"/>
      <c r="H5" s="23"/>
    </row>
    <row r="6" s="1" customFormat="1" ht="36.96" customHeight="1">
      <c r="B6" s="23"/>
      <c r="C6" s="294" t="s">
        <v>16</v>
      </c>
      <c r="D6" s="295" t="s">
        <v>17</v>
      </c>
      <c r="E6" s="1"/>
      <c r="F6" s="1"/>
      <c r="H6" s="23"/>
    </row>
    <row r="7" s="1" customFormat="1" ht="16.5" customHeight="1">
      <c r="B7" s="23"/>
      <c r="C7" s="146" t="s">
        <v>24</v>
      </c>
      <c r="D7" s="150" t="str">
        <f>'Rekapitulace stavby'!AN8</f>
        <v>18. 8. 2025</v>
      </c>
      <c r="H7" s="23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89"/>
      <c r="B9" s="296"/>
      <c r="C9" s="297" t="s">
        <v>57</v>
      </c>
      <c r="D9" s="298" t="s">
        <v>58</v>
      </c>
      <c r="E9" s="298" t="s">
        <v>143</v>
      </c>
      <c r="F9" s="299" t="s">
        <v>664</v>
      </c>
      <c r="G9" s="189"/>
      <c r="H9" s="296"/>
    </row>
    <row r="10" s="2" customFormat="1">
      <c r="A10" s="41"/>
      <c r="B10" s="47"/>
      <c r="C10" s="300" t="s">
        <v>665</v>
      </c>
      <c r="D10" s="300" t="s">
        <v>88</v>
      </c>
      <c r="E10" s="41"/>
      <c r="F10" s="41"/>
      <c r="G10" s="41"/>
      <c r="H10" s="47"/>
    </row>
    <row r="11" s="2" customFormat="1" ht="16.8" customHeight="1">
      <c r="A11" s="41"/>
      <c r="B11" s="47"/>
      <c r="C11" s="301" t="s">
        <v>108</v>
      </c>
      <c r="D11" s="302" t="s">
        <v>109</v>
      </c>
      <c r="E11" s="303" t="s">
        <v>110</v>
      </c>
      <c r="F11" s="304">
        <v>14.91</v>
      </c>
      <c r="G11" s="41"/>
      <c r="H11" s="47"/>
    </row>
    <row r="12" s="2" customFormat="1" ht="16.8" customHeight="1">
      <c r="A12" s="41"/>
      <c r="B12" s="47"/>
      <c r="C12" s="305" t="s">
        <v>31</v>
      </c>
      <c r="D12" s="305" t="s">
        <v>172</v>
      </c>
      <c r="E12" s="20" t="s">
        <v>31</v>
      </c>
      <c r="F12" s="306">
        <v>14.91</v>
      </c>
      <c r="G12" s="41"/>
      <c r="H12" s="47"/>
    </row>
    <row r="13" s="2" customFormat="1" ht="16.8" customHeight="1">
      <c r="A13" s="41"/>
      <c r="B13" s="47"/>
      <c r="C13" s="305" t="s">
        <v>108</v>
      </c>
      <c r="D13" s="305" t="s">
        <v>173</v>
      </c>
      <c r="E13" s="20" t="s">
        <v>31</v>
      </c>
      <c r="F13" s="306">
        <v>14.91</v>
      </c>
      <c r="G13" s="41"/>
      <c r="H13" s="47"/>
    </row>
    <row r="14" s="2" customFormat="1" ht="16.8" customHeight="1">
      <c r="A14" s="41"/>
      <c r="B14" s="47"/>
      <c r="C14" s="307" t="s">
        <v>666</v>
      </c>
      <c r="D14" s="41"/>
      <c r="E14" s="41"/>
      <c r="F14" s="41"/>
      <c r="G14" s="41"/>
      <c r="H14" s="47"/>
    </row>
    <row r="15" s="2" customFormat="1" ht="16.8" customHeight="1">
      <c r="A15" s="41"/>
      <c r="B15" s="47"/>
      <c r="C15" s="305" t="s">
        <v>168</v>
      </c>
      <c r="D15" s="305" t="s">
        <v>667</v>
      </c>
      <c r="E15" s="20" t="s">
        <v>110</v>
      </c>
      <c r="F15" s="306">
        <v>14.91</v>
      </c>
      <c r="G15" s="41"/>
      <c r="H15" s="47"/>
    </row>
    <row r="16" s="2" customFormat="1" ht="16.8" customHeight="1">
      <c r="A16" s="41"/>
      <c r="B16" s="47"/>
      <c r="C16" s="305" t="s">
        <v>309</v>
      </c>
      <c r="D16" s="305" t="s">
        <v>668</v>
      </c>
      <c r="E16" s="20" t="s">
        <v>311</v>
      </c>
      <c r="F16" s="306">
        <v>335.47500000000002</v>
      </c>
      <c r="G16" s="41"/>
      <c r="H16" s="47"/>
    </row>
    <row r="17" s="2" customFormat="1" ht="16.8" customHeight="1">
      <c r="A17" s="41"/>
      <c r="B17" s="47"/>
      <c r="C17" s="305" t="s">
        <v>316</v>
      </c>
      <c r="D17" s="305" t="s">
        <v>669</v>
      </c>
      <c r="E17" s="20" t="s">
        <v>311</v>
      </c>
      <c r="F17" s="306">
        <v>37.274999999999999</v>
      </c>
      <c r="G17" s="41"/>
      <c r="H17" s="47"/>
    </row>
    <row r="18" s="2" customFormat="1">
      <c r="A18" s="41"/>
      <c r="B18" s="47"/>
      <c r="C18" s="305" t="s">
        <v>322</v>
      </c>
      <c r="D18" s="305" t="s">
        <v>670</v>
      </c>
      <c r="E18" s="20" t="s">
        <v>311</v>
      </c>
      <c r="F18" s="306">
        <v>37.274999999999999</v>
      </c>
      <c r="G18" s="41"/>
      <c r="H18" s="47"/>
    </row>
    <row r="19" s="2" customFormat="1" ht="16.8" customHeight="1">
      <c r="A19" s="41"/>
      <c r="B19" s="47"/>
      <c r="C19" s="301" t="s">
        <v>125</v>
      </c>
      <c r="D19" s="302" t="s">
        <v>31</v>
      </c>
      <c r="E19" s="303" t="s">
        <v>31</v>
      </c>
      <c r="F19" s="304">
        <v>100.476</v>
      </c>
      <c r="G19" s="41"/>
      <c r="H19" s="47"/>
    </row>
    <row r="20" s="2" customFormat="1" ht="16.8" customHeight="1">
      <c r="A20" s="41"/>
      <c r="B20" s="47"/>
      <c r="C20" s="305" t="s">
        <v>31</v>
      </c>
      <c r="D20" s="305" t="s">
        <v>275</v>
      </c>
      <c r="E20" s="20" t="s">
        <v>31</v>
      </c>
      <c r="F20" s="306">
        <v>100.476</v>
      </c>
      <c r="G20" s="41"/>
      <c r="H20" s="47"/>
    </row>
    <row r="21" s="2" customFormat="1" ht="16.8" customHeight="1">
      <c r="A21" s="41"/>
      <c r="B21" s="47"/>
      <c r="C21" s="305" t="s">
        <v>125</v>
      </c>
      <c r="D21" s="305" t="s">
        <v>173</v>
      </c>
      <c r="E21" s="20" t="s">
        <v>31</v>
      </c>
      <c r="F21" s="306">
        <v>100.476</v>
      </c>
      <c r="G21" s="41"/>
      <c r="H21" s="47"/>
    </row>
    <row r="22" s="2" customFormat="1" ht="16.8" customHeight="1">
      <c r="A22" s="41"/>
      <c r="B22" s="47"/>
      <c r="C22" s="307" t="s">
        <v>666</v>
      </c>
      <c r="D22" s="41"/>
      <c r="E22" s="41"/>
      <c r="F22" s="41"/>
      <c r="G22" s="41"/>
      <c r="H22" s="47"/>
    </row>
    <row r="23" s="2" customFormat="1">
      <c r="A23" s="41"/>
      <c r="B23" s="47"/>
      <c r="C23" s="305" t="s">
        <v>270</v>
      </c>
      <c r="D23" s="305" t="s">
        <v>671</v>
      </c>
      <c r="E23" s="20" t="s">
        <v>110</v>
      </c>
      <c r="F23" s="306">
        <v>100.476</v>
      </c>
      <c r="G23" s="41"/>
      <c r="H23" s="47"/>
    </row>
    <row r="24" s="2" customFormat="1" ht="16.8" customHeight="1">
      <c r="A24" s="41"/>
      <c r="B24" s="47"/>
      <c r="C24" s="305" t="s">
        <v>277</v>
      </c>
      <c r="D24" s="305" t="s">
        <v>278</v>
      </c>
      <c r="E24" s="20" t="s">
        <v>110</v>
      </c>
      <c r="F24" s="306">
        <v>100.476</v>
      </c>
      <c r="G24" s="41"/>
      <c r="H24" s="47"/>
    </row>
    <row r="25" s="2" customFormat="1" ht="16.8" customHeight="1">
      <c r="A25" s="41"/>
      <c r="B25" s="47"/>
      <c r="C25" s="301" t="s">
        <v>112</v>
      </c>
      <c r="D25" s="302" t="s">
        <v>113</v>
      </c>
      <c r="E25" s="303" t="s">
        <v>114</v>
      </c>
      <c r="F25" s="304">
        <v>93.450000000000003</v>
      </c>
      <c r="G25" s="41"/>
      <c r="H25" s="47"/>
    </row>
    <row r="26" s="2" customFormat="1" ht="16.8" customHeight="1">
      <c r="A26" s="41"/>
      <c r="B26" s="47"/>
      <c r="C26" s="305" t="s">
        <v>112</v>
      </c>
      <c r="D26" s="305" t="s">
        <v>167</v>
      </c>
      <c r="E26" s="20" t="s">
        <v>31</v>
      </c>
      <c r="F26" s="306">
        <v>93.450000000000003</v>
      </c>
      <c r="G26" s="41"/>
      <c r="H26" s="47"/>
    </row>
    <row r="27" s="2" customFormat="1" ht="16.8" customHeight="1">
      <c r="A27" s="41"/>
      <c r="B27" s="47"/>
      <c r="C27" s="307" t="s">
        <v>666</v>
      </c>
      <c r="D27" s="41"/>
      <c r="E27" s="41"/>
      <c r="F27" s="41"/>
      <c r="G27" s="41"/>
      <c r="H27" s="47"/>
    </row>
    <row r="28" s="2" customFormat="1" ht="16.8" customHeight="1">
      <c r="A28" s="41"/>
      <c r="B28" s="47"/>
      <c r="C28" s="305" t="s">
        <v>159</v>
      </c>
      <c r="D28" s="305" t="s">
        <v>672</v>
      </c>
      <c r="E28" s="20" t="s">
        <v>114</v>
      </c>
      <c r="F28" s="306">
        <v>93.450000000000003</v>
      </c>
      <c r="G28" s="41"/>
      <c r="H28" s="47"/>
    </row>
    <row r="29" s="2" customFormat="1" ht="16.8" customHeight="1">
      <c r="A29" s="41"/>
      <c r="B29" s="47"/>
      <c r="C29" s="305" t="s">
        <v>223</v>
      </c>
      <c r="D29" s="305" t="s">
        <v>673</v>
      </c>
      <c r="E29" s="20" t="s">
        <v>114</v>
      </c>
      <c r="F29" s="306">
        <v>93.450000000000003</v>
      </c>
      <c r="G29" s="41"/>
      <c r="H29" s="47"/>
    </row>
    <row r="30" s="2" customFormat="1" ht="16.8" customHeight="1">
      <c r="A30" s="41"/>
      <c r="B30" s="47"/>
      <c r="C30" s="301" t="s">
        <v>117</v>
      </c>
      <c r="D30" s="302" t="s">
        <v>118</v>
      </c>
      <c r="E30" s="303" t="s">
        <v>110</v>
      </c>
      <c r="F30" s="304">
        <v>59.850000000000001</v>
      </c>
      <c r="G30" s="41"/>
      <c r="H30" s="47"/>
    </row>
    <row r="31" s="2" customFormat="1" ht="16.8" customHeight="1">
      <c r="A31" s="41"/>
      <c r="B31" s="47"/>
      <c r="C31" s="305" t="s">
        <v>31</v>
      </c>
      <c r="D31" s="305" t="s">
        <v>179</v>
      </c>
      <c r="E31" s="20" t="s">
        <v>31</v>
      </c>
      <c r="F31" s="306">
        <v>59.850000000000001</v>
      </c>
      <c r="G31" s="41"/>
      <c r="H31" s="47"/>
    </row>
    <row r="32" s="2" customFormat="1" ht="16.8" customHeight="1">
      <c r="A32" s="41"/>
      <c r="B32" s="47"/>
      <c r="C32" s="305" t="s">
        <v>117</v>
      </c>
      <c r="D32" s="305" t="s">
        <v>173</v>
      </c>
      <c r="E32" s="20" t="s">
        <v>31</v>
      </c>
      <c r="F32" s="306">
        <v>59.850000000000001</v>
      </c>
      <c r="G32" s="41"/>
      <c r="H32" s="47"/>
    </row>
    <row r="33" s="2" customFormat="1" ht="16.8" customHeight="1">
      <c r="A33" s="41"/>
      <c r="B33" s="47"/>
      <c r="C33" s="307" t="s">
        <v>666</v>
      </c>
      <c r="D33" s="41"/>
      <c r="E33" s="41"/>
      <c r="F33" s="41"/>
      <c r="G33" s="41"/>
      <c r="H33" s="47"/>
    </row>
    <row r="34" s="2" customFormat="1" ht="16.8" customHeight="1">
      <c r="A34" s="41"/>
      <c r="B34" s="47"/>
      <c r="C34" s="305" t="s">
        <v>175</v>
      </c>
      <c r="D34" s="305" t="s">
        <v>674</v>
      </c>
      <c r="E34" s="20" t="s">
        <v>110</v>
      </c>
      <c r="F34" s="306">
        <v>29.925000000000001</v>
      </c>
      <c r="G34" s="41"/>
      <c r="H34" s="47"/>
    </row>
    <row r="35" s="2" customFormat="1" ht="16.8" customHeight="1">
      <c r="A35" s="41"/>
      <c r="B35" s="47"/>
      <c r="C35" s="305" t="s">
        <v>181</v>
      </c>
      <c r="D35" s="305" t="s">
        <v>675</v>
      </c>
      <c r="E35" s="20" t="s">
        <v>110</v>
      </c>
      <c r="F35" s="306">
        <v>29.925000000000001</v>
      </c>
      <c r="G35" s="41"/>
      <c r="H35" s="47"/>
    </row>
    <row r="36" s="2" customFormat="1">
      <c r="A36" s="41"/>
      <c r="B36" s="47"/>
      <c r="C36" s="305" t="s">
        <v>186</v>
      </c>
      <c r="D36" s="305" t="s">
        <v>676</v>
      </c>
      <c r="E36" s="20" t="s">
        <v>110</v>
      </c>
      <c r="F36" s="306">
        <v>59.850000000000001</v>
      </c>
      <c r="G36" s="41"/>
      <c r="H36" s="47"/>
    </row>
    <row r="37" s="2" customFormat="1">
      <c r="A37" s="41"/>
      <c r="B37" s="47"/>
      <c r="C37" s="305" t="s">
        <v>193</v>
      </c>
      <c r="D37" s="305" t="s">
        <v>677</v>
      </c>
      <c r="E37" s="20" t="s">
        <v>110</v>
      </c>
      <c r="F37" s="306">
        <v>59.850000000000001</v>
      </c>
      <c r="G37" s="41"/>
      <c r="H37" s="47"/>
    </row>
    <row r="38" s="2" customFormat="1" ht="16.8" customHeight="1">
      <c r="A38" s="41"/>
      <c r="B38" s="47"/>
      <c r="C38" s="305" t="s">
        <v>215</v>
      </c>
      <c r="D38" s="305" t="s">
        <v>678</v>
      </c>
      <c r="E38" s="20" t="s">
        <v>110</v>
      </c>
      <c r="F38" s="306">
        <v>59.850000000000001</v>
      </c>
      <c r="G38" s="41"/>
      <c r="H38" s="47"/>
    </row>
    <row r="39" s="2" customFormat="1" ht="16.8" customHeight="1">
      <c r="A39" s="41"/>
      <c r="B39" s="47"/>
      <c r="C39" s="305" t="s">
        <v>281</v>
      </c>
      <c r="D39" s="305" t="s">
        <v>282</v>
      </c>
      <c r="E39" s="20" t="s">
        <v>110</v>
      </c>
      <c r="F39" s="306">
        <v>59.850000000000001</v>
      </c>
      <c r="G39" s="41"/>
      <c r="H39" s="47"/>
    </row>
    <row r="40" s="2" customFormat="1" ht="16.8" customHeight="1">
      <c r="A40" s="41"/>
      <c r="B40" s="47"/>
      <c r="C40" s="301" t="s">
        <v>120</v>
      </c>
      <c r="D40" s="302" t="s">
        <v>121</v>
      </c>
      <c r="E40" s="303" t="s">
        <v>110</v>
      </c>
      <c r="F40" s="304">
        <v>59.850000000000001</v>
      </c>
      <c r="G40" s="41"/>
      <c r="H40" s="47"/>
    </row>
    <row r="41" s="2" customFormat="1" ht="16.8" customHeight="1">
      <c r="A41" s="41"/>
      <c r="B41" s="47"/>
      <c r="C41" s="305" t="s">
        <v>31</v>
      </c>
      <c r="D41" s="305" t="s">
        <v>219</v>
      </c>
      <c r="E41" s="20" t="s">
        <v>31</v>
      </c>
      <c r="F41" s="306">
        <v>28.620000000000001</v>
      </c>
      <c r="G41" s="41"/>
      <c r="H41" s="47"/>
    </row>
    <row r="42" s="2" customFormat="1" ht="16.8" customHeight="1">
      <c r="A42" s="41"/>
      <c r="B42" s="47"/>
      <c r="C42" s="305" t="s">
        <v>31</v>
      </c>
      <c r="D42" s="305" t="s">
        <v>221</v>
      </c>
      <c r="E42" s="20" t="s">
        <v>31</v>
      </c>
      <c r="F42" s="306">
        <v>31.23</v>
      </c>
      <c r="G42" s="41"/>
      <c r="H42" s="47"/>
    </row>
    <row r="43" s="2" customFormat="1" ht="16.8" customHeight="1">
      <c r="A43" s="41"/>
      <c r="B43" s="47"/>
      <c r="C43" s="305" t="s">
        <v>120</v>
      </c>
      <c r="D43" s="305" t="s">
        <v>173</v>
      </c>
      <c r="E43" s="20" t="s">
        <v>31</v>
      </c>
      <c r="F43" s="306">
        <v>59.850000000000001</v>
      </c>
      <c r="G43" s="41"/>
      <c r="H43" s="47"/>
    </row>
    <row r="44" s="2" customFormat="1" ht="16.8" customHeight="1">
      <c r="A44" s="41"/>
      <c r="B44" s="47"/>
      <c r="C44" s="307" t="s">
        <v>666</v>
      </c>
      <c r="D44" s="41"/>
      <c r="E44" s="41"/>
      <c r="F44" s="41"/>
      <c r="G44" s="41"/>
      <c r="H44" s="47"/>
    </row>
    <row r="45" s="2" customFormat="1" ht="16.8" customHeight="1">
      <c r="A45" s="41"/>
      <c r="B45" s="47"/>
      <c r="C45" s="305" t="s">
        <v>215</v>
      </c>
      <c r="D45" s="305" t="s">
        <v>678</v>
      </c>
      <c r="E45" s="20" t="s">
        <v>110</v>
      </c>
      <c r="F45" s="306">
        <v>59.850000000000001</v>
      </c>
      <c r="G45" s="41"/>
      <c r="H45" s="47"/>
    </row>
    <row r="46" s="2" customFormat="1">
      <c r="A46" s="41"/>
      <c r="B46" s="47"/>
      <c r="C46" s="305" t="s">
        <v>186</v>
      </c>
      <c r="D46" s="305" t="s">
        <v>676</v>
      </c>
      <c r="E46" s="20" t="s">
        <v>110</v>
      </c>
      <c r="F46" s="306">
        <v>59.850000000000001</v>
      </c>
      <c r="G46" s="41"/>
      <c r="H46" s="47"/>
    </row>
    <row r="47" s="2" customFormat="1">
      <c r="A47" s="41"/>
      <c r="B47" s="47"/>
      <c r="C47" s="305" t="s">
        <v>193</v>
      </c>
      <c r="D47" s="305" t="s">
        <v>677</v>
      </c>
      <c r="E47" s="20" t="s">
        <v>110</v>
      </c>
      <c r="F47" s="306">
        <v>59.850000000000001</v>
      </c>
      <c r="G47" s="41"/>
      <c r="H47" s="47"/>
    </row>
    <row r="48" s="2" customFormat="1" ht="16.8" customHeight="1">
      <c r="A48" s="41"/>
      <c r="B48" s="47"/>
      <c r="C48" s="305" t="s">
        <v>198</v>
      </c>
      <c r="D48" s="305" t="s">
        <v>679</v>
      </c>
      <c r="E48" s="20" t="s">
        <v>110</v>
      </c>
      <c r="F48" s="306">
        <v>29.925000000000001</v>
      </c>
      <c r="G48" s="41"/>
      <c r="H48" s="47"/>
    </row>
    <row r="49" s="2" customFormat="1" ht="16.8" customHeight="1">
      <c r="A49" s="41"/>
      <c r="B49" s="47"/>
      <c r="C49" s="305" t="s">
        <v>204</v>
      </c>
      <c r="D49" s="305" t="s">
        <v>680</v>
      </c>
      <c r="E49" s="20" t="s">
        <v>110</v>
      </c>
      <c r="F49" s="306">
        <v>29.925000000000001</v>
      </c>
      <c r="G49" s="41"/>
      <c r="H49" s="47"/>
    </row>
    <row r="50" s="2" customFormat="1" ht="16.8" customHeight="1">
      <c r="A50" s="41"/>
      <c r="B50" s="47"/>
      <c r="C50" s="301" t="s">
        <v>122</v>
      </c>
      <c r="D50" s="302" t="s">
        <v>123</v>
      </c>
      <c r="E50" s="303" t="s">
        <v>110</v>
      </c>
      <c r="F50" s="304">
        <v>28.620000000000001</v>
      </c>
      <c r="G50" s="41"/>
      <c r="H50" s="47"/>
    </row>
    <row r="51" s="2" customFormat="1" ht="16.8" customHeight="1">
      <c r="A51" s="41"/>
      <c r="B51" s="47"/>
      <c r="C51" s="305" t="s">
        <v>31</v>
      </c>
      <c r="D51" s="305" t="s">
        <v>219</v>
      </c>
      <c r="E51" s="20" t="s">
        <v>31</v>
      </c>
      <c r="F51" s="306">
        <v>28.620000000000001</v>
      </c>
      <c r="G51" s="41"/>
      <c r="H51" s="47"/>
    </row>
    <row r="52" s="2" customFormat="1" ht="16.8" customHeight="1">
      <c r="A52" s="41"/>
      <c r="B52" s="47"/>
      <c r="C52" s="305" t="s">
        <v>122</v>
      </c>
      <c r="D52" s="305" t="s">
        <v>220</v>
      </c>
      <c r="E52" s="20" t="s">
        <v>31</v>
      </c>
      <c r="F52" s="306">
        <v>28.620000000000001</v>
      </c>
      <c r="G52" s="41"/>
      <c r="H52" s="47"/>
    </row>
    <row r="53" s="2" customFormat="1" ht="16.8" customHeight="1">
      <c r="A53" s="41"/>
      <c r="B53" s="47"/>
      <c r="C53" s="307" t="s">
        <v>666</v>
      </c>
      <c r="D53" s="41"/>
      <c r="E53" s="41"/>
      <c r="F53" s="41"/>
      <c r="G53" s="41"/>
      <c r="H53" s="47"/>
    </row>
    <row r="54" s="2" customFormat="1" ht="16.8" customHeight="1">
      <c r="A54" s="41"/>
      <c r="B54" s="47"/>
      <c r="C54" s="305" t="s">
        <v>215</v>
      </c>
      <c r="D54" s="305" t="s">
        <v>678</v>
      </c>
      <c r="E54" s="20" t="s">
        <v>110</v>
      </c>
      <c r="F54" s="306">
        <v>59.850000000000001</v>
      </c>
      <c r="G54" s="41"/>
      <c r="H54" s="47"/>
    </row>
    <row r="55" s="2" customFormat="1">
      <c r="A55" s="41"/>
      <c r="B55" s="47"/>
      <c r="C55" s="300" t="s">
        <v>681</v>
      </c>
      <c r="D55" s="300" t="s">
        <v>92</v>
      </c>
      <c r="E55" s="41"/>
      <c r="F55" s="41"/>
      <c r="G55" s="41"/>
      <c r="H55" s="47"/>
    </row>
    <row r="56" s="2" customFormat="1" ht="16.8" customHeight="1">
      <c r="A56" s="41"/>
      <c r="B56" s="47"/>
      <c r="C56" s="301" t="s">
        <v>338</v>
      </c>
      <c r="D56" s="302" t="s">
        <v>339</v>
      </c>
      <c r="E56" s="303" t="s">
        <v>110</v>
      </c>
      <c r="F56" s="304">
        <v>269.49799999999999</v>
      </c>
      <c r="G56" s="41"/>
      <c r="H56" s="47"/>
    </row>
    <row r="57" s="2" customFormat="1" ht="16.8" customHeight="1">
      <c r="A57" s="41"/>
      <c r="B57" s="47"/>
      <c r="C57" s="305" t="s">
        <v>31</v>
      </c>
      <c r="D57" s="305" t="s">
        <v>450</v>
      </c>
      <c r="E57" s="20" t="s">
        <v>31</v>
      </c>
      <c r="F57" s="306">
        <v>0</v>
      </c>
      <c r="G57" s="41"/>
      <c r="H57" s="47"/>
    </row>
    <row r="58" s="2" customFormat="1" ht="16.8" customHeight="1">
      <c r="A58" s="41"/>
      <c r="B58" s="47"/>
      <c r="C58" s="305" t="s">
        <v>338</v>
      </c>
      <c r="D58" s="305" t="s">
        <v>456</v>
      </c>
      <c r="E58" s="20" t="s">
        <v>31</v>
      </c>
      <c r="F58" s="306">
        <v>269.49799999999999</v>
      </c>
      <c r="G58" s="41"/>
      <c r="H58" s="47"/>
    </row>
    <row r="59" s="2" customFormat="1" ht="16.8" customHeight="1">
      <c r="A59" s="41"/>
      <c r="B59" s="47"/>
      <c r="C59" s="307" t="s">
        <v>666</v>
      </c>
      <c r="D59" s="41"/>
      <c r="E59" s="41"/>
      <c r="F59" s="41"/>
      <c r="G59" s="41"/>
      <c r="H59" s="47"/>
    </row>
    <row r="60" s="2" customFormat="1" ht="16.8" customHeight="1">
      <c r="A60" s="41"/>
      <c r="B60" s="47"/>
      <c r="C60" s="305" t="s">
        <v>452</v>
      </c>
      <c r="D60" s="305" t="s">
        <v>682</v>
      </c>
      <c r="E60" s="20" t="s">
        <v>110</v>
      </c>
      <c r="F60" s="306">
        <v>287.94200000000001</v>
      </c>
      <c r="G60" s="41"/>
      <c r="H60" s="47"/>
    </row>
    <row r="61" s="2" customFormat="1" ht="16.8" customHeight="1">
      <c r="A61" s="41"/>
      <c r="B61" s="47"/>
      <c r="C61" s="305" t="s">
        <v>458</v>
      </c>
      <c r="D61" s="305" t="s">
        <v>683</v>
      </c>
      <c r="E61" s="20" t="s">
        <v>114</v>
      </c>
      <c r="F61" s="306">
        <v>449.16300000000001</v>
      </c>
      <c r="G61" s="41"/>
      <c r="H61" s="47"/>
    </row>
    <row r="62" s="2" customFormat="1" ht="16.8" customHeight="1">
      <c r="A62" s="41"/>
      <c r="B62" s="47"/>
      <c r="C62" s="301" t="s">
        <v>341</v>
      </c>
      <c r="D62" s="302" t="s">
        <v>342</v>
      </c>
      <c r="E62" s="303" t="s">
        <v>114</v>
      </c>
      <c r="F62" s="304">
        <v>145</v>
      </c>
      <c r="G62" s="41"/>
      <c r="H62" s="47"/>
    </row>
    <row r="63" s="2" customFormat="1" ht="16.8" customHeight="1">
      <c r="A63" s="41"/>
      <c r="B63" s="47"/>
      <c r="C63" s="305" t="s">
        <v>31</v>
      </c>
      <c r="D63" s="305" t="s">
        <v>366</v>
      </c>
      <c r="E63" s="20" t="s">
        <v>31</v>
      </c>
      <c r="F63" s="306">
        <v>20</v>
      </c>
      <c r="G63" s="41"/>
      <c r="H63" s="47"/>
    </row>
    <row r="64" s="2" customFormat="1" ht="16.8" customHeight="1">
      <c r="A64" s="41"/>
      <c r="B64" s="47"/>
      <c r="C64" s="305" t="s">
        <v>31</v>
      </c>
      <c r="D64" s="305" t="s">
        <v>367</v>
      </c>
      <c r="E64" s="20" t="s">
        <v>31</v>
      </c>
      <c r="F64" s="306">
        <v>125</v>
      </c>
      <c r="G64" s="41"/>
      <c r="H64" s="47"/>
    </row>
    <row r="65" s="2" customFormat="1" ht="16.8" customHeight="1">
      <c r="A65" s="41"/>
      <c r="B65" s="47"/>
      <c r="C65" s="305" t="s">
        <v>341</v>
      </c>
      <c r="D65" s="305" t="s">
        <v>173</v>
      </c>
      <c r="E65" s="20" t="s">
        <v>31</v>
      </c>
      <c r="F65" s="306">
        <v>145</v>
      </c>
      <c r="G65" s="41"/>
      <c r="H65" s="47"/>
    </row>
    <row r="66" s="2" customFormat="1" ht="16.8" customHeight="1">
      <c r="A66" s="41"/>
      <c r="B66" s="47"/>
      <c r="C66" s="307" t="s">
        <v>666</v>
      </c>
      <c r="D66" s="41"/>
      <c r="E66" s="41"/>
      <c r="F66" s="41"/>
      <c r="G66" s="41"/>
      <c r="H66" s="47"/>
    </row>
    <row r="67" s="2" customFormat="1">
      <c r="A67" s="41"/>
      <c r="B67" s="47"/>
      <c r="C67" s="305" t="s">
        <v>362</v>
      </c>
      <c r="D67" s="305" t="s">
        <v>684</v>
      </c>
      <c r="E67" s="20" t="s">
        <v>114</v>
      </c>
      <c r="F67" s="306">
        <v>145</v>
      </c>
      <c r="G67" s="41"/>
      <c r="H67" s="47"/>
    </row>
    <row r="68" s="2" customFormat="1">
      <c r="A68" s="41"/>
      <c r="B68" s="47"/>
      <c r="C68" s="305" t="s">
        <v>440</v>
      </c>
      <c r="D68" s="305" t="s">
        <v>685</v>
      </c>
      <c r="E68" s="20" t="s">
        <v>114</v>
      </c>
      <c r="F68" s="306">
        <v>270</v>
      </c>
      <c r="G68" s="41"/>
      <c r="H68" s="47"/>
    </row>
    <row r="69" s="2" customFormat="1" ht="16.8" customHeight="1">
      <c r="A69" s="41"/>
      <c r="B69" s="47"/>
      <c r="C69" s="301" t="s">
        <v>344</v>
      </c>
      <c r="D69" s="302" t="s">
        <v>345</v>
      </c>
      <c r="E69" s="303" t="s">
        <v>114</v>
      </c>
      <c r="F69" s="304">
        <v>125</v>
      </c>
      <c r="G69" s="41"/>
      <c r="H69" s="47"/>
    </row>
    <row r="70" s="2" customFormat="1" ht="16.8" customHeight="1">
      <c r="A70" s="41"/>
      <c r="B70" s="47"/>
      <c r="C70" s="305" t="s">
        <v>31</v>
      </c>
      <c r="D70" s="305" t="s">
        <v>372</v>
      </c>
      <c r="E70" s="20" t="s">
        <v>31</v>
      </c>
      <c r="F70" s="306">
        <v>0</v>
      </c>
      <c r="G70" s="41"/>
      <c r="H70" s="47"/>
    </row>
    <row r="71" s="2" customFormat="1" ht="16.8" customHeight="1">
      <c r="A71" s="41"/>
      <c r="B71" s="47"/>
      <c r="C71" s="305" t="s">
        <v>31</v>
      </c>
      <c r="D71" s="305" t="s">
        <v>367</v>
      </c>
      <c r="E71" s="20" t="s">
        <v>31</v>
      </c>
      <c r="F71" s="306">
        <v>125</v>
      </c>
      <c r="G71" s="41"/>
      <c r="H71" s="47"/>
    </row>
    <row r="72" s="2" customFormat="1" ht="16.8" customHeight="1">
      <c r="A72" s="41"/>
      <c r="B72" s="47"/>
      <c r="C72" s="305" t="s">
        <v>344</v>
      </c>
      <c r="D72" s="305" t="s">
        <v>173</v>
      </c>
      <c r="E72" s="20" t="s">
        <v>31</v>
      </c>
      <c r="F72" s="306">
        <v>125</v>
      </c>
      <c r="G72" s="41"/>
      <c r="H72" s="47"/>
    </row>
    <row r="73" s="2" customFormat="1" ht="16.8" customHeight="1">
      <c r="A73" s="41"/>
      <c r="B73" s="47"/>
      <c r="C73" s="307" t="s">
        <v>666</v>
      </c>
      <c r="D73" s="41"/>
      <c r="E73" s="41"/>
      <c r="F73" s="41"/>
      <c r="G73" s="41"/>
      <c r="H73" s="47"/>
    </row>
    <row r="74" s="2" customFormat="1">
      <c r="A74" s="41"/>
      <c r="B74" s="47"/>
      <c r="C74" s="305" t="s">
        <v>368</v>
      </c>
      <c r="D74" s="305" t="s">
        <v>686</v>
      </c>
      <c r="E74" s="20" t="s">
        <v>114</v>
      </c>
      <c r="F74" s="306">
        <v>125</v>
      </c>
      <c r="G74" s="41"/>
      <c r="H74" s="47"/>
    </row>
    <row r="75" s="2" customFormat="1">
      <c r="A75" s="41"/>
      <c r="B75" s="47"/>
      <c r="C75" s="305" t="s">
        <v>440</v>
      </c>
      <c r="D75" s="305" t="s">
        <v>685</v>
      </c>
      <c r="E75" s="20" t="s">
        <v>114</v>
      </c>
      <c r="F75" s="306">
        <v>270</v>
      </c>
      <c r="G75" s="41"/>
      <c r="H75" s="47"/>
    </row>
    <row r="76" s="2" customFormat="1" ht="16.8" customHeight="1">
      <c r="A76" s="41"/>
      <c r="B76" s="47"/>
      <c r="C76" s="301" t="s">
        <v>347</v>
      </c>
      <c r="D76" s="302" t="s">
        <v>348</v>
      </c>
      <c r="E76" s="303" t="s">
        <v>114</v>
      </c>
      <c r="F76" s="304">
        <v>750</v>
      </c>
      <c r="G76" s="41"/>
      <c r="H76" s="47"/>
    </row>
    <row r="77" s="2" customFormat="1" ht="16.8" customHeight="1">
      <c r="A77" s="41"/>
      <c r="B77" s="47"/>
      <c r="C77" s="305" t="s">
        <v>347</v>
      </c>
      <c r="D77" s="305" t="s">
        <v>436</v>
      </c>
      <c r="E77" s="20" t="s">
        <v>31</v>
      </c>
      <c r="F77" s="306">
        <v>750</v>
      </c>
      <c r="G77" s="41"/>
      <c r="H77" s="47"/>
    </row>
    <row r="78" s="2" customFormat="1" ht="16.8" customHeight="1">
      <c r="A78" s="41"/>
      <c r="B78" s="47"/>
      <c r="C78" s="307" t="s">
        <v>666</v>
      </c>
      <c r="D78" s="41"/>
      <c r="E78" s="41"/>
      <c r="F78" s="41"/>
      <c r="G78" s="41"/>
      <c r="H78" s="47"/>
    </row>
    <row r="79" s="2" customFormat="1" ht="16.8" customHeight="1">
      <c r="A79" s="41"/>
      <c r="B79" s="47"/>
      <c r="C79" s="305" t="s">
        <v>251</v>
      </c>
      <c r="D79" s="305" t="s">
        <v>687</v>
      </c>
      <c r="E79" s="20" t="s">
        <v>114</v>
      </c>
      <c r="F79" s="306">
        <v>750</v>
      </c>
      <c r="G79" s="41"/>
      <c r="H79" s="47"/>
    </row>
    <row r="80" s="2" customFormat="1" ht="16.8" customHeight="1">
      <c r="A80" s="41"/>
      <c r="B80" s="47"/>
      <c r="C80" s="305" t="s">
        <v>424</v>
      </c>
      <c r="D80" s="305" t="s">
        <v>688</v>
      </c>
      <c r="E80" s="20" t="s">
        <v>114</v>
      </c>
      <c r="F80" s="306">
        <v>1750</v>
      </c>
      <c r="G80" s="41"/>
      <c r="H80" s="47"/>
    </row>
    <row r="81" s="2" customFormat="1" ht="16.8" customHeight="1">
      <c r="A81" s="41"/>
      <c r="B81" s="47"/>
      <c r="C81" s="301" t="s">
        <v>558</v>
      </c>
      <c r="D81" s="302" t="s">
        <v>559</v>
      </c>
      <c r="E81" s="303" t="s">
        <v>110</v>
      </c>
      <c r="F81" s="304">
        <v>150</v>
      </c>
      <c r="G81" s="41"/>
      <c r="H81" s="47"/>
    </row>
    <row r="82" s="2" customFormat="1" ht="16.8" customHeight="1">
      <c r="A82" s="41"/>
      <c r="B82" s="47"/>
      <c r="C82" s="301" t="s">
        <v>350</v>
      </c>
      <c r="D82" s="302" t="s">
        <v>351</v>
      </c>
      <c r="E82" s="303" t="s">
        <v>110</v>
      </c>
      <c r="F82" s="304">
        <v>104</v>
      </c>
      <c r="G82" s="41"/>
      <c r="H82" s="47"/>
    </row>
    <row r="83" s="2" customFormat="1" ht="16.8" customHeight="1">
      <c r="A83" s="41"/>
      <c r="B83" s="47"/>
      <c r="C83" s="305" t="s">
        <v>31</v>
      </c>
      <c r="D83" s="305" t="s">
        <v>377</v>
      </c>
      <c r="E83" s="20" t="s">
        <v>31</v>
      </c>
      <c r="F83" s="306">
        <v>0</v>
      </c>
      <c r="G83" s="41"/>
      <c r="H83" s="47"/>
    </row>
    <row r="84" s="2" customFormat="1" ht="16.8" customHeight="1">
      <c r="A84" s="41"/>
      <c r="B84" s="47"/>
      <c r="C84" s="305" t="s">
        <v>350</v>
      </c>
      <c r="D84" s="305" t="s">
        <v>378</v>
      </c>
      <c r="E84" s="20" t="s">
        <v>31</v>
      </c>
      <c r="F84" s="306">
        <v>104</v>
      </c>
      <c r="G84" s="41"/>
      <c r="H84" s="47"/>
    </row>
    <row r="85" s="2" customFormat="1" ht="16.8" customHeight="1">
      <c r="A85" s="41"/>
      <c r="B85" s="47"/>
      <c r="C85" s="307" t="s">
        <v>666</v>
      </c>
      <c r="D85" s="41"/>
      <c r="E85" s="41"/>
      <c r="F85" s="41"/>
      <c r="G85" s="41"/>
      <c r="H85" s="47"/>
    </row>
    <row r="86" s="2" customFormat="1" ht="16.8" customHeight="1">
      <c r="A86" s="41"/>
      <c r="B86" s="47"/>
      <c r="C86" s="305" t="s">
        <v>373</v>
      </c>
      <c r="D86" s="305" t="s">
        <v>689</v>
      </c>
      <c r="E86" s="20" t="s">
        <v>110</v>
      </c>
      <c r="F86" s="306">
        <v>124</v>
      </c>
      <c r="G86" s="41"/>
      <c r="H86" s="47"/>
    </row>
    <row r="87" s="2" customFormat="1" ht="16.8" customHeight="1">
      <c r="A87" s="41"/>
      <c r="B87" s="47"/>
      <c r="C87" s="305" t="s">
        <v>380</v>
      </c>
      <c r="D87" s="305" t="s">
        <v>690</v>
      </c>
      <c r="E87" s="20" t="s">
        <v>110</v>
      </c>
      <c r="F87" s="306">
        <v>26</v>
      </c>
      <c r="G87" s="41"/>
      <c r="H87" s="47"/>
    </row>
    <row r="88" s="2" customFormat="1">
      <c r="A88" s="41"/>
      <c r="B88" s="47"/>
      <c r="C88" s="305" t="s">
        <v>410</v>
      </c>
      <c r="D88" s="305" t="s">
        <v>691</v>
      </c>
      <c r="E88" s="20" t="s">
        <v>110</v>
      </c>
      <c r="F88" s="306">
        <v>254.80000000000001</v>
      </c>
      <c r="G88" s="41"/>
      <c r="H88" s="47"/>
    </row>
    <row r="89" s="2" customFormat="1" ht="16.8" customHeight="1">
      <c r="A89" s="41"/>
      <c r="B89" s="47"/>
      <c r="C89" s="305" t="s">
        <v>417</v>
      </c>
      <c r="D89" s="305" t="s">
        <v>692</v>
      </c>
      <c r="E89" s="20" t="s">
        <v>110</v>
      </c>
      <c r="F89" s="306">
        <v>127.40000000000001</v>
      </c>
      <c r="G89" s="41"/>
      <c r="H89" s="47"/>
    </row>
    <row r="90" s="2" customFormat="1">
      <c r="A90" s="41"/>
      <c r="B90" s="47"/>
      <c r="C90" s="305" t="s">
        <v>385</v>
      </c>
      <c r="D90" s="305" t="s">
        <v>693</v>
      </c>
      <c r="E90" s="20" t="s">
        <v>110</v>
      </c>
      <c r="F90" s="306">
        <v>130</v>
      </c>
      <c r="G90" s="41"/>
      <c r="H90" s="47"/>
    </row>
    <row r="91" s="2" customFormat="1" ht="16.8" customHeight="1">
      <c r="A91" s="41"/>
      <c r="B91" s="47"/>
      <c r="C91" s="301" t="s">
        <v>353</v>
      </c>
      <c r="D91" s="302" t="s">
        <v>354</v>
      </c>
      <c r="E91" s="303" t="s">
        <v>110</v>
      </c>
      <c r="F91" s="304">
        <v>26</v>
      </c>
      <c r="G91" s="41"/>
      <c r="H91" s="47"/>
    </row>
    <row r="92" s="2" customFormat="1" ht="16.8" customHeight="1">
      <c r="A92" s="41"/>
      <c r="B92" s="47"/>
      <c r="C92" s="305" t="s">
        <v>31</v>
      </c>
      <c r="D92" s="305" t="s">
        <v>377</v>
      </c>
      <c r="E92" s="20" t="s">
        <v>31</v>
      </c>
      <c r="F92" s="306">
        <v>0</v>
      </c>
      <c r="G92" s="41"/>
      <c r="H92" s="47"/>
    </row>
    <row r="93" s="2" customFormat="1" ht="16.8" customHeight="1">
      <c r="A93" s="41"/>
      <c r="B93" s="47"/>
      <c r="C93" s="305" t="s">
        <v>353</v>
      </c>
      <c r="D93" s="305" t="s">
        <v>384</v>
      </c>
      <c r="E93" s="20" t="s">
        <v>31</v>
      </c>
      <c r="F93" s="306">
        <v>26</v>
      </c>
      <c r="G93" s="41"/>
      <c r="H93" s="47"/>
    </row>
    <row r="94" s="2" customFormat="1" ht="16.8" customHeight="1">
      <c r="A94" s="41"/>
      <c r="B94" s="47"/>
      <c r="C94" s="307" t="s">
        <v>666</v>
      </c>
      <c r="D94" s="41"/>
      <c r="E94" s="41"/>
      <c r="F94" s="41"/>
      <c r="G94" s="41"/>
      <c r="H94" s="47"/>
    </row>
    <row r="95" s="2" customFormat="1" ht="16.8" customHeight="1">
      <c r="A95" s="41"/>
      <c r="B95" s="47"/>
      <c r="C95" s="305" t="s">
        <v>380</v>
      </c>
      <c r="D95" s="305" t="s">
        <v>690</v>
      </c>
      <c r="E95" s="20" t="s">
        <v>110</v>
      </c>
      <c r="F95" s="306">
        <v>26</v>
      </c>
      <c r="G95" s="41"/>
      <c r="H95" s="47"/>
    </row>
    <row r="96" s="2" customFormat="1">
      <c r="A96" s="41"/>
      <c r="B96" s="47"/>
      <c r="C96" s="305" t="s">
        <v>410</v>
      </c>
      <c r="D96" s="305" t="s">
        <v>691</v>
      </c>
      <c r="E96" s="20" t="s">
        <v>110</v>
      </c>
      <c r="F96" s="306">
        <v>254.80000000000001</v>
      </c>
      <c r="G96" s="41"/>
      <c r="H96" s="47"/>
    </row>
    <row r="97" s="2" customFormat="1" ht="16.8" customHeight="1">
      <c r="A97" s="41"/>
      <c r="B97" s="47"/>
      <c r="C97" s="305" t="s">
        <v>417</v>
      </c>
      <c r="D97" s="305" t="s">
        <v>692</v>
      </c>
      <c r="E97" s="20" t="s">
        <v>110</v>
      </c>
      <c r="F97" s="306">
        <v>127.40000000000001</v>
      </c>
      <c r="G97" s="41"/>
      <c r="H97" s="47"/>
    </row>
    <row r="98" s="2" customFormat="1" ht="16.8" customHeight="1">
      <c r="A98" s="41"/>
      <c r="B98" s="47"/>
      <c r="C98" s="305" t="s">
        <v>309</v>
      </c>
      <c r="D98" s="305" t="s">
        <v>668</v>
      </c>
      <c r="E98" s="20" t="s">
        <v>311</v>
      </c>
      <c r="F98" s="306">
        <v>58.5</v>
      </c>
      <c r="G98" s="41"/>
      <c r="H98" s="47"/>
    </row>
    <row r="99" s="2" customFormat="1" ht="16.8" customHeight="1">
      <c r="A99" s="41"/>
      <c r="B99" s="47"/>
      <c r="C99" s="305" t="s">
        <v>316</v>
      </c>
      <c r="D99" s="305" t="s">
        <v>669</v>
      </c>
      <c r="E99" s="20" t="s">
        <v>311</v>
      </c>
      <c r="F99" s="306">
        <v>6.5</v>
      </c>
      <c r="G99" s="41"/>
      <c r="H99" s="47"/>
    </row>
    <row r="100" s="2" customFormat="1">
      <c r="A100" s="41"/>
      <c r="B100" s="47"/>
      <c r="C100" s="305" t="s">
        <v>475</v>
      </c>
      <c r="D100" s="305" t="s">
        <v>694</v>
      </c>
      <c r="E100" s="20" t="s">
        <v>311</v>
      </c>
      <c r="F100" s="306">
        <v>6.5</v>
      </c>
      <c r="G100" s="41"/>
      <c r="H100" s="47"/>
    </row>
    <row r="101" s="2" customFormat="1">
      <c r="A101" s="41"/>
      <c r="B101" s="47"/>
      <c r="C101" s="305" t="s">
        <v>385</v>
      </c>
      <c r="D101" s="305" t="s">
        <v>693</v>
      </c>
      <c r="E101" s="20" t="s">
        <v>110</v>
      </c>
      <c r="F101" s="306">
        <v>130</v>
      </c>
      <c r="G101" s="41"/>
      <c r="H101" s="47"/>
    </row>
    <row r="102" s="2" customFormat="1" ht="16.8" customHeight="1">
      <c r="A102" s="41"/>
      <c r="B102" s="47"/>
      <c r="C102" s="301" t="s">
        <v>355</v>
      </c>
      <c r="D102" s="302" t="s">
        <v>356</v>
      </c>
      <c r="E102" s="303" t="s">
        <v>110</v>
      </c>
      <c r="F102" s="304">
        <v>20</v>
      </c>
      <c r="G102" s="41"/>
      <c r="H102" s="47"/>
    </row>
    <row r="103" s="2" customFormat="1" ht="16.8" customHeight="1">
      <c r="A103" s="41"/>
      <c r="B103" s="47"/>
      <c r="C103" s="305" t="s">
        <v>355</v>
      </c>
      <c r="D103" s="305" t="s">
        <v>379</v>
      </c>
      <c r="E103" s="20" t="s">
        <v>31</v>
      </c>
      <c r="F103" s="306">
        <v>20</v>
      </c>
      <c r="G103" s="41"/>
      <c r="H103" s="47"/>
    </row>
    <row r="104" s="2" customFormat="1" ht="16.8" customHeight="1">
      <c r="A104" s="41"/>
      <c r="B104" s="47"/>
      <c r="C104" s="307" t="s">
        <v>666</v>
      </c>
      <c r="D104" s="41"/>
      <c r="E104" s="41"/>
      <c r="F104" s="41"/>
      <c r="G104" s="41"/>
      <c r="H104" s="47"/>
    </row>
    <row r="105" s="2" customFormat="1" ht="16.8" customHeight="1">
      <c r="A105" s="41"/>
      <c r="B105" s="47"/>
      <c r="C105" s="305" t="s">
        <v>373</v>
      </c>
      <c r="D105" s="305" t="s">
        <v>689</v>
      </c>
      <c r="E105" s="20" t="s">
        <v>110</v>
      </c>
      <c r="F105" s="306">
        <v>124</v>
      </c>
      <c r="G105" s="41"/>
      <c r="H105" s="47"/>
    </row>
    <row r="106" s="2" customFormat="1" ht="16.8" customHeight="1">
      <c r="A106" s="41"/>
      <c r="B106" s="47"/>
      <c r="C106" s="305" t="s">
        <v>463</v>
      </c>
      <c r="D106" s="305" t="s">
        <v>695</v>
      </c>
      <c r="E106" s="20" t="s">
        <v>110</v>
      </c>
      <c r="F106" s="306">
        <v>315.92000000000002</v>
      </c>
      <c r="G106" s="41"/>
      <c r="H106" s="47"/>
    </row>
    <row r="107" s="2" customFormat="1" ht="16.8" customHeight="1">
      <c r="A107" s="41"/>
      <c r="B107" s="47"/>
      <c r="C107" s="301" t="s">
        <v>117</v>
      </c>
      <c r="D107" s="302" t="s">
        <v>357</v>
      </c>
      <c r="E107" s="303" t="s">
        <v>110</v>
      </c>
      <c r="F107" s="304">
        <v>297.02999999999997</v>
      </c>
      <c r="G107" s="41"/>
      <c r="H107" s="47"/>
    </row>
    <row r="108" s="2" customFormat="1" ht="16.8" customHeight="1">
      <c r="A108" s="41"/>
      <c r="B108" s="47"/>
      <c r="C108" s="305" t="s">
        <v>31</v>
      </c>
      <c r="D108" s="305" t="s">
        <v>394</v>
      </c>
      <c r="E108" s="20" t="s">
        <v>31</v>
      </c>
      <c r="F108" s="306">
        <v>297.02999999999997</v>
      </c>
      <c r="G108" s="41"/>
      <c r="H108" s="47"/>
    </row>
    <row r="109" s="2" customFormat="1" ht="16.8" customHeight="1">
      <c r="A109" s="41"/>
      <c r="B109" s="47"/>
      <c r="C109" s="305" t="s">
        <v>117</v>
      </c>
      <c r="D109" s="305" t="s">
        <v>173</v>
      </c>
      <c r="E109" s="20" t="s">
        <v>31</v>
      </c>
      <c r="F109" s="306">
        <v>297.02999999999997</v>
      </c>
      <c r="G109" s="41"/>
      <c r="H109" s="47"/>
    </row>
    <row r="110" s="2" customFormat="1" ht="16.8" customHeight="1">
      <c r="A110" s="41"/>
      <c r="B110" s="47"/>
      <c r="C110" s="307" t="s">
        <v>666</v>
      </c>
      <c r="D110" s="41"/>
      <c r="E110" s="41"/>
      <c r="F110" s="41"/>
      <c r="G110" s="41"/>
      <c r="H110" s="47"/>
    </row>
    <row r="111" s="2" customFormat="1">
      <c r="A111" s="41"/>
      <c r="B111" s="47"/>
      <c r="C111" s="305" t="s">
        <v>390</v>
      </c>
      <c r="D111" s="305" t="s">
        <v>696</v>
      </c>
      <c r="E111" s="20" t="s">
        <v>110</v>
      </c>
      <c r="F111" s="306">
        <v>148.51499999999999</v>
      </c>
      <c r="G111" s="41"/>
      <c r="H111" s="47"/>
    </row>
    <row r="112" s="2" customFormat="1">
      <c r="A112" s="41"/>
      <c r="B112" s="47"/>
      <c r="C112" s="305" t="s">
        <v>395</v>
      </c>
      <c r="D112" s="305" t="s">
        <v>697</v>
      </c>
      <c r="E112" s="20" t="s">
        <v>110</v>
      </c>
      <c r="F112" s="306">
        <v>89.108999999999995</v>
      </c>
      <c r="G112" s="41"/>
      <c r="H112" s="47"/>
    </row>
    <row r="113" s="2" customFormat="1">
      <c r="A113" s="41"/>
      <c r="B113" s="47"/>
      <c r="C113" s="305" t="s">
        <v>400</v>
      </c>
      <c r="D113" s="305" t="s">
        <v>698</v>
      </c>
      <c r="E113" s="20" t="s">
        <v>110</v>
      </c>
      <c r="F113" s="306">
        <v>148.51499999999999</v>
      </c>
      <c r="G113" s="41"/>
      <c r="H113" s="47"/>
    </row>
    <row r="114" s="2" customFormat="1">
      <c r="A114" s="41"/>
      <c r="B114" s="47"/>
      <c r="C114" s="305" t="s">
        <v>404</v>
      </c>
      <c r="D114" s="305" t="s">
        <v>699</v>
      </c>
      <c r="E114" s="20" t="s">
        <v>110</v>
      </c>
      <c r="F114" s="306">
        <v>89.108999999999995</v>
      </c>
      <c r="G114" s="41"/>
      <c r="H114" s="47"/>
    </row>
    <row r="115" s="2" customFormat="1">
      <c r="A115" s="41"/>
      <c r="B115" s="47"/>
      <c r="C115" s="305" t="s">
        <v>186</v>
      </c>
      <c r="D115" s="305" t="s">
        <v>676</v>
      </c>
      <c r="E115" s="20" t="s">
        <v>110</v>
      </c>
      <c r="F115" s="306">
        <v>297.02999999999997</v>
      </c>
      <c r="G115" s="41"/>
      <c r="H115" s="47"/>
    </row>
    <row r="116" s="2" customFormat="1">
      <c r="A116" s="41"/>
      <c r="B116" s="47"/>
      <c r="C116" s="305" t="s">
        <v>193</v>
      </c>
      <c r="D116" s="305" t="s">
        <v>677</v>
      </c>
      <c r="E116" s="20" t="s">
        <v>110</v>
      </c>
      <c r="F116" s="306">
        <v>297.02999999999997</v>
      </c>
      <c r="G116" s="41"/>
      <c r="H116" s="47"/>
    </row>
    <row r="117" s="2" customFormat="1" ht="16.8" customHeight="1">
      <c r="A117" s="41"/>
      <c r="B117" s="47"/>
      <c r="C117" s="305" t="s">
        <v>215</v>
      </c>
      <c r="D117" s="305" t="s">
        <v>678</v>
      </c>
      <c r="E117" s="20" t="s">
        <v>110</v>
      </c>
      <c r="F117" s="306">
        <v>297.02999999999997</v>
      </c>
      <c r="G117" s="41"/>
      <c r="H117" s="47"/>
    </row>
    <row r="118" s="2" customFormat="1" ht="16.8" customHeight="1">
      <c r="A118" s="41"/>
      <c r="B118" s="47"/>
      <c r="C118" s="305" t="s">
        <v>281</v>
      </c>
      <c r="D118" s="305" t="s">
        <v>282</v>
      </c>
      <c r="E118" s="20" t="s">
        <v>110</v>
      </c>
      <c r="F118" s="306">
        <v>297.02999999999997</v>
      </c>
      <c r="G118" s="41"/>
      <c r="H118" s="47"/>
    </row>
    <row r="119" s="2" customFormat="1" ht="16.8" customHeight="1">
      <c r="A119" s="41"/>
      <c r="B119" s="47"/>
      <c r="C119" s="301" t="s">
        <v>120</v>
      </c>
      <c r="D119" s="302" t="s">
        <v>121</v>
      </c>
      <c r="E119" s="303" t="s">
        <v>110</v>
      </c>
      <c r="F119" s="304">
        <v>297.02999999999997</v>
      </c>
      <c r="G119" s="41"/>
      <c r="H119" s="47"/>
    </row>
    <row r="120" s="2" customFormat="1" ht="16.8" customHeight="1">
      <c r="A120" s="41"/>
      <c r="B120" s="47"/>
      <c r="C120" s="305" t="s">
        <v>31</v>
      </c>
      <c r="D120" s="305" t="s">
        <v>423</v>
      </c>
      <c r="E120" s="20" t="s">
        <v>31</v>
      </c>
      <c r="F120" s="306">
        <v>71.194999999999993</v>
      </c>
      <c r="G120" s="41"/>
      <c r="H120" s="47"/>
    </row>
    <row r="121" s="2" customFormat="1" ht="16.8" customHeight="1">
      <c r="A121" s="41"/>
      <c r="B121" s="47"/>
      <c r="C121" s="305" t="s">
        <v>31</v>
      </c>
      <c r="D121" s="305" t="s">
        <v>221</v>
      </c>
      <c r="E121" s="20" t="s">
        <v>31</v>
      </c>
      <c r="F121" s="306">
        <v>225.83500000000001</v>
      </c>
      <c r="G121" s="41"/>
      <c r="H121" s="47"/>
    </row>
    <row r="122" s="2" customFormat="1" ht="16.8" customHeight="1">
      <c r="A122" s="41"/>
      <c r="B122" s="47"/>
      <c r="C122" s="305" t="s">
        <v>120</v>
      </c>
      <c r="D122" s="305" t="s">
        <v>173</v>
      </c>
      <c r="E122" s="20" t="s">
        <v>31</v>
      </c>
      <c r="F122" s="306">
        <v>297.02999999999997</v>
      </c>
      <c r="G122" s="41"/>
      <c r="H122" s="47"/>
    </row>
    <row r="123" s="2" customFormat="1" ht="16.8" customHeight="1">
      <c r="A123" s="41"/>
      <c r="B123" s="47"/>
      <c r="C123" s="307" t="s">
        <v>666</v>
      </c>
      <c r="D123" s="41"/>
      <c r="E123" s="41"/>
      <c r="F123" s="41"/>
      <c r="G123" s="41"/>
      <c r="H123" s="47"/>
    </row>
    <row r="124" s="2" customFormat="1" ht="16.8" customHeight="1">
      <c r="A124" s="41"/>
      <c r="B124" s="47"/>
      <c r="C124" s="305" t="s">
        <v>215</v>
      </c>
      <c r="D124" s="305" t="s">
        <v>678</v>
      </c>
      <c r="E124" s="20" t="s">
        <v>110</v>
      </c>
      <c r="F124" s="306">
        <v>297.02999999999997</v>
      </c>
      <c r="G124" s="41"/>
      <c r="H124" s="47"/>
    </row>
    <row r="125" s="2" customFormat="1">
      <c r="A125" s="41"/>
      <c r="B125" s="47"/>
      <c r="C125" s="305" t="s">
        <v>186</v>
      </c>
      <c r="D125" s="305" t="s">
        <v>676</v>
      </c>
      <c r="E125" s="20" t="s">
        <v>110</v>
      </c>
      <c r="F125" s="306">
        <v>297.02999999999997</v>
      </c>
      <c r="G125" s="41"/>
      <c r="H125" s="47"/>
    </row>
    <row r="126" s="2" customFormat="1">
      <c r="A126" s="41"/>
      <c r="B126" s="47"/>
      <c r="C126" s="305" t="s">
        <v>193</v>
      </c>
      <c r="D126" s="305" t="s">
        <v>677</v>
      </c>
      <c r="E126" s="20" t="s">
        <v>110</v>
      </c>
      <c r="F126" s="306">
        <v>297.02999999999997</v>
      </c>
      <c r="G126" s="41"/>
      <c r="H126" s="47"/>
    </row>
    <row r="127" s="2" customFormat="1" ht="16.8" customHeight="1">
      <c r="A127" s="41"/>
      <c r="B127" s="47"/>
      <c r="C127" s="305" t="s">
        <v>198</v>
      </c>
      <c r="D127" s="305" t="s">
        <v>679</v>
      </c>
      <c r="E127" s="20" t="s">
        <v>110</v>
      </c>
      <c r="F127" s="306">
        <v>148.51499999999999</v>
      </c>
      <c r="G127" s="41"/>
      <c r="H127" s="47"/>
    </row>
    <row r="128" s="2" customFormat="1" ht="16.8" customHeight="1">
      <c r="A128" s="41"/>
      <c r="B128" s="47"/>
      <c r="C128" s="305" t="s">
        <v>204</v>
      </c>
      <c r="D128" s="305" t="s">
        <v>680</v>
      </c>
      <c r="E128" s="20" t="s">
        <v>110</v>
      </c>
      <c r="F128" s="306">
        <v>148.51499999999999</v>
      </c>
      <c r="G128" s="41"/>
      <c r="H128" s="47"/>
    </row>
    <row r="129" s="2" customFormat="1" ht="16.8" customHeight="1">
      <c r="A129" s="41"/>
      <c r="B129" s="47"/>
      <c r="C129" s="301" t="s">
        <v>122</v>
      </c>
      <c r="D129" s="302" t="s">
        <v>123</v>
      </c>
      <c r="E129" s="303" t="s">
        <v>110</v>
      </c>
      <c r="F129" s="304">
        <v>71.194999999999993</v>
      </c>
      <c r="G129" s="41"/>
      <c r="H129" s="47"/>
    </row>
    <row r="130" s="2" customFormat="1" ht="16.8" customHeight="1">
      <c r="A130" s="41"/>
      <c r="B130" s="47"/>
      <c r="C130" s="305" t="s">
        <v>31</v>
      </c>
      <c r="D130" s="305" t="s">
        <v>423</v>
      </c>
      <c r="E130" s="20" t="s">
        <v>31</v>
      </c>
      <c r="F130" s="306">
        <v>71.194999999999993</v>
      </c>
      <c r="G130" s="41"/>
      <c r="H130" s="47"/>
    </row>
    <row r="131" s="2" customFormat="1" ht="16.8" customHeight="1">
      <c r="A131" s="41"/>
      <c r="B131" s="47"/>
      <c r="C131" s="305" t="s">
        <v>122</v>
      </c>
      <c r="D131" s="305" t="s">
        <v>220</v>
      </c>
      <c r="E131" s="20" t="s">
        <v>31</v>
      </c>
      <c r="F131" s="306">
        <v>71.194999999999993</v>
      </c>
      <c r="G131" s="41"/>
      <c r="H131" s="47"/>
    </row>
    <row r="132" s="2" customFormat="1" ht="16.8" customHeight="1">
      <c r="A132" s="41"/>
      <c r="B132" s="47"/>
      <c r="C132" s="307" t="s">
        <v>666</v>
      </c>
      <c r="D132" s="41"/>
      <c r="E132" s="41"/>
      <c r="F132" s="41"/>
      <c r="G132" s="41"/>
      <c r="H132" s="47"/>
    </row>
    <row r="133" s="2" customFormat="1" ht="16.8" customHeight="1">
      <c r="A133" s="41"/>
      <c r="B133" s="47"/>
      <c r="C133" s="305" t="s">
        <v>215</v>
      </c>
      <c r="D133" s="305" t="s">
        <v>678</v>
      </c>
      <c r="E133" s="20" t="s">
        <v>110</v>
      </c>
      <c r="F133" s="306">
        <v>297.02999999999997</v>
      </c>
      <c r="G133" s="41"/>
      <c r="H133" s="47"/>
    </row>
    <row r="134" s="2" customFormat="1">
      <c r="A134" s="41"/>
      <c r="B134" s="47"/>
      <c r="C134" s="300" t="s">
        <v>700</v>
      </c>
      <c r="D134" s="300" t="s">
        <v>101</v>
      </c>
      <c r="E134" s="41"/>
      <c r="F134" s="41"/>
      <c r="G134" s="41"/>
      <c r="H134" s="47"/>
    </row>
    <row r="135" s="2" customFormat="1" ht="16.8" customHeight="1">
      <c r="A135" s="41"/>
      <c r="B135" s="47"/>
      <c r="C135" s="301" t="s">
        <v>554</v>
      </c>
      <c r="D135" s="302" t="s">
        <v>555</v>
      </c>
      <c r="E135" s="303" t="s">
        <v>110</v>
      </c>
      <c r="F135" s="304">
        <v>100</v>
      </c>
      <c r="G135" s="41"/>
      <c r="H135" s="47"/>
    </row>
    <row r="136" s="2" customFormat="1" ht="16.8" customHeight="1">
      <c r="A136" s="41"/>
      <c r="B136" s="47"/>
      <c r="C136" s="305" t="s">
        <v>554</v>
      </c>
      <c r="D136" s="305" t="s">
        <v>584</v>
      </c>
      <c r="E136" s="20" t="s">
        <v>31</v>
      </c>
      <c r="F136" s="306">
        <v>100</v>
      </c>
      <c r="G136" s="41"/>
      <c r="H136" s="47"/>
    </row>
    <row r="137" s="2" customFormat="1" ht="16.8" customHeight="1">
      <c r="A137" s="41"/>
      <c r="B137" s="47"/>
      <c r="C137" s="307" t="s">
        <v>666</v>
      </c>
      <c r="D137" s="41"/>
      <c r="E137" s="41"/>
      <c r="F137" s="41"/>
      <c r="G137" s="41"/>
      <c r="H137" s="47"/>
    </row>
    <row r="138" s="2" customFormat="1">
      <c r="A138" s="41"/>
      <c r="B138" s="47"/>
      <c r="C138" s="305" t="s">
        <v>580</v>
      </c>
      <c r="D138" s="305" t="s">
        <v>701</v>
      </c>
      <c r="E138" s="20" t="s">
        <v>110</v>
      </c>
      <c r="F138" s="306">
        <v>400</v>
      </c>
      <c r="G138" s="41"/>
      <c r="H138" s="47"/>
    </row>
    <row r="139" s="2" customFormat="1">
      <c r="A139" s="41"/>
      <c r="B139" s="47"/>
      <c r="C139" s="305" t="s">
        <v>574</v>
      </c>
      <c r="D139" s="305" t="s">
        <v>702</v>
      </c>
      <c r="E139" s="20" t="s">
        <v>110</v>
      </c>
      <c r="F139" s="306">
        <v>450</v>
      </c>
      <c r="G139" s="41"/>
      <c r="H139" s="47"/>
    </row>
    <row r="140" s="2" customFormat="1" ht="16.8" customHeight="1">
      <c r="A140" s="41"/>
      <c r="B140" s="47"/>
      <c r="C140" s="301" t="s">
        <v>556</v>
      </c>
      <c r="D140" s="302" t="s">
        <v>356</v>
      </c>
      <c r="E140" s="303" t="s">
        <v>110</v>
      </c>
      <c r="F140" s="304">
        <v>300</v>
      </c>
      <c r="G140" s="41"/>
      <c r="H140" s="47"/>
    </row>
    <row r="141" s="2" customFormat="1" ht="16.8" customHeight="1">
      <c r="A141" s="41"/>
      <c r="B141" s="47"/>
      <c r="C141" s="305" t="s">
        <v>556</v>
      </c>
      <c r="D141" s="305" t="s">
        <v>565</v>
      </c>
      <c r="E141" s="20" t="s">
        <v>31</v>
      </c>
      <c r="F141" s="306">
        <v>300</v>
      </c>
      <c r="G141" s="41"/>
      <c r="H141" s="47"/>
    </row>
    <row r="142" s="2" customFormat="1" ht="16.8" customHeight="1">
      <c r="A142" s="41"/>
      <c r="B142" s="47"/>
      <c r="C142" s="307" t="s">
        <v>666</v>
      </c>
      <c r="D142" s="41"/>
      <c r="E142" s="41"/>
      <c r="F142" s="41"/>
      <c r="G142" s="41"/>
      <c r="H142" s="47"/>
    </row>
    <row r="143" s="2" customFormat="1" ht="16.8" customHeight="1">
      <c r="A143" s="41"/>
      <c r="B143" s="47"/>
      <c r="C143" s="305" t="s">
        <v>373</v>
      </c>
      <c r="D143" s="305" t="s">
        <v>689</v>
      </c>
      <c r="E143" s="20" t="s">
        <v>110</v>
      </c>
      <c r="F143" s="306">
        <v>800</v>
      </c>
      <c r="G143" s="41"/>
      <c r="H143" s="47"/>
    </row>
    <row r="144" s="2" customFormat="1">
      <c r="A144" s="41"/>
      <c r="B144" s="47"/>
      <c r="C144" s="305" t="s">
        <v>580</v>
      </c>
      <c r="D144" s="305" t="s">
        <v>701</v>
      </c>
      <c r="E144" s="20" t="s">
        <v>110</v>
      </c>
      <c r="F144" s="306">
        <v>400</v>
      </c>
      <c r="G144" s="41"/>
      <c r="H144" s="47"/>
    </row>
    <row r="145" s="2" customFormat="1" ht="16.8" customHeight="1">
      <c r="A145" s="41"/>
      <c r="B145" s="47"/>
      <c r="C145" s="301" t="s">
        <v>558</v>
      </c>
      <c r="D145" s="302" t="s">
        <v>559</v>
      </c>
      <c r="E145" s="303" t="s">
        <v>110</v>
      </c>
      <c r="F145" s="304">
        <v>500</v>
      </c>
      <c r="G145" s="41"/>
      <c r="H145" s="47"/>
    </row>
    <row r="146" s="2" customFormat="1" ht="16.8" customHeight="1">
      <c r="A146" s="41"/>
      <c r="B146" s="47"/>
      <c r="C146" s="305" t="s">
        <v>31</v>
      </c>
      <c r="D146" s="305" t="s">
        <v>377</v>
      </c>
      <c r="E146" s="20" t="s">
        <v>31</v>
      </c>
      <c r="F146" s="306">
        <v>0</v>
      </c>
      <c r="G146" s="41"/>
      <c r="H146" s="47"/>
    </row>
    <row r="147" s="2" customFormat="1" ht="16.8" customHeight="1">
      <c r="A147" s="41"/>
      <c r="B147" s="47"/>
      <c r="C147" s="305" t="s">
        <v>558</v>
      </c>
      <c r="D147" s="305" t="s">
        <v>564</v>
      </c>
      <c r="E147" s="20" t="s">
        <v>31</v>
      </c>
      <c r="F147" s="306">
        <v>500</v>
      </c>
      <c r="G147" s="41"/>
      <c r="H147" s="47"/>
    </row>
    <row r="148" s="2" customFormat="1" ht="16.8" customHeight="1">
      <c r="A148" s="41"/>
      <c r="B148" s="47"/>
      <c r="C148" s="307" t="s">
        <v>666</v>
      </c>
      <c r="D148" s="41"/>
      <c r="E148" s="41"/>
      <c r="F148" s="41"/>
      <c r="G148" s="41"/>
      <c r="H148" s="47"/>
    </row>
    <row r="149" s="2" customFormat="1" ht="16.8" customHeight="1">
      <c r="A149" s="41"/>
      <c r="B149" s="47"/>
      <c r="C149" s="305" t="s">
        <v>373</v>
      </c>
      <c r="D149" s="305" t="s">
        <v>689</v>
      </c>
      <c r="E149" s="20" t="s">
        <v>110</v>
      </c>
      <c r="F149" s="306">
        <v>800</v>
      </c>
      <c r="G149" s="41"/>
      <c r="H149" s="47"/>
    </row>
    <row r="150" s="2" customFormat="1">
      <c r="A150" s="41"/>
      <c r="B150" s="47"/>
      <c r="C150" s="305" t="s">
        <v>566</v>
      </c>
      <c r="D150" s="305" t="s">
        <v>703</v>
      </c>
      <c r="E150" s="20" t="s">
        <v>110</v>
      </c>
      <c r="F150" s="306">
        <v>500</v>
      </c>
      <c r="G150" s="41"/>
      <c r="H150" s="47"/>
    </row>
    <row r="151" s="2" customFormat="1">
      <c r="A151" s="41"/>
      <c r="B151" s="47"/>
      <c r="C151" s="305" t="s">
        <v>574</v>
      </c>
      <c r="D151" s="305" t="s">
        <v>702</v>
      </c>
      <c r="E151" s="20" t="s">
        <v>110</v>
      </c>
      <c r="F151" s="306">
        <v>450</v>
      </c>
      <c r="G151" s="41"/>
      <c r="H151" s="47"/>
    </row>
    <row r="152" s="2" customFormat="1">
      <c r="A152" s="41"/>
      <c r="B152" s="47"/>
      <c r="C152" s="305" t="s">
        <v>385</v>
      </c>
      <c r="D152" s="305" t="s">
        <v>386</v>
      </c>
      <c r="E152" s="20" t="s">
        <v>110</v>
      </c>
      <c r="F152" s="306">
        <v>500</v>
      </c>
      <c r="G152" s="41"/>
      <c r="H152" s="47"/>
    </row>
    <row r="153" s="2" customFormat="1">
      <c r="A153" s="41"/>
      <c r="B153" s="47"/>
      <c r="C153" s="300" t="s">
        <v>704</v>
      </c>
      <c r="D153" s="300" t="s">
        <v>104</v>
      </c>
      <c r="E153" s="41"/>
      <c r="F153" s="41"/>
      <c r="G153" s="41"/>
      <c r="H153" s="47"/>
    </row>
    <row r="154" s="2" customFormat="1" ht="16.8" customHeight="1">
      <c r="A154" s="41"/>
      <c r="B154" s="47"/>
      <c r="C154" s="301" t="s">
        <v>338</v>
      </c>
      <c r="D154" s="302" t="s">
        <v>339</v>
      </c>
      <c r="E154" s="303" t="s">
        <v>110</v>
      </c>
      <c r="F154" s="304">
        <v>273.84800000000001</v>
      </c>
      <c r="G154" s="41"/>
      <c r="H154" s="47"/>
    </row>
    <row r="155" s="2" customFormat="1" ht="16.8" customHeight="1">
      <c r="A155" s="41"/>
      <c r="B155" s="47"/>
      <c r="C155" s="305" t="s">
        <v>31</v>
      </c>
      <c r="D155" s="305" t="s">
        <v>450</v>
      </c>
      <c r="E155" s="20" t="s">
        <v>31</v>
      </c>
      <c r="F155" s="306">
        <v>0</v>
      </c>
      <c r="G155" s="41"/>
      <c r="H155" s="47"/>
    </row>
    <row r="156" s="2" customFormat="1" ht="16.8" customHeight="1">
      <c r="A156" s="41"/>
      <c r="B156" s="47"/>
      <c r="C156" s="305" t="s">
        <v>338</v>
      </c>
      <c r="D156" s="305" t="s">
        <v>638</v>
      </c>
      <c r="E156" s="20" t="s">
        <v>31</v>
      </c>
      <c r="F156" s="306">
        <v>273.84800000000001</v>
      </c>
      <c r="G156" s="41"/>
      <c r="H156" s="47"/>
    </row>
    <row r="157" s="2" customFormat="1" ht="16.8" customHeight="1">
      <c r="A157" s="41"/>
      <c r="B157" s="47"/>
      <c r="C157" s="307" t="s">
        <v>666</v>
      </c>
      <c r="D157" s="41"/>
      <c r="E157" s="41"/>
      <c r="F157" s="41"/>
      <c r="G157" s="41"/>
      <c r="H157" s="47"/>
    </row>
    <row r="158" s="2" customFormat="1" ht="16.8" customHeight="1">
      <c r="A158" s="41"/>
      <c r="B158" s="47"/>
      <c r="C158" s="305" t="s">
        <v>452</v>
      </c>
      <c r="D158" s="305" t="s">
        <v>682</v>
      </c>
      <c r="E158" s="20" t="s">
        <v>110</v>
      </c>
      <c r="F158" s="306">
        <v>340.96100000000001</v>
      </c>
      <c r="G158" s="41"/>
      <c r="H158" s="47"/>
    </row>
    <row r="159" s="2" customFormat="1" ht="16.8" customHeight="1">
      <c r="A159" s="41"/>
      <c r="B159" s="47"/>
      <c r="C159" s="305" t="s">
        <v>458</v>
      </c>
      <c r="D159" s="305" t="s">
        <v>683</v>
      </c>
      <c r="E159" s="20" t="s">
        <v>114</v>
      </c>
      <c r="F159" s="306">
        <v>456.41300000000001</v>
      </c>
      <c r="G159" s="41"/>
      <c r="H159" s="47"/>
    </row>
    <row r="160" s="2" customFormat="1" ht="16.8" customHeight="1">
      <c r="A160" s="41"/>
      <c r="B160" s="47"/>
      <c r="C160" s="301" t="s">
        <v>344</v>
      </c>
      <c r="D160" s="302" t="s">
        <v>345</v>
      </c>
      <c r="E160" s="303" t="s">
        <v>114</v>
      </c>
      <c r="F160" s="304">
        <v>200</v>
      </c>
      <c r="G160" s="41"/>
      <c r="H160" s="47"/>
    </row>
    <row r="161" s="2" customFormat="1" ht="16.8" customHeight="1">
      <c r="A161" s="41"/>
      <c r="B161" s="47"/>
      <c r="C161" s="305" t="s">
        <v>31</v>
      </c>
      <c r="D161" s="305" t="s">
        <v>372</v>
      </c>
      <c r="E161" s="20" t="s">
        <v>31</v>
      </c>
      <c r="F161" s="306">
        <v>0</v>
      </c>
      <c r="G161" s="41"/>
      <c r="H161" s="47"/>
    </row>
    <row r="162" s="2" customFormat="1" ht="16.8" customHeight="1">
      <c r="A162" s="41"/>
      <c r="B162" s="47"/>
      <c r="C162" s="305" t="s">
        <v>31</v>
      </c>
      <c r="D162" s="305" t="s">
        <v>602</v>
      </c>
      <c r="E162" s="20" t="s">
        <v>31</v>
      </c>
      <c r="F162" s="306">
        <v>200</v>
      </c>
      <c r="G162" s="41"/>
      <c r="H162" s="47"/>
    </row>
    <row r="163" s="2" customFormat="1" ht="16.8" customHeight="1">
      <c r="A163" s="41"/>
      <c r="B163" s="47"/>
      <c r="C163" s="305" t="s">
        <v>344</v>
      </c>
      <c r="D163" s="305" t="s">
        <v>173</v>
      </c>
      <c r="E163" s="20" t="s">
        <v>31</v>
      </c>
      <c r="F163" s="306">
        <v>200</v>
      </c>
      <c r="G163" s="41"/>
      <c r="H163" s="47"/>
    </row>
    <row r="164" s="2" customFormat="1" ht="16.8" customHeight="1">
      <c r="A164" s="41"/>
      <c r="B164" s="47"/>
      <c r="C164" s="307" t="s">
        <v>666</v>
      </c>
      <c r="D164" s="41"/>
      <c r="E164" s="41"/>
      <c r="F164" s="41"/>
      <c r="G164" s="41"/>
      <c r="H164" s="47"/>
    </row>
    <row r="165" s="2" customFormat="1">
      <c r="A165" s="41"/>
      <c r="B165" s="47"/>
      <c r="C165" s="305" t="s">
        <v>368</v>
      </c>
      <c r="D165" s="305" t="s">
        <v>686</v>
      </c>
      <c r="E165" s="20" t="s">
        <v>114</v>
      </c>
      <c r="F165" s="306">
        <v>200</v>
      </c>
      <c r="G165" s="41"/>
      <c r="H165" s="47"/>
    </row>
    <row r="166" s="2" customFormat="1">
      <c r="A166" s="41"/>
      <c r="B166" s="47"/>
      <c r="C166" s="305" t="s">
        <v>440</v>
      </c>
      <c r="D166" s="305" t="s">
        <v>685</v>
      </c>
      <c r="E166" s="20" t="s">
        <v>114</v>
      </c>
      <c r="F166" s="306">
        <v>200</v>
      </c>
      <c r="G166" s="41"/>
      <c r="H166" s="47"/>
    </row>
    <row r="167" s="2" customFormat="1" ht="16.8" customHeight="1">
      <c r="A167" s="41"/>
      <c r="B167" s="47"/>
      <c r="C167" s="301" t="s">
        <v>347</v>
      </c>
      <c r="D167" s="302" t="s">
        <v>348</v>
      </c>
      <c r="E167" s="303" t="s">
        <v>114</v>
      </c>
      <c r="F167" s="304">
        <v>2000</v>
      </c>
      <c r="G167" s="41"/>
      <c r="H167" s="47"/>
    </row>
    <row r="168" s="2" customFormat="1" ht="16.8" customHeight="1">
      <c r="A168" s="41"/>
      <c r="B168" s="47"/>
      <c r="C168" s="305" t="s">
        <v>347</v>
      </c>
      <c r="D168" s="305" t="s">
        <v>629</v>
      </c>
      <c r="E168" s="20" t="s">
        <v>31</v>
      </c>
      <c r="F168" s="306">
        <v>2000</v>
      </c>
      <c r="G168" s="41"/>
      <c r="H168" s="47"/>
    </row>
    <row r="169" s="2" customFormat="1" ht="16.8" customHeight="1">
      <c r="A169" s="41"/>
      <c r="B169" s="47"/>
      <c r="C169" s="307" t="s">
        <v>666</v>
      </c>
      <c r="D169" s="41"/>
      <c r="E169" s="41"/>
      <c r="F169" s="41"/>
      <c r="G169" s="41"/>
      <c r="H169" s="47"/>
    </row>
    <row r="170" s="2" customFormat="1" ht="16.8" customHeight="1">
      <c r="A170" s="41"/>
      <c r="B170" s="47"/>
      <c r="C170" s="305" t="s">
        <v>251</v>
      </c>
      <c r="D170" s="305" t="s">
        <v>687</v>
      </c>
      <c r="E170" s="20" t="s">
        <v>114</v>
      </c>
      <c r="F170" s="306">
        <v>2000</v>
      </c>
      <c r="G170" s="41"/>
      <c r="H170" s="47"/>
    </row>
    <row r="171" s="2" customFormat="1" ht="16.8" customHeight="1">
      <c r="A171" s="41"/>
      <c r="B171" s="47"/>
      <c r="C171" s="305" t="s">
        <v>424</v>
      </c>
      <c r="D171" s="305" t="s">
        <v>688</v>
      </c>
      <c r="E171" s="20" t="s">
        <v>114</v>
      </c>
      <c r="F171" s="306">
        <v>3000</v>
      </c>
      <c r="G171" s="41"/>
      <c r="H171" s="47"/>
    </row>
    <row r="172" s="2" customFormat="1" ht="16.8" customHeight="1">
      <c r="A172" s="41"/>
      <c r="B172" s="47"/>
      <c r="C172" s="301" t="s">
        <v>558</v>
      </c>
      <c r="D172" s="302" t="s">
        <v>559</v>
      </c>
      <c r="E172" s="303" t="s">
        <v>110</v>
      </c>
      <c r="F172" s="304">
        <v>150</v>
      </c>
      <c r="G172" s="41"/>
      <c r="H172" s="47"/>
    </row>
    <row r="173" s="2" customFormat="1" ht="16.8" customHeight="1">
      <c r="A173" s="41"/>
      <c r="B173" s="47"/>
      <c r="C173" s="305" t="s">
        <v>31</v>
      </c>
      <c r="D173" s="305" t="s">
        <v>377</v>
      </c>
      <c r="E173" s="20" t="s">
        <v>31</v>
      </c>
      <c r="F173" s="306">
        <v>0</v>
      </c>
      <c r="G173" s="41"/>
      <c r="H173" s="47"/>
    </row>
    <row r="174" s="2" customFormat="1" ht="16.8" customHeight="1">
      <c r="A174" s="41"/>
      <c r="B174" s="47"/>
      <c r="C174" s="305" t="s">
        <v>558</v>
      </c>
      <c r="D174" s="305" t="s">
        <v>604</v>
      </c>
      <c r="E174" s="20" t="s">
        <v>31</v>
      </c>
      <c r="F174" s="306">
        <v>150</v>
      </c>
      <c r="G174" s="41"/>
      <c r="H174" s="47"/>
    </row>
    <row r="175" s="2" customFormat="1" ht="16.8" customHeight="1">
      <c r="A175" s="41"/>
      <c r="B175" s="47"/>
      <c r="C175" s="307" t="s">
        <v>666</v>
      </c>
      <c r="D175" s="41"/>
      <c r="E175" s="41"/>
      <c r="F175" s="41"/>
      <c r="G175" s="41"/>
      <c r="H175" s="47"/>
    </row>
    <row r="176" s="2" customFormat="1" ht="16.8" customHeight="1">
      <c r="A176" s="41"/>
      <c r="B176" s="47"/>
      <c r="C176" s="305" t="s">
        <v>373</v>
      </c>
      <c r="D176" s="305" t="s">
        <v>689</v>
      </c>
      <c r="E176" s="20" t="s">
        <v>110</v>
      </c>
      <c r="F176" s="306">
        <v>220</v>
      </c>
      <c r="G176" s="41"/>
      <c r="H176" s="47"/>
    </row>
    <row r="177" s="2" customFormat="1">
      <c r="A177" s="41"/>
      <c r="B177" s="47"/>
      <c r="C177" s="305" t="s">
        <v>410</v>
      </c>
      <c r="D177" s="305" t="s">
        <v>691</v>
      </c>
      <c r="E177" s="20" t="s">
        <v>110</v>
      </c>
      <c r="F177" s="306">
        <v>300</v>
      </c>
      <c r="G177" s="41"/>
      <c r="H177" s="47"/>
    </row>
    <row r="178" s="2" customFormat="1" ht="16.8" customHeight="1">
      <c r="A178" s="41"/>
      <c r="B178" s="47"/>
      <c r="C178" s="305" t="s">
        <v>417</v>
      </c>
      <c r="D178" s="305" t="s">
        <v>692</v>
      </c>
      <c r="E178" s="20" t="s">
        <v>110</v>
      </c>
      <c r="F178" s="306">
        <v>150</v>
      </c>
      <c r="G178" s="41"/>
      <c r="H178" s="47"/>
    </row>
    <row r="179" s="2" customFormat="1">
      <c r="A179" s="41"/>
      <c r="B179" s="47"/>
      <c r="C179" s="305" t="s">
        <v>385</v>
      </c>
      <c r="D179" s="305" t="s">
        <v>386</v>
      </c>
      <c r="E179" s="20" t="s">
        <v>110</v>
      </c>
      <c r="F179" s="306">
        <v>150</v>
      </c>
      <c r="G179" s="41"/>
      <c r="H179" s="47"/>
    </row>
    <row r="180" s="2" customFormat="1" ht="16.8" customHeight="1">
      <c r="A180" s="41"/>
      <c r="B180" s="47"/>
      <c r="C180" s="301" t="s">
        <v>355</v>
      </c>
      <c r="D180" s="302" t="s">
        <v>356</v>
      </c>
      <c r="E180" s="303" t="s">
        <v>110</v>
      </c>
      <c r="F180" s="304">
        <v>70</v>
      </c>
      <c r="G180" s="41"/>
      <c r="H180" s="47"/>
    </row>
    <row r="181" s="2" customFormat="1" ht="16.8" customHeight="1">
      <c r="A181" s="41"/>
      <c r="B181" s="47"/>
      <c r="C181" s="305" t="s">
        <v>355</v>
      </c>
      <c r="D181" s="305" t="s">
        <v>605</v>
      </c>
      <c r="E181" s="20" t="s">
        <v>31</v>
      </c>
      <c r="F181" s="306">
        <v>70</v>
      </c>
      <c r="G181" s="41"/>
      <c r="H181" s="47"/>
    </row>
    <row r="182" s="2" customFormat="1" ht="16.8" customHeight="1">
      <c r="A182" s="41"/>
      <c r="B182" s="47"/>
      <c r="C182" s="307" t="s">
        <v>666</v>
      </c>
      <c r="D182" s="41"/>
      <c r="E182" s="41"/>
      <c r="F182" s="41"/>
      <c r="G182" s="41"/>
      <c r="H182" s="47"/>
    </row>
    <row r="183" s="2" customFormat="1" ht="16.8" customHeight="1">
      <c r="A183" s="41"/>
      <c r="B183" s="47"/>
      <c r="C183" s="305" t="s">
        <v>373</v>
      </c>
      <c r="D183" s="305" t="s">
        <v>689</v>
      </c>
      <c r="E183" s="20" t="s">
        <v>110</v>
      </c>
      <c r="F183" s="306">
        <v>220</v>
      </c>
      <c r="G183" s="41"/>
      <c r="H183" s="47"/>
    </row>
    <row r="184" s="2" customFormat="1" ht="16.8" customHeight="1">
      <c r="A184" s="41"/>
      <c r="B184" s="47"/>
      <c r="C184" s="305" t="s">
        <v>463</v>
      </c>
      <c r="D184" s="305" t="s">
        <v>695</v>
      </c>
      <c r="E184" s="20" t="s">
        <v>110</v>
      </c>
      <c r="F184" s="306">
        <v>365.92000000000002</v>
      </c>
      <c r="G184" s="41"/>
      <c r="H184" s="47"/>
    </row>
    <row r="185" s="2" customFormat="1" ht="16.8" customHeight="1">
      <c r="A185" s="41"/>
      <c r="B185" s="47"/>
      <c r="C185" s="301" t="s">
        <v>117</v>
      </c>
      <c r="D185" s="302" t="s">
        <v>357</v>
      </c>
      <c r="E185" s="303" t="s">
        <v>110</v>
      </c>
      <c r="F185" s="304">
        <v>279.26999999999998</v>
      </c>
      <c r="G185" s="41"/>
      <c r="H185" s="47"/>
    </row>
    <row r="186" s="2" customFormat="1" ht="16.8" customHeight="1">
      <c r="A186" s="41"/>
      <c r="B186" s="47"/>
      <c r="C186" s="305" t="s">
        <v>31</v>
      </c>
      <c r="D186" s="305" t="s">
        <v>609</v>
      </c>
      <c r="E186" s="20" t="s">
        <v>31</v>
      </c>
      <c r="F186" s="306">
        <v>279.26999999999998</v>
      </c>
      <c r="G186" s="41"/>
      <c r="H186" s="47"/>
    </row>
    <row r="187" s="2" customFormat="1" ht="16.8" customHeight="1">
      <c r="A187" s="41"/>
      <c r="B187" s="47"/>
      <c r="C187" s="305" t="s">
        <v>117</v>
      </c>
      <c r="D187" s="305" t="s">
        <v>173</v>
      </c>
      <c r="E187" s="20" t="s">
        <v>31</v>
      </c>
      <c r="F187" s="306">
        <v>279.26999999999998</v>
      </c>
      <c r="G187" s="41"/>
      <c r="H187" s="47"/>
    </row>
    <row r="188" s="2" customFormat="1" ht="16.8" customHeight="1">
      <c r="A188" s="41"/>
      <c r="B188" s="47"/>
      <c r="C188" s="307" t="s">
        <v>666</v>
      </c>
      <c r="D188" s="41"/>
      <c r="E188" s="41"/>
      <c r="F188" s="41"/>
      <c r="G188" s="41"/>
      <c r="H188" s="47"/>
    </row>
    <row r="189" s="2" customFormat="1">
      <c r="A189" s="41"/>
      <c r="B189" s="47"/>
      <c r="C189" s="305" t="s">
        <v>390</v>
      </c>
      <c r="D189" s="305" t="s">
        <v>696</v>
      </c>
      <c r="E189" s="20" t="s">
        <v>110</v>
      </c>
      <c r="F189" s="306">
        <v>139.63499999999999</v>
      </c>
      <c r="G189" s="41"/>
      <c r="H189" s="47"/>
    </row>
    <row r="190" s="2" customFormat="1">
      <c r="A190" s="41"/>
      <c r="B190" s="47"/>
      <c r="C190" s="305" t="s">
        <v>395</v>
      </c>
      <c r="D190" s="305" t="s">
        <v>697</v>
      </c>
      <c r="E190" s="20" t="s">
        <v>110</v>
      </c>
      <c r="F190" s="306">
        <v>83.781000000000006</v>
      </c>
      <c r="G190" s="41"/>
      <c r="H190" s="47"/>
    </row>
    <row r="191" s="2" customFormat="1">
      <c r="A191" s="41"/>
      <c r="B191" s="47"/>
      <c r="C191" s="305" t="s">
        <v>400</v>
      </c>
      <c r="D191" s="305" t="s">
        <v>698</v>
      </c>
      <c r="E191" s="20" t="s">
        <v>110</v>
      </c>
      <c r="F191" s="306">
        <v>139.63499999999999</v>
      </c>
      <c r="G191" s="41"/>
      <c r="H191" s="47"/>
    </row>
    <row r="192" s="2" customFormat="1">
      <c r="A192" s="41"/>
      <c r="B192" s="47"/>
      <c r="C192" s="305" t="s">
        <v>404</v>
      </c>
      <c r="D192" s="305" t="s">
        <v>699</v>
      </c>
      <c r="E192" s="20" t="s">
        <v>110</v>
      </c>
      <c r="F192" s="306">
        <v>83.781000000000006</v>
      </c>
      <c r="G192" s="41"/>
      <c r="H192" s="47"/>
    </row>
    <row r="193" s="2" customFormat="1">
      <c r="A193" s="41"/>
      <c r="B193" s="47"/>
      <c r="C193" s="305" t="s">
        <v>186</v>
      </c>
      <c r="D193" s="305" t="s">
        <v>676</v>
      </c>
      <c r="E193" s="20" t="s">
        <v>110</v>
      </c>
      <c r="F193" s="306">
        <v>279.26999999999998</v>
      </c>
      <c r="G193" s="41"/>
      <c r="H193" s="47"/>
    </row>
    <row r="194" s="2" customFormat="1">
      <c r="A194" s="41"/>
      <c r="B194" s="47"/>
      <c r="C194" s="305" t="s">
        <v>193</v>
      </c>
      <c r="D194" s="305" t="s">
        <v>677</v>
      </c>
      <c r="E194" s="20" t="s">
        <v>110</v>
      </c>
      <c r="F194" s="306">
        <v>279.26999999999998</v>
      </c>
      <c r="G194" s="41"/>
      <c r="H194" s="47"/>
    </row>
    <row r="195" s="2" customFormat="1" ht="16.8" customHeight="1">
      <c r="A195" s="41"/>
      <c r="B195" s="47"/>
      <c r="C195" s="305" t="s">
        <v>215</v>
      </c>
      <c r="D195" s="305" t="s">
        <v>678</v>
      </c>
      <c r="E195" s="20" t="s">
        <v>110</v>
      </c>
      <c r="F195" s="306">
        <v>279.26999999999998</v>
      </c>
      <c r="G195" s="41"/>
      <c r="H195" s="47"/>
    </row>
    <row r="196" s="2" customFormat="1" ht="16.8" customHeight="1">
      <c r="A196" s="41"/>
      <c r="B196" s="47"/>
      <c r="C196" s="305" t="s">
        <v>281</v>
      </c>
      <c r="D196" s="305" t="s">
        <v>282</v>
      </c>
      <c r="E196" s="20" t="s">
        <v>110</v>
      </c>
      <c r="F196" s="306">
        <v>279.26999999999998</v>
      </c>
      <c r="G196" s="41"/>
      <c r="H196" s="47"/>
    </row>
    <row r="197" s="2" customFormat="1" ht="16.8" customHeight="1">
      <c r="A197" s="41"/>
      <c r="B197" s="47"/>
      <c r="C197" s="301" t="s">
        <v>120</v>
      </c>
      <c r="D197" s="302" t="s">
        <v>123</v>
      </c>
      <c r="E197" s="303" t="s">
        <v>110</v>
      </c>
      <c r="F197" s="304">
        <v>279.26999999999998</v>
      </c>
      <c r="G197" s="41"/>
      <c r="H197" s="47"/>
    </row>
    <row r="198" s="2" customFormat="1" ht="16.8" customHeight="1">
      <c r="A198" s="41"/>
      <c r="B198" s="47"/>
      <c r="C198" s="305" t="s">
        <v>31</v>
      </c>
      <c r="D198" s="305" t="s">
        <v>622</v>
      </c>
      <c r="E198" s="20" t="s">
        <v>31</v>
      </c>
      <c r="F198" s="306">
        <v>0.95499999999999996</v>
      </c>
      <c r="G198" s="41"/>
      <c r="H198" s="47"/>
    </row>
    <row r="199" s="2" customFormat="1" ht="16.8" customHeight="1">
      <c r="A199" s="41"/>
      <c r="B199" s="47"/>
      <c r="C199" s="305" t="s">
        <v>31</v>
      </c>
      <c r="D199" s="305" t="s">
        <v>221</v>
      </c>
      <c r="E199" s="20" t="s">
        <v>31</v>
      </c>
      <c r="F199" s="306">
        <v>278.315</v>
      </c>
      <c r="G199" s="41"/>
      <c r="H199" s="47"/>
    </row>
    <row r="200" s="2" customFormat="1" ht="16.8" customHeight="1">
      <c r="A200" s="41"/>
      <c r="B200" s="47"/>
      <c r="C200" s="305" t="s">
        <v>120</v>
      </c>
      <c r="D200" s="305" t="s">
        <v>173</v>
      </c>
      <c r="E200" s="20" t="s">
        <v>31</v>
      </c>
      <c r="F200" s="306">
        <v>279.26999999999998</v>
      </c>
      <c r="G200" s="41"/>
      <c r="H200" s="47"/>
    </row>
    <row r="201" s="2" customFormat="1" ht="16.8" customHeight="1">
      <c r="A201" s="41"/>
      <c r="B201" s="47"/>
      <c r="C201" s="307" t="s">
        <v>666</v>
      </c>
      <c r="D201" s="41"/>
      <c r="E201" s="41"/>
      <c r="F201" s="41"/>
      <c r="G201" s="41"/>
      <c r="H201" s="47"/>
    </row>
    <row r="202" s="2" customFormat="1" ht="16.8" customHeight="1">
      <c r="A202" s="41"/>
      <c r="B202" s="47"/>
      <c r="C202" s="305" t="s">
        <v>215</v>
      </c>
      <c r="D202" s="305" t="s">
        <v>678</v>
      </c>
      <c r="E202" s="20" t="s">
        <v>110</v>
      </c>
      <c r="F202" s="306">
        <v>279.26999999999998</v>
      </c>
      <c r="G202" s="41"/>
      <c r="H202" s="47"/>
    </row>
    <row r="203" s="2" customFormat="1">
      <c r="A203" s="41"/>
      <c r="B203" s="47"/>
      <c r="C203" s="305" t="s">
        <v>186</v>
      </c>
      <c r="D203" s="305" t="s">
        <v>676</v>
      </c>
      <c r="E203" s="20" t="s">
        <v>110</v>
      </c>
      <c r="F203" s="306">
        <v>279.26999999999998</v>
      </c>
      <c r="G203" s="41"/>
      <c r="H203" s="47"/>
    </row>
    <row r="204" s="2" customFormat="1">
      <c r="A204" s="41"/>
      <c r="B204" s="47"/>
      <c r="C204" s="305" t="s">
        <v>193</v>
      </c>
      <c r="D204" s="305" t="s">
        <v>677</v>
      </c>
      <c r="E204" s="20" t="s">
        <v>110</v>
      </c>
      <c r="F204" s="306">
        <v>279.26999999999998</v>
      </c>
      <c r="G204" s="41"/>
      <c r="H204" s="47"/>
    </row>
    <row r="205" s="2" customFormat="1" ht="16.8" customHeight="1">
      <c r="A205" s="41"/>
      <c r="B205" s="47"/>
      <c r="C205" s="305" t="s">
        <v>198</v>
      </c>
      <c r="D205" s="305" t="s">
        <v>679</v>
      </c>
      <c r="E205" s="20" t="s">
        <v>110</v>
      </c>
      <c r="F205" s="306">
        <v>139.63499999999999</v>
      </c>
      <c r="G205" s="41"/>
      <c r="H205" s="47"/>
    </row>
    <row r="206" s="2" customFormat="1" ht="16.8" customHeight="1">
      <c r="A206" s="41"/>
      <c r="B206" s="47"/>
      <c r="C206" s="305" t="s">
        <v>204</v>
      </c>
      <c r="D206" s="305" t="s">
        <v>680</v>
      </c>
      <c r="E206" s="20" t="s">
        <v>110</v>
      </c>
      <c r="F206" s="306">
        <v>139.63499999999999</v>
      </c>
      <c r="G206" s="41"/>
      <c r="H206" s="47"/>
    </row>
    <row r="207" s="2" customFormat="1" ht="16.8" customHeight="1">
      <c r="A207" s="41"/>
      <c r="B207" s="47"/>
      <c r="C207" s="301" t="s">
        <v>122</v>
      </c>
      <c r="D207" s="302" t="s">
        <v>121</v>
      </c>
      <c r="E207" s="303" t="s">
        <v>110</v>
      </c>
      <c r="F207" s="304">
        <v>0.95499999999999996</v>
      </c>
      <c r="G207" s="41"/>
      <c r="H207" s="47"/>
    </row>
    <row r="208" s="2" customFormat="1" ht="16.8" customHeight="1">
      <c r="A208" s="41"/>
      <c r="B208" s="47"/>
      <c r="C208" s="305" t="s">
        <v>31</v>
      </c>
      <c r="D208" s="305" t="s">
        <v>622</v>
      </c>
      <c r="E208" s="20" t="s">
        <v>31</v>
      </c>
      <c r="F208" s="306">
        <v>0.95499999999999996</v>
      </c>
      <c r="G208" s="41"/>
      <c r="H208" s="47"/>
    </row>
    <row r="209" s="2" customFormat="1" ht="16.8" customHeight="1">
      <c r="A209" s="41"/>
      <c r="B209" s="47"/>
      <c r="C209" s="305" t="s">
        <v>122</v>
      </c>
      <c r="D209" s="305" t="s">
        <v>220</v>
      </c>
      <c r="E209" s="20" t="s">
        <v>31</v>
      </c>
      <c r="F209" s="306">
        <v>0.95499999999999996</v>
      </c>
      <c r="G209" s="41"/>
      <c r="H209" s="47"/>
    </row>
    <row r="210" s="2" customFormat="1" ht="16.8" customHeight="1">
      <c r="A210" s="41"/>
      <c r="B210" s="47"/>
      <c r="C210" s="307" t="s">
        <v>666</v>
      </c>
      <c r="D210" s="41"/>
      <c r="E210" s="41"/>
      <c r="F210" s="41"/>
      <c r="G210" s="41"/>
      <c r="H210" s="47"/>
    </row>
    <row r="211" s="2" customFormat="1" ht="16.8" customHeight="1">
      <c r="A211" s="41"/>
      <c r="B211" s="47"/>
      <c r="C211" s="305" t="s">
        <v>215</v>
      </c>
      <c r="D211" s="305" t="s">
        <v>678</v>
      </c>
      <c r="E211" s="20" t="s">
        <v>110</v>
      </c>
      <c r="F211" s="306">
        <v>279.26999999999998</v>
      </c>
      <c r="G211" s="41"/>
      <c r="H211" s="47"/>
    </row>
    <row r="212" s="2" customFormat="1" ht="7.44" customHeight="1">
      <c r="A212" s="41"/>
      <c r="B212" s="169"/>
      <c r="C212" s="170"/>
      <c r="D212" s="170"/>
      <c r="E212" s="170"/>
      <c r="F212" s="170"/>
      <c r="G212" s="170"/>
      <c r="H212" s="47"/>
    </row>
    <row r="213" s="2" customFormat="1">
      <c r="A213" s="41"/>
      <c r="B213" s="41"/>
      <c r="C213" s="41"/>
      <c r="D213" s="41"/>
      <c r="E213" s="41"/>
      <c r="F213" s="41"/>
      <c r="G213" s="41"/>
      <c r="H213" s="41"/>
    </row>
  </sheetData>
  <sheetProtection sheet="1" formatColumns="0" formatRows="0" objects="1" scenarios="1" spinCount="100000" saltValue="Yqr/4EaYpF6Nos5PgB/Nii7ngJjYntjV8RJenRvniIwUMx0eUtNZCjlvZh9JAcwRoWa88uuuCc2oaP8+SN3xgQ==" hashValue="b/6dSM4r86IUnbmSJ4e0ehc3xvO5NOB9oPz7TlhW5eJ2rGt31LOrIKvxF675sm3050Xa1F9qFTFD62GVZr8j6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308" customWidth="1"/>
    <col min="2" max="2" width="1.667969" style="308" customWidth="1"/>
    <col min="3" max="4" width="5" style="308" customWidth="1"/>
    <col min="5" max="5" width="11.66016" style="308" customWidth="1"/>
    <col min="6" max="6" width="9.160156" style="308" customWidth="1"/>
    <col min="7" max="7" width="5" style="308" customWidth="1"/>
    <col min="8" max="8" width="77.83203" style="308" customWidth="1"/>
    <col min="9" max="10" width="20" style="308" customWidth="1"/>
    <col min="11" max="11" width="1.667969" style="308" customWidth="1"/>
  </cols>
  <sheetData>
    <row r="1" s="1" customFormat="1" ht="37.5" customHeight="1"/>
    <row r="2" s="1" customFormat="1" ht="7.5" customHeight="1">
      <c r="B2" s="309"/>
      <c r="C2" s="310"/>
      <c r="D2" s="310"/>
      <c r="E2" s="310"/>
      <c r="F2" s="310"/>
      <c r="G2" s="310"/>
      <c r="H2" s="310"/>
      <c r="I2" s="310"/>
      <c r="J2" s="310"/>
      <c r="K2" s="311"/>
    </row>
    <row r="3" s="17" customFormat="1" ht="45" customHeight="1">
      <c r="B3" s="312"/>
      <c r="C3" s="313" t="s">
        <v>705</v>
      </c>
      <c r="D3" s="313"/>
      <c r="E3" s="313"/>
      <c r="F3" s="313"/>
      <c r="G3" s="313"/>
      <c r="H3" s="313"/>
      <c r="I3" s="313"/>
      <c r="J3" s="313"/>
      <c r="K3" s="314"/>
    </row>
    <row r="4" s="1" customFormat="1" ht="25.5" customHeight="1">
      <c r="B4" s="315"/>
      <c r="C4" s="316" t="s">
        <v>706</v>
      </c>
      <c r="D4" s="316"/>
      <c r="E4" s="316"/>
      <c r="F4" s="316"/>
      <c r="G4" s="316"/>
      <c r="H4" s="316"/>
      <c r="I4" s="316"/>
      <c r="J4" s="316"/>
      <c r="K4" s="317"/>
    </row>
    <row r="5" s="1" customFormat="1" ht="5.25" customHeight="1">
      <c r="B5" s="315"/>
      <c r="C5" s="318"/>
      <c r="D5" s="318"/>
      <c r="E5" s="318"/>
      <c r="F5" s="318"/>
      <c r="G5" s="318"/>
      <c r="H5" s="318"/>
      <c r="I5" s="318"/>
      <c r="J5" s="318"/>
      <c r="K5" s="317"/>
    </row>
    <row r="6" s="1" customFormat="1" ht="15" customHeight="1">
      <c r="B6" s="315"/>
      <c r="C6" s="319" t="s">
        <v>707</v>
      </c>
      <c r="D6" s="319"/>
      <c r="E6" s="319"/>
      <c r="F6" s="319"/>
      <c r="G6" s="319"/>
      <c r="H6" s="319"/>
      <c r="I6" s="319"/>
      <c r="J6" s="319"/>
      <c r="K6" s="317"/>
    </row>
    <row r="7" s="1" customFormat="1" ht="15" customHeight="1">
      <c r="B7" s="320"/>
      <c r="C7" s="319" t="s">
        <v>708</v>
      </c>
      <c r="D7" s="319"/>
      <c r="E7" s="319"/>
      <c r="F7" s="319"/>
      <c r="G7" s="319"/>
      <c r="H7" s="319"/>
      <c r="I7" s="319"/>
      <c r="J7" s="319"/>
      <c r="K7" s="317"/>
    </row>
    <row r="8" s="1" customFormat="1" ht="12.75" customHeight="1">
      <c r="B8" s="320"/>
      <c r="C8" s="319"/>
      <c r="D8" s="319"/>
      <c r="E8" s="319"/>
      <c r="F8" s="319"/>
      <c r="G8" s="319"/>
      <c r="H8" s="319"/>
      <c r="I8" s="319"/>
      <c r="J8" s="319"/>
      <c r="K8" s="317"/>
    </row>
    <row r="9" s="1" customFormat="1" ht="15" customHeight="1">
      <c r="B9" s="320"/>
      <c r="C9" s="319" t="s">
        <v>709</v>
      </c>
      <c r="D9" s="319"/>
      <c r="E9" s="319"/>
      <c r="F9" s="319"/>
      <c r="G9" s="319"/>
      <c r="H9" s="319"/>
      <c r="I9" s="319"/>
      <c r="J9" s="319"/>
      <c r="K9" s="317"/>
    </row>
    <row r="10" s="1" customFormat="1" ht="15" customHeight="1">
      <c r="B10" s="320"/>
      <c r="C10" s="319"/>
      <c r="D10" s="319" t="s">
        <v>710</v>
      </c>
      <c r="E10" s="319"/>
      <c r="F10" s="319"/>
      <c r="G10" s="319"/>
      <c r="H10" s="319"/>
      <c r="I10" s="319"/>
      <c r="J10" s="319"/>
      <c r="K10" s="317"/>
    </row>
    <row r="11" s="1" customFormat="1" ht="15" customHeight="1">
      <c r="B11" s="320"/>
      <c r="C11" s="321"/>
      <c r="D11" s="319" t="s">
        <v>711</v>
      </c>
      <c r="E11" s="319"/>
      <c r="F11" s="319"/>
      <c r="G11" s="319"/>
      <c r="H11" s="319"/>
      <c r="I11" s="319"/>
      <c r="J11" s="319"/>
      <c r="K11" s="317"/>
    </row>
    <row r="12" s="1" customFormat="1" ht="15" customHeight="1">
      <c r="B12" s="320"/>
      <c r="C12" s="321"/>
      <c r="D12" s="319"/>
      <c r="E12" s="319"/>
      <c r="F12" s="319"/>
      <c r="G12" s="319"/>
      <c r="H12" s="319"/>
      <c r="I12" s="319"/>
      <c r="J12" s="319"/>
      <c r="K12" s="317"/>
    </row>
    <row r="13" s="1" customFormat="1" ht="15" customHeight="1">
      <c r="B13" s="320"/>
      <c r="C13" s="321"/>
      <c r="D13" s="322" t="s">
        <v>712</v>
      </c>
      <c r="E13" s="319"/>
      <c r="F13" s="319"/>
      <c r="G13" s="319"/>
      <c r="H13" s="319"/>
      <c r="I13" s="319"/>
      <c r="J13" s="319"/>
      <c r="K13" s="317"/>
    </row>
    <row r="14" s="1" customFormat="1" ht="12.75" customHeight="1">
      <c r="B14" s="320"/>
      <c r="C14" s="321"/>
      <c r="D14" s="321"/>
      <c r="E14" s="321"/>
      <c r="F14" s="321"/>
      <c r="G14" s="321"/>
      <c r="H14" s="321"/>
      <c r="I14" s="321"/>
      <c r="J14" s="321"/>
      <c r="K14" s="317"/>
    </row>
    <row r="15" s="1" customFormat="1" ht="15" customHeight="1">
      <c r="B15" s="320"/>
      <c r="C15" s="321"/>
      <c r="D15" s="319" t="s">
        <v>713</v>
      </c>
      <c r="E15" s="319"/>
      <c r="F15" s="319"/>
      <c r="G15" s="319"/>
      <c r="H15" s="319"/>
      <c r="I15" s="319"/>
      <c r="J15" s="319"/>
      <c r="K15" s="317"/>
    </row>
    <row r="16" s="1" customFormat="1" ht="15" customHeight="1">
      <c r="B16" s="320"/>
      <c r="C16" s="321"/>
      <c r="D16" s="319" t="s">
        <v>714</v>
      </c>
      <c r="E16" s="319"/>
      <c r="F16" s="319"/>
      <c r="G16" s="319"/>
      <c r="H16" s="319"/>
      <c r="I16" s="319"/>
      <c r="J16" s="319"/>
      <c r="K16" s="317"/>
    </row>
    <row r="17" s="1" customFormat="1" ht="15" customHeight="1">
      <c r="B17" s="320"/>
      <c r="C17" s="321"/>
      <c r="D17" s="319" t="s">
        <v>715</v>
      </c>
      <c r="E17" s="319"/>
      <c r="F17" s="319"/>
      <c r="G17" s="319"/>
      <c r="H17" s="319"/>
      <c r="I17" s="319"/>
      <c r="J17" s="319"/>
      <c r="K17" s="317"/>
    </row>
    <row r="18" s="1" customFormat="1" ht="15" customHeight="1">
      <c r="B18" s="320"/>
      <c r="C18" s="321"/>
      <c r="D18" s="321"/>
      <c r="E18" s="323" t="s">
        <v>82</v>
      </c>
      <c r="F18" s="319" t="s">
        <v>716</v>
      </c>
      <c r="G18" s="319"/>
      <c r="H18" s="319"/>
      <c r="I18" s="319"/>
      <c r="J18" s="319"/>
      <c r="K18" s="317"/>
    </row>
    <row r="19" s="1" customFormat="1" ht="15" customHeight="1">
      <c r="B19" s="320"/>
      <c r="C19" s="321"/>
      <c r="D19" s="321"/>
      <c r="E19" s="323" t="s">
        <v>717</v>
      </c>
      <c r="F19" s="319" t="s">
        <v>718</v>
      </c>
      <c r="G19" s="319"/>
      <c r="H19" s="319"/>
      <c r="I19" s="319"/>
      <c r="J19" s="319"/>
      <c r="K19" s="317"/>
    </row>
    <row r="20" s="1" customFormat="1" ht="15" customHeight="1">
      <c r="B20" s="320"/>
      <c r="C20" s="321"/>
      <c r="D20" s="321"/>
      <c r="E20" s="323" t="s">
        <v>719</v>
      </c>
      <c r="F20" s="319" t="s">
        <v>720</v>
      </c>
      <c r="G20" s="319"/>
      <c r="H20" s="319"/>
      <c r="I20" s="319"/>
      <c r="J20" s="319"/>
      <c r="K20" s="317"/>
    </row>
    <row r="21" s="1" customFormat="1" ht="15" customHeight="1">
      <c r="B21" s="320"/>
      <c r="C21" s="321"/>
      <c r="D21" s="321"/>
      <c r="E21" s="323" t="s">
        <v>721</v>
      </c>
      <c r="F21" s="319" t="s">
        <v>722</v>
      </c>
      <c r="G21" s="319"/>
      <c r="H21" s="319"/>
      <c r="I21" s="319"/>
      <c r="J21" s="319"/>
      <c r="K21" s="317"/>
    </row>
    <row r="22" s="1" customFormat="1" ht="15" customHeight="1">
      <c r="B22" s="320"/>
      <c r="C22" s="321"/>
      <c r="D22" s="321"/>
      <c r="E22" s="323" t="s">
        <v>723</v>
      </c>
      <c r="F22" s="319" t="s">
        <v>486</v>
      </c>
      <c r="G22" s="319"/>
      <c r="H22" s="319"/>
      <c r="I22" s="319"/>
      <c r="J22" s="319"/>
      <c r="K22" s="317"/>
    </row>
    <row r="23" s="1" customFormat="1" ht="15" customHeight="1">
      <c r="B23" s="320"/>
      <c r="C23" s="321"/>
      <c r="D23" s="321"/>
      <c r="E23" s="323" t="s">
        <v>89</v>
      </c>
      <c r="F23" s="319" t="s">
        <v>724</v>
      </c>
      <c r="G23" s="319"/>
      <c r="H23" s="319"/>
      <c r="I23" s="319"/>
      <c r="J23" s="319"/>
      <c r="K23" s="317"/>
    </row>
    <row r="24" s="1" customFormat="1" ht="12.75" customHeight="1">
      <c r="B24" s="320"/>
      <c r="C24" s="321"/>
      <c r="D24" s="321"/>
      <c r="E24" s="321"/>
      <c r="F24" s="321"/>
      <c r="G24" s="321"/>
      <c r="H24" s="321"/>
      <c r="I24" s="321"/>
      <c r="J24" s="321"/>
      <c r="K24" s="317"/>
    </row>
    <row r="25" s="1" customFormat="1" ht="15" customHeight="1">
      <c r="B25" s="320"/>
      <c r="C25" s="319" t="s">
        <v>725</v>
      </c>
      <c r="D25" s="319"/>
      <c r="E25" s="319"/>
      <c r="F25" s="319"/>
      <c r="G25" s="319"/>
      <c r="H25" s="319"/>
      <c r="I25" s="319"/>
      <c r="J25" s="319"/>
      <c r="K25" s="317"/>
    </row>
    <row r="26" s="1" customFormat="1" ht="15" customHeight="1">
      <c r="B26" s="320"/>
      <c r="C26" s="319" t="s">
        <v>726</v>
      </c>
      <c r="D26" s="319"/>
      <c r="E26" s="319"/>
      <c r="F26" s="319"/>
      <c r="G26" s="319"/>
      <c r="H26" s="319"/>
      <c r="I26" s="319"/>
      <c r="J26" s="319"/>
      <c r="K26" s="317"/>
    </row>
    <row r="27" s="1" customFormat="1" ht="15" customHeight="1">
      <c r="B27" s="320"/>
      <c r="C27" s="319"/>
      <c r="D27" s="319" t="s">
        <v>727</v>
      </c>
      <c r="E27" s="319"/>
      <c r="F27" s="319"/>
      <c r="G27" s="319"/>
      <c r="H27" s="319"/>
      <c r="I27" s="319"/>
      <c r="J27" s="319"/>
      <c r="K27" s="317"/>
    </row>
    <row r="28" s="1" customFormat="1" ht="15" customHeight="1">
      <c r="B28" s="320"/>
      <c r="C28" s="321"/>
      <c r="D28" s="319" t="s">
        <v>728</v>
      </c>
      <c r="E28" s="319"/>
      <c r="F28" s="319"/>
      <c r="G28" s="319"/>
      <c r="H28" s="319"/>
      <c r="I28" s="319"/>
      <c r="J28" s="319"/>
      <c r="K28" s="317"/>
    </row>
    <row r="29" s="1" customFormat="1" ht="12.75" customHeight="1">
      <c r="B29" s="320"/>
      <c r="C29" s="321"/>
      <c r="D29" s="321"/>
      <c r="E29" s="321"/>
      <c r="F29" s="321"/>
      <c r="G29" s="321"/>
      <c r="H29" s="321"/>
      <c r="I29" s="321"/>
      <c r="J29" s="321"/>
      <c r="K29" s="317"/>
    </row>
    <row r="30" s="1" customFormat="1" ht="15" customHeight="1">
      <c r="B30" s="320"/>
      <c r="C30" s="321"/>
      <c r="D30" s="319" t="s">
        <v>729</v>
      </c>
      <c r="E30" s="319"/>
      <c r="F30" s="319"/>
      <c r="G30" s="319"/>
      <c r="H30" s="319"/>
      <c r="I30" s="319"/>
      <c r="J30" s="319"/>
      <c r="K30" s="317"/>
    </row>
    <row r="31" s="1" customFormat="1" ht="15" customHeight="1">
      <c r="B31" s="320"/>
      <c r="C31" s="321"/>
      <c r="D31" s="319" t="s">
        <v>730</v>
      </c>
      <c r="E31" s="319"/>
      <c r="F31" s="319"/>
      <c r="G31" s="319"/>
      <c r="H31" s="319"/>
      <c r="I31" s="319"/>
      <c r="J31" s="319"/>
      <c r="K31" s="317"/>
    </row>
    <row r="32" s="1" customFormat="1" ht="12.75" customHeight="1">
      <c r="B32" s="320"/>
      <c r="C32" s="321"/>
      <c r="D32" s="321"/>
      <c r="E32" s="321"/>
      <c r="F32" s="321"/>
      <c r="G32" s="321"/>
      <c r="H32" s="321"/>
      <c r="I32" s="321"/>
      <c r="J32" s="321"/>
      <c r="K32" s="317"/>
    </row>
    <row r="33" s="1" customFormat="1" ht="15" customHeight="1">
      <c r="B33" s="320"/>
      <c r="C33" s="321"/>
      <c r="D33" s="319" t="s">
        <v>731</v>
      </c>
      <c r="E33" s="319"/>
      <c r="F33" s="319"/>
      <c r="G33" s="319"/>
      <c r="H33" s="319"/>
      <c r="I33" s="319"/>
      <c r="J33" s="319"/>
      <c r="K33" s="317"/>
    </row>
    <row r="34" s="1" customFormat="1" ht="15" customHeight="1">
      <c r="B34" s="320"/>
      <c r="C34" s="321"/>
      <c r="D34" s="319" t="s">
        <v>732</v>
      </c>
      <c r="E34" s="319"/>
      <c r="F34" s="319"/>
      <c r="G34" s="319"/>
      <c r="H34" s="319"/>
      <c r="I34" s="319"/>
      <c r="J34" s="319"/>
      <c r="K34" s="317"/>
    </row>
    <row r="35" s="1" customFormat="1" ht="15" customHeight="1">
      <c r="B35" s="320"/>
      <c r="C35" s="321"/>
      <c r="D35" s="319" t="s">
        <v>733</v>
      </c>
      <c r="E35" s="319"/>
      <c r="F35" s="319"/>
      <c r="G35" s="319"/>
      <c r="H35" s="319"/>
      <c r="I35" s="319"/>
      <c r="J35" s="319"/>
      <c r="K35" s="317"/>
    </row>
    <row r="36" s="1" customFormat="1" ht="15" customHeight="1">
      <c r="B36" s="320"/>
      <c r="C36" s="321"/>
      <c r="D36" s="319"/>
      <c r="E36" s="322" t="s">
        <v>142</v>
      </c>
      <c r="F36" s="319"/>
      <c r="G36" s="319" t="s">
        <v>734</v>
      </c>
      <c r="H36" s="319"/>
      <c r="I36" s="319"/>
      <c r="J36" s="319"/>
      <c r="K36" s="317"/>
    </row>
    <row r="37" s="1" customFormat="1" ht="30.75" customHeight="1">
      <c r="B37" s="320"/>
      <c r="C37" s="321"/>
      <c r="D37" s="319"/>
      <c r="E37" s="322" t="s">
        <v>735</v>
      </c>
      <c r="F37" s="319"/>
      <c r="G37" s="319" t="s">
        <v>736</v>
      </c>
      <c r="H37" s="319"/>
      <c r="I37" s="319"/>
      <c r="J37" s="319"/>
      <c r="K37" s="317"/>
    </row>
    <row r="38" s="1" customFormat="1" ht="15" customHeight="1">
      <c r="B38" s="320"/>
      <c r="C38" s="321"/>
      <c r="D38" s="319"/>
      <c r="E38" s="322" t="s">
        <v>57</v>
      </c>
      <c r="F38" s="319"/>
      <c r="G38" s="319" t="s">
        <v>737</v>
      </c>
      <c r="H38" s="319"/>
      <c r="I38" s="319"/>
      <c r="J38" s="319"/>
      <c r="K38" s="317"/>
    </row>
    <row r="39" s="1" customFormat="1" ht="15" customHeight="1">
      <c r="B39" s="320"/>
      <c r="C39" s="321"/>
      <c r="D39" s="319"/>
      <c r="E39" s="322" t="s">
        <v>58</v>
      </c>
      <c r="F39" s="319"/>
      <c r="G39" s="319" t="s">
        <v>738</v>
      </c>
      <c r="H39" s="319"/>
      <c r="I39" s="319"/>
      <c r="J39" s="319"/>
      <c r="K39" s="317"/>
    </row>
    <row r="40" s="1" customFormat="1" ht="15" customHeight="1">
      <c r="B40" s="320"/>
      <c r="C40" s="321"/>
      <c r="D40" s="319"/>
      <c r="E40" s="322" t="s">
        <v>143</v>
      </c>
      <c r="F40" s="319"/>
      <c r="G40" s="319" t="s">
        <v>739</v>
      </c>
      <c r="H40" s="319"/>
      <c r="I40" s="319"/>
      <c r="J40" s="319"/>
      <c r="K40" s="317"/>
    </row>
    <row r="41" s="1" customFormat="1" ht="15" customHeight="1">
      <c r="B41" s="320"/>
      <c r="C41" s="321"/>
      <c r="D41" s="319"/>
      <c r="E41" s="322" t="s">
        <v>144</v>
      </c>
      <c r="F41" s="319"/>
      <c r="G41" s="319" t="s">
        <v>740</v>
      </c>
      <c r="H41" s="319"/>
      <c r="I41" s="319"/>
      <c r="J41" s="319"/>
      <c r="K41" s="317"/>
    </row>
    <row r="42" s="1" customFormat="1" ht="15" customHeight="1">
      <c r="B42" s="320"/>
      <c r="C42" s="321"/>
      <c r="D42" s="319"/>
      <c r="E42" s="322" t="s">
        <v>741</v>
      </c>
      <c r="F42" s="319"/>
      <c r="G42" s="319" t="s">
        <v>742</v>
      </c>
      <c r="H42" s="319"/>
      <c r="I42" s="319"/>
      <c r="J42" s="319"/>
      <c r="K42" s="317"/>
    </row>
    <row r="43" s="1" customFormat="1" ht="15" customHeight="1">
      <c r="B43" s="320"/>
      <c r="C43" s="321"/>
      <c r="D43" s="319"/>
      <c r="E43" s="322"/>
      <c r="F43" s="319"/>
      <c r="G43" s="319" t="s">
        <v>743</v>
      </c>
      <c r="H43" s="319"/>
      <c r="I43" s="319"/>
      <c r="J43" s="319"/>
      <c r="K43" s="317"/>
    </row>
    <row r="44" s="1" customFormat="1" ht="15" customHeight="1">
      <c r="B44" s="320"/>
      <c r="C44" s="321"/>
      <c r="D44" s="319"/>
      <c r="E44" s="322" t="s">
        <v>744</v>
      </c>
      <c r="F44" s="319"/>
      <c r="G44" s="319" t="s">
        <v>745</v>
      </c>
      <c r="H44" s="319"/>
      <c r="I44" s="319"/>
      <c r="J44" s="319"/>
      <c r="K44" s="317"/>
    </row>
    <row r="45" s="1" customFormat="1" ht="15" customHeight="1">
      <c r="B45" s="320"/>
      <c r="C45" s="321"/>
      <c r="D45" s="319"/>
      <c r="E45" s="322" t="s">
        <v>146</v>
      </c>
      <c r="F45" s="319"/>
      <c r="G45" s="319" t="s">
        <v>746</v>
      </c>
      <c r="H45" s="319"/>
      <c r="I45" s="319"/>
      <c r="J45" s="319"/>
      <c r="K45" s="317"/>
    </row>
    <row r="46" s="1" customFormat="1" ht="12.75" customHeight="1">
      <c r="B46" s="320"/>
      <c r="C46" s="321"/>
      <c r="D46" s="319"/>
      <c r="E46" s="319"/>
      <c r="F46" s="319"/>
      <c r="G46" s="319"/>
      <c r="H46" s="319"/>
      <c r="I46" s="319"/>
      <c r="J46" s="319"/>
      <c r="K46" s="317"/>
    </row>
    <row r="47" s="1" customFormat="1" ht="15" customHeight="1">
      <c r="B47" s="320"/>
      <c r="C47" s="321"/>
      <c r="D47" s="319" t="s">
        <v>747</v>
      </c>
      <c r="E47" s="319"/>
      <c r="F47" s="319"/>
      <c r="G47" s="319"/>
      <c r="H47" s="319"/>
      <c r="I47" s="319"/>
      <c r="J47" s="319"/>
      <c r="K47" s="317"/>
    </row>
    <row r="48" s="1" customFormat="1" ht="15" customHeight="1">
      <c r="B48" s="320"/>
      <c r="C48" s="321"/>
      <c r="D48" s="321"/>
      <c r="E48" s="319" t="s">
        <v>748</v>
      </c>
      <c r="F48" s="319"/>
      <c r="G48" s="319"/>
      <c r="H48" s="319"/>
      <c r="I48" s="319"/>
      <c r="J48" s="319"/>
      <c r="K48" s="317"/>
    </row>
    <row r="49" s="1" customFormat="1" ht="15" customHeight="1">
      <c r="B49" s="320"/>
      <c r="C49" s="321"/>
      <c r="D49" s="321"/>
      <c r="E49" s="319" t="s">
        <v>749</v>
      </c>
      <c r="F49" s="319"/>
      <c r="G49" s="319"/>
      <c r="H49" s="319"/>
      <c r="I49" s="319"/>
      <c r="J49" s="319"/>
      <c r="K49" s="317"/>
    </row>
    <row r="50" s="1" customFormat="1" ht="15" customHeight="1">
      <c r="B50" s="320"/>
      <c r="C50" s="321"/>
      <c r="D50" s="321"/>
      <c r="E50" s="319" t="s">
        <v>750</v>
      </c>
      <c r="F50" s="319"/>
      <c r="G50" s="319"/>
      <c r="H50" s="319"/>
      <c r="I50" s="319"/>
      <c r="J50" s="319"/>
      <c r="K50" s="317"/>
    </row>
    <row r="51" s="1" customFormat="1" ht="15" customHeight="1">
      <c r="B51" s="320"/>
      <c r="C51" s="321"/>
      <c r="D51" s="319" t="s">
        <v>751</v>
      </c>
      <c r="E51" s="319"/>
      <c r="F51" s="319"/>
      <c r="G51" s="319"/>
      <c r="H51" s="319"/>
      <c r="I51" s="319"/>
      <c r="J51" s="319"/>
      <c r="K51" s="317"/>
    </row>
    <row r="52" s="1" customFormat="1" ht="25.5" customHeight="1">
      <c r="B52" s="315"/>
      <c r="C52" s="316" t="s">
        <v>752</v>
      </c>
      <c r="D52" s="316"/>
      <c r="E52" s="316"/>
      <c r="F52" s="316"/>
      <c r="G52" s="316"/>
      <c r="H52" s="316"/>
      <c r="I52" s="316"/>
      <c r="J52" s="316"/>
      <c r="K52" s="317"/>
    </row>
    <row r="53" s="1" customFormat="1" ht="5.25" customHeight="1">
      <c r="B53" s="315"/>
      <c r="C53" s="318"/>
      <c r="D53" s="318"/>
      <c r="E53" s="318"/>
      <c r="F53" s="318"/>
      <c r="G53" s="318"/>
      <c r="H53" s="318"/>
      <c r="I53" s="318"/>
      <c r="J53" s="318"/>
      <c r="K53" s="317"/>
    </row>
    <row r="54" s="1" customFormat="1" ht="15" customHeight="1">
      <c r="B54" s="315"/>
      <c r="C54" s="319" t="s">
        <v>753</v>
      </c>
      <c r="D54" s="319"/>
      <c r="E54" s="319"/>
      <c r="F54" s="319"/>
      <c r="G54" s="319"/>
      <c r="H54" s="319"/>
      <c r="I54" s="319"/>
      <c r="J54" s="319"/>
      <c r="K54" s="317"/>
    </row>
    <row r="55" s="1" customFormat="1" ht="15" customHeight="1">
      <c r="B55" s="315"/>
      <c r="C55" s="319" t="s">
        <v>754</v>
      </c>
      <c r="D55" s="319"/>
      <c r="E55" s="319"/>
      <c r="F55" s="319"/>
      <c r="G55" s="319"/>
      <c r="H55" s="319"/>
      <c r="I55" s="319"/>
      <c r="J55" s="319"/>
      <c r="K55" s="317"/>
    </row>
    <row r="56" s="1" customFormat="1" ht="12.75" customHeight="1">
      <c r="B56" s="315"/>
      <c r="C56" s="319"/>
      <c r="D56" s="319"/>
      <c r="E56" s="319"/>
      <c r="F56" s="319"/>
      <c r="G56" s="319"/>
      <c r="H56" s="319"/>
      <c r="I56" s="319"/>
      <c r="J56" s="319"/>
      <c r="K56" s="317"/>
    </row>
    <row r="57" s="1" customFormat="1" ht="15" customHeight="1">
      <c r="B57" s="315"/>
      <c r="C57" s="319" t="s">
        <v>755</v>
      </c>
      <c r="D57" s="319"/>
      <c r="E57" s="319"/>
      <c r="F57" s="319"/>
      <c r="G57" s="319"/>
      <c r="H57" s="319"/>
      <c r="I57" s="319"/>
      <c r="J57" s="319"/>
      <c r="K57" s="317"/>
    </row>
    <row r="58" s="1" customFormat="1" ht="15" customHeight="1">
      <c r="B58" s="315"/>
      <c r="C58" s="321"/>
      <c r="D58" s="319" t="s">
        <v>756</v>
      </c>
      <c r="E58" s="319"/>
      <c r="F58" s="319"/>
      <c r="G58" s="319"/>
      <c r="H58" s="319"/>
      <c r="I58" s="319"/>
      <c r="J58" s="319"/>
      <c r="K58" s="317"/>
    </row>
    <row r="59" s="1" customFormat="1" ht="15" customHeight="1">
      <c r="B59" s="315"/>
      <c r="C59" s="321"/>
      <c r="D59" s="319" t="s">
        <v>757</v>
      </c>
      <c r="E59" s="319"/>
      <c r="F59" s="319"/>
      <c r="G59" s="319"/>
      <c r="H59" s="319"/>
      <c r="I59" s="319"/>
      <c r="J59" s="319"/>
      <c r="K59" s="317"/>
    </row>
    <row r="60" s="1" customFormat="1" ht="15" customHeight="1">
      <c r="B60" s="315"/>
      <c r="C60" s="321"/>
      <c r="D60" s="319" t="s">
        <v>758</v>
      </c>
      <c r="E60" s="319"/>
      <c r="F60" s="319"/>
      <c r="G60" s="319"/>
      <c r="H60" s="319"/>
      <c r="I60" s="319"/>
      <c r="J60" s="319"/>
      <c r="K60" s="317"/>
    </row>
    <row r="61" s="1" customFormat="1" ht="15" customHeight="1">
      <c r="B61" s="315"/>
      <c r="C61" s="321"/>
      <c r="D61" s="319" t="s">
        <v>759</v>
      </c>
      <c r="E61" s="319"/>
      <c r="F61" s="319"/>
      <c r="G61" s="319"/>
      <c r="H61" s="319"/>
      <c r="I61" s="319"/>
      <c r="J61" s="319"/>
      <c r="K61" s="317"/>
    </row>
    <row r="62" s="1" customFormat="1" ht="15" customHeight="1">
      <c r="B62" s="315"/>
      <c r="C62" s="321"/>
      <c r="D62" s="324" t="s">
        <v>760</v>
      </c>
      <c r="E62" s="324"/>
      <c r="F62" s="324"/>
      <c r="G62" s="324"/>
      <c r="H62" s="324"/>
      <c r="I62" s="324"/>
      <c r="J62" s="324"/>
      <c r="K62" s="317"/>
    </row>
    <row r="63" s="1" customFormat="1" ht="15" customHeight="1">
      <c r="B63" s="315"/>
      <c r="C63" s="321"/>
      <c r="D63" s="319" t="s">
        <v>761</v>
      </c>
      <c r="E63" s="319"/>
      <c r="F63" s="319"/>
      <c r="G63" s="319"/>
      <c r="H63" s="319"/>
      <c r="I63" s="319"/>
      <c r="J63" s="319"/>
      <c r="K63" s="317"/>
    </row>
    <row r="64" s="1" customFormat="1" ht="12.75" customHeight="1">
      <c r="B64" s="315"/>
      <c r="C64" s="321"/>
      <c r="D64" s="321"/>
      <c r="E64" s="325"/>
      <c r="F64" s="321"/>
      <c r="G64" s="321"/>
      <c r="H64" s="321"/>
      <c r="I64" s="321"/>
      <c r="J64" s="321"/>
      <c r="K64" s="317"/>
    </row>
    <row r="65" s="1" customFormat="1" ht="15" customHeight="1">
      <c r="B65" s="315"/>
      <c r="C65" s="321"/>
      <c r="D65" s="319" t="s">
        <v>762</v>
      </c>
      <c r="E65" s="319"/>
      <c r="F65" s="319"/>
      <c r="G65" s="319"/>
      <c r="H65" s="319"/>
      <c r="I65" s="319"/>
      <c r="J65" s="319"/>
      <c r="K65" s="317"/>
    </row>
    <row r="66" s="1" customFormat="1" ht="15" customHeight="1">
      <c r="B66" s="315"/>
      <c r="C66" s="321"/>
      <c r="D66" s="324" t="s">
        <v>763</v>
      </c>
      <c r="E66" s="324"/>
      <c r="F66" s="324"/>
      <c r="G66" s="324"/>
      <c r="H66" s="324"/>
      <c r="I66" s="324"/>
      <c r="J66" s="324"/>
      <c r="K66" s="317"/>
    </row>
    <row r="67" s="1" customFormat="1" ht="15" customHeight="1">
      <c r="B67" s="315"/>
      <c r="C67" s="321"/>
      <c r="D67" s="319" t="s">
        <v>764</v>
      </c>
      <c r="E67" s="319"/>
      <c r="F67" s="319"/>
      <c r="G67" s="319"/>
      <c r="H67" s="319"/>
      <c r="I67" s="319"/>
      <c r="J67" s="319"/>
      <c r="K67" s="317"/>
    </row>
    <row r="68" s="1" customFormat="1" ht="15" customHeight="1">
      <c r="B68" s="315"/>
      <c r="C68" s="321"/>
      <c r="D68" s="319" t="s">
        <v>765</v>
      </c>
      <c r="E68" s="319"/>
      <c r="F68" s="319"/>
      <c r="G68" s="319"/>
      <c r="H68" s="319"/>
      <c r="I68" s="319"/>
      <c r="J68" s="319"/>
      <c r="K68" s="317"/>
    </row>
    <row r="69" s="1" customFormat="1" ht="15" customHeight="1">
      <c r="B69" s="315"/>
      <c r="C69" s="321"/>
      <c r="D69" s="319" t="s">
        <v>766</v>
      </c>
      <c r="E69" s="319"/>
      <c r="F69" s="319"/>
      <c r="G69" s="319"/>
      <c r="H69" s="319"/>
      <c r="I69" s="319"/>
      <c r="J69" s="319"/>
      <c r="K69" s="317"/>
    </row>
    <row r="70" s="1" customFormat="1" ht="15" customHeight="1">
      <c r="B70" s="315"/>
      <c r="C70" s="321"/>
      <c r="D70" s="319" t="s">
        <v>767</v>
      </c>
      <c r="E70" s="319"/>
      <c r="F70" s="319"/>
      <c r="G70" s="319"/>
      <c r="H70" s="319"/>
      <c r="I70" s="319"/>
      <c r="J70" s="319"/>
      <c r="K70" s="317"/>
    </row>
    <row r="71" s="1" customFormat="1" ht="12.75" customHeight="1">
      <c r="B71" s="326"/>
      <c r="C71" s="327"/>
      <c r="D71" s="327"/>
      <c r="E71" s="327"/>
      <c r="F71" s="327"/>
      <c r="G71" s="327"/>
      <c r="H71" s="327"/>
      <c r="I71" s="327"/>
      <c r="J71" s="327"/>
      <c r="K71" s="328"/>
    </row>
    <row r="72" s="1" customFormat="1" ht="18.75" customHeight="1">
      <c r="B72" s="329"/>
      <c r="C72" s="329"/>
      <c r="D72" s="329"/>
      <c r="E72" s="329"/>
      <c r="F72" s="329"/>
      <c r="G72" s="329"/>
      <c r="H72" s="329"/>
      <c r="I72" s="329"/>
      <c r="J72" s="329"/>
      <c r="K72" s="330"/>
    </row>
    <row r="73" s="1" customFormat="1" ht="18.75" customHeight="1">
      <c r="B73" s="330"/>
      <c r="C73" s="330"/>
      <c r="D73" s="330"/>
      <c r="E73" s="330"/>
      <c r="F73" s="330"/>
      <c r="G73" s="330"/>
      <c r="H73" s="330"/>
      <c r="I73" s="330"/>
      <c r="J73" s="330"/>
      <c r="K73" s="330"/>
    </row>
    <row r="74" s="1" customFormat="1" ht="7.5" customHeight="1">
      <c r="B74" s="331"/>
      <c r="C74" s="332"/>
      <c r="D74" s="332"/>
      <c r="E74" s="332"/>
      <c r="F74" s="332"/>
      <c r="G74" s="332"/>
      <c r="H74" s="332"/>
      <c r="I74" s="332"/>
      <c r="J74" s="332"/>
      <c r="K74" s="333"/>
    </row>
    <row r="75" s="1" customFormat="1" ht="45" customHeight="1">
      <c r="B75" s="334"/>
      <c r="C75" s="335" t="s">
        <v>768</v>
      </c>
      <c r="D75" s="335"/>
      <c r="E75" s="335"/>
      <c r="F75" s="335"/>
      <c r="G75" s="335"/>
      <c r="H75" s="335"/>
      <c r="I75" s="335"/>
      <c r="J75" s="335"/>
      <c r="K75" s="336"/>
    </row>
    <row r="76" s="1" customFormat="1" ht="17.25" customHeight="1">
      <c r="B76" s="334"/>
      <c r="C76" s="337" t="s">
        <v>769</v>
      </c>
      <c r="D76" s="337"/>
      <c r="E76" s="337"/>
      <c r="F76" s="337" t="s">
        <v>770</v>
      </c>
      <c r="G76" s="338"/>
      <c r="H76" s="337" t="s">
        <v>58</v>
      </c>
      <c r="I76" s="337" t="s">
        <v>61</v>
      </c>
      <c r="J76" s="337" t="s">
        <v>771</v>
      </c>
      <c r="K76" s="336"/>
    </row>
    <row r="77" s="1" customFormat="1" ht="17.25" customHeight="1">
      <c r="B77" s="334"/>
      <c r="C77" s="339" t="s">
        <v>772</v>
      </c>
      <c r="D77" s="339"/>
      <c r="E77" s="339"/>
      <c r="F77" s="340" t="s">
        <v>773</v>
      </c>
      <c r="G77" s="341"/>
      <c r="H77" s="339"/>
      <c r="I77" s="339"/>
      <c r="J77" s="339" t="s">
        <v>774</v>
      </c>
      <c r="K77" s="336"/>
    </row>
    <row r="78" s="1" customFormat="1" ht="5.25" customHeight="1">
      <c r="B78" s="334"/>
      <c r="C78" s="342"/>
      <c r="D78" s="342"/>
      <c r="E78" s="342"/>
      <c r="F78" s="342"/>
      <c r="G78" s="343"/>
      <c r="H78" s="342"/>
      <c r="I78" s="342"/>
      <c r="J78" s="342"/>
      <c r="K78" s="336"/>
    </row>
    <row r="79" s="1" customFormat="1" ht="15" customHeight="1">
      <c r="B79" s="334"/>
      <c r="C79" s="322" t="s">
        <v>57</v>
      </c>
      <c r="D79" s="344"/>
      <c r="E79" s="344"/>
      <c r="F79" s="345" t="s">
        <v>775</v>
      </c>
      <c r="G79" s="346"/>
      <c r="H79" s="322" t="s">
        <v>776</v>
      </c>
      <c r="I79" s="322" t="s">
        <v>777</v>
      </c>
      <c r="J79" s="322">
        <v>20</v>
      </c>
      <c r="K79" s="336"/>
    </row>
    <row r="80" s="1" customFormat="1" ht="15" customHeight="1">
      <c r="B80" s="334"/>
      <c r="C80" s="322" t="s">
        <v>778</v>
      </c>
      <c r="D80" s="322"/>
      <c r="E80" s="322"/>
      <c r="F80" s="345" t="s">
        <v>775</v>
      </c>
      <c r="G80" s="346"/>
      <c r="H80" s="322" t="s">
        <v>779</v>
      </c>
      <c r="I80" s="322" t="s">
        <v>777</v>
      </c>
      <c r="J80" s="322">
        <v>120</v>
      </c>
      <c r="K80" s="336"/>
    </row>
    <row r="81" s="1" customFormat="1" ht="15" customHeight="1">
      <c r="B81" s="347"/>
      <c r="C81" s="322" t="s">
        <v>780</v>
      </c>
      <c r="D81" s="322"/>
      <c r="E81" s="322"/>
      <c r="F81" s="345" t="s">
        <v>781</v>
      </c>
      <c r="G81" s="346"/>
      <c r="H81" s="322" t="s">
        <v>782</v>
      </c>
      <c r="I81" s="322" t="s">
        <v>777</v>
      </c>
      <c r="J81" s="322">
        <v>50</v>
      </c>
      <c r="K81" s="336"/>
    </row>
    <row r="82" s="1" customFormat="1" ht="15" customHeight="1">
      <c r="B82" s="347"/>
      <c r="C82" s="322" t="s">
        <v>783</v>
      </c>
      <c r="D82" s="322"/>
      <c r="E82" s="322"/>
      <c r="F82" s="345" t="s">
        <v>775</v>
      </c>
      <c r="G82" s="346"/>
      <c r="H82" s="322" t="s">
        <v>784</v>
      </c>
      <c r="I82" s="322" t="s">
        <v>785</v>
      </c>
      <c r="J82" s="322"/>
      <c r="K82" s="336"/>
    </row>
    <row r="83" s="1" customFormat="1" ht="15" customHeight="1">
      <c r="B83" s="347"/>
      <c r="C83" s="348" t="s">
        <v>786</v>
      </c>
      <c r="D83" s="348"/>
      <c r="E83" s="348"/>
      <c r="F83" s="349" t="s">
        <v>781</v>
      </c>
      <c r="G83" s="348"/>
      <c r="H83" s="348" t="s">
        <v>787</v>
      </c>
      <c r="I83" s="348" t="s">
        <v>777</v>
      </c>
      <c r="J83" s="348">
        <v>15</v>
      </c>
      <c r="K83" s="336"/>
    </row>
    <row r="84" s="1" customFormat="1" ht="15" customHeight="1">
      <c r="B84" s="347"/>
      <c r="C84" s="348" t="s">
        <v>788</v>
      </c>
      <c r="D84" s="348"/>
      <c r="E84" s="348"/>
      <c r="F84" s="349" t="s">
        <v>781</v>
      </c>
      <c r="G84" s="348"/>
      <c r="H84" s="348" t="s">
        <v>789</v>
      </c>
      <c r="I84" s="348" t="s">
        <v>777</v>
      </c>
      <c r="J84" s="348">
        <v>15</v>
      </c>
      <c r="K84" s="336"/>
    </row>
    <row r="85" s="1" customFormat="1" ht="15" customHeight="1">
      <c r="B85" s="347"/>
      <c r="C85" s="348" t="s">
        <v>790</v>
      </c>
      <c r="D85" s="348"/>
      <c r="E85" s="348"/>
      <c r="F85" s="349" t="s">
        <v>781</v>
      </c>
      <c r="G85" s="348"/>
      <c r="H85" s="348" t="s">
        <v>791</v>
      </c>
      <c r="I85" s="348" t="s">
        <v>777</v>
      </c>
      <c r="J85" s="348">
        <v>20</v>
      </c>
      <c r="K85" s="336"/>
    </row>
    <row r="86" s="1" customFormat="1" ht="15" customHeight="1">
      <c r="B86" s="347"/>
      <c r="C86" s="348" t="s">
        <v>792</v>
      </c>
      <c r="D86" s="348"/>
      <c r="E86" s="348"/>
      <c r="F86" s="349" t="s">
        <v>781</v>
      </c>
      <c r="G86" s="348"/>
      <c r="H86" s="348" t="s">
        <v>793</v>
      </c>
      <c r="I86" s="348" t="s">
        <v>777</v>
      </c>
      <c r="J86" s="348">
        <v>20</v>
      </c>
      <c r="K86" s="336"/>
    </row>
    <row r="87" s="1" customFormat="1" ht="15" customHeight="1">
      <c r="B87" s="347"/>
      <c r="C87" s="322" t="s">
        <v>794</v>
      </c>
      <c r="D87" s="322"/>
      <c r="E87" s="322"/>
      <c r="F87" s="345" t="s">
        <v>781</v>
      </c>
      <c r="G87" s="346"/>
      <c r="H87" s="322" t="s">
        <v>795</v>
      </c>
      <c r="I87" s="322" t="s">
        <v>777</v>
      </c>
      <c r="J87" s="322">
        <v>50</v>
      </c>
      <c r="K87" s="336"/>
    </row>
    <row r="88" s="1" customFormat="1" ht="15" customHeight="1">
      <c r="B88" s="347"/>
      <c r="C88" s="322" t="s">
        <v>796</v>
      </c>
      <c r="D88" s="322"/>
      <c r="E88" s="322"/>
      <c r="F88" s="345" t="s">
        <v>781</v>
      </c>
      <c r="G88" s="346"/>
      <c r="H88" s="322" t="s">
        <v>797</v>
      </c>
      <c r="I88" s="322" t="s">
        <v>777</v>
      </c>
      <c r="J88" s="322">
        <v>20</v>
      </c>
      <c r="K88" s="336"/>
    </row>
    <row r="89" s="1" customFormat="1" ht="15" customHeight="1">
      <c r="B89" s="347"/>
      <c r="C89" s="322" t="s">
        <v>798</v>
      </c>
      <c r="D89" s="322"/>
      <c r="E89" s="322"/>
      <c r="F89" s="345" t="s">
        <v>781</v>
      </c>
      <c r="G89" s="346"/>
      <c r="H89" s="322" t="s">
        <v>799</v>
      </c>
      <c r="I89" s="322" t="s">
        <v>777</v>
      </c>
      <c r="J89" s="322">
        <v>20</v>
      </c>
      <c r="K89" s="336"/>
    </row>
    <row r="90" s="1" customFormat="1" ht="15" customHeight="1">
      <c r="B90" s="347"/>
      <c r="C90" s="322" t="s">
        <v>800</v>
      </c>
      <c r="D90" s="322"/>
      <c r="E90" s="322"/>
      <c r="F90" s="345" t="s">
        <v>781</v>
      </c>
      <c r="G90" s="346"/>
      <c r="H90" s="322" t="s">
        <v>801</v>
      </c>
      <c r="I90" s="322" t="s">
        <v>777</v>
      </c>
      <c r="J90" s="322">
        <v>50</v>
      </c>
      <c r="K90" s="336"/>
    </row>
    <row r="91" s="1" customFormat="1" ht="15" customHeight="1">
      <c r="B91" s="347"/>
      <c r="C91" s="322" t="s">
        <v>802</v>
      </c>
      <c r="D91" s="322"/>
      <c r="E91" s="322"/>
      <c r="F91" s="345" t="s">
        <v>781</v>
      </c>
      <c r="G91" s="346"/>
      <c r="H91" s="322" t="s">
        <v>802</v>
      </c>
      <c r="I91" s="322" t="s">
        <v>777</v>
      </c>
      <c r="J91" s="322">
        <v>50</v>
      </c>
      <c r="K91" s="336"/>
    </row>
    <row r="92" s="1" customFormat="1" ht="15" customHeight="1">
      <c r="B92" s="347"/>
      <c r="C92" s="322" t="s">
        <v>803</v>
      </c>
      <c r="D92" s="322"/>
      <c r="E92" s="322"/>
      <c r="F92" s="345" t="s">
        <v>781</v>
      </c>
      <c r="G92" s="346"/>
      <c r="H92" s="322" t="s">
        <v>804</v>
      </c>
      <c r="I92" s="322" t="s">
        <v>777</v>
      </c>
      <c r="J92" s="322">
        <v>255</v>
      </c>
      <c r="K92" s="336"/>
    </row>
    <row r="93" s="1" customFormat="1" ht="15" customHeight="1">
      <c r="B93" s="347"/>
      <c r="C93" s="322" t="s">
        <v>805</v>
      </c>
      <c r="D93" s="322"/>
      <c r="E93" s="322"/>
      <c r="F93" s="345" t="s">
        <v>775</v>
      </c>
      <c r="G93" s="346"/>
      <c r="H93" s="322" t="s">
        <v>806</v>
      </c>
      <c r="I93" s="322" t="s">
        <v>807</v>
      </c>
      <c r="J93" s="322"/>
      <c r="K93" s="336"/>
    </row>
    <row r="94" s="1" customFormat="1" ht="15" customHeight="1">
      <c r="B94" s="347"/>
      <c r="C94" s="322" t="s">
        <v>808</v>
      </c>
      <c r="D94" s="322"/>
      <c r="E94" s="322"/>
      <c r="F94" s="345" t="s">
        <v>775</v>
      </c>
      <c r="G94" s="346"/>
      <c r="H94" s="322" t="s">
        <v>809</v>
      </c>
      <c r="I94" s="322" t="s">
        <v>810</v>
      </c>
      <c r="J94" s="322"/>
      <c r="K94" s="336"/>
    </row>
    <row r="95" s="1" customFormat="1" ht="15" customHeight="1">
      <c r="B95" s="347"/>
      <c r="C95" s="322" t="s">
        <v>811</v>
      </c>
      <c r="D95" s="322"/>
      <c r="E95" s="322"/>
      <c r="F95" s="345" t="s">
        <v>775</v>
      </c>
      <c r="G95" s="346"/>
      <c r="H95" s="322" t="s">
        <v>811</v>
      </c>
      <c r="I95" s="322" t="s">
        <v>810</v>
      </c>
      <c r="J95" s="322"/>
      <c r="K95" s="336"/>
    </row>
    <row r="96" s="1" customFormat="1" ht="15" customHeight="1">
      <c r="B96" s="347"/>
      <c r="C96" s="322" t="s">
        <v>42</v>
      </c>
      <c r="D96" s="322"/>
      <c r="E96" s="322"/>
      <c r="F96" s="345" t="s">
        <v>775</v>
      </c>
      <c r="G96" s="346"/>
      <c r="H96" s="322" t="s">
        <v>812</v>
      </c>
      <c r="I96" s="322" t="s">
        <v>810</v>
      </c>
      <c r="J96" s="322"/>
      <c r="K96" s="336"/>
    </row>
    <row r="97" s="1" customFormat="1" ht="15" customHeight="1">
      <c r="B97" s="347"/>
      <c r="C97" s="322" t="s">
        <v>52</v>
      </c>
      <c r="D97" s="322"/>
      <c r="E97" s="322"/>
      <c r="F97" s="345" t="s">
        <v>775</v>
      </c>
      <c r="G97" s="346"/>
      <c r="H97" s="322" t="s">
        <v>813</v>
      </c>
      <c r="I97" s="322" t="s">
        <v>810</v>
      </c>
      <c r="J97" s="322"/>
      <c r="K97" s="336"/>
    </row>
    <row r="98" s="1" customFormat="1" ht="15" customHeight="1">
      <c r="B98" s="350"/>
      <c r="C98" s="351"/>
      <c r="D98" s="351"/>
      <c r="E98" s="351"/>
      <c r="F98" s="351"/>
      <c r="G98" s="351"/>
      <c r="H98" s="351"/>
      <c r="I98" s="351"/>
      <c r="J98" s="351"/>
      <c r="K98" s="352"/>
    </row>
    <row r="99" s="1" customFormat="1" ht="18.75" customHeight="1">
      <c r="B99" s="353"/>
      <c r="C99" s="354"/>
      <c r="D99" s="354"/>
      <c r="E99" s="354"/>
      <c r="F99" s="354"/>
      <c r="G99" s="354"/>
      <c r="H99" s="354"/>
      <c r="I99" s="354"/>
      <c r="J99" s="354"/>
      <c r="K99" s="353"/>
    </row>
    <row r="100" s="1" customFormat="1" ht="18.75" customHeight="1">
      <c r="B100" s="330"/>
      <c r="C100" s="330"/>
      <c r="D100" s="330"/>
      <c r="E100" s="330"/>
      <c r="F100" s="330"/>
      <c r="G100" s="330"/>
      <c r="H100" s="330"/>
      <c r="I100" s="330"/>
      <c r="J100" s="330"/>
      <c r="K100" s="330"/>
    </row>
    <row r="101" s="1" customFormat="1" ht="7.5" customHeight="1">
      <c r="B101" s="331"/>
      <c r="C101" s="332"/>
      <c r="D101" s="332"/>
      <c r="E101" s="332"/>
      <c r="F101" s="332"/>
      <c r="G101" s="332"/>
      <c r="H101" s="332"/>
      <c r="I101" s="332"/>
      <c r="J101" s="332"/>
      <c r="K101" s="333"/>
    </row>
    <row r="102" s="1" customFormat="1" ht="45" customHeight="1">
      <c r="B102" s="334"/>
      <c r="C102" s="335" t="s">
        <v>814</v>
      </c>
      <c r="D102" s="335"/>
      <c r="E102" s="335"/>
      <c r="F102" s="335"/>
      <c r="G102" s="335"/>
      <c r="H102" s="335"/>
      <c r="I102" s="335"/>
      <c r="J102" s="335"/>
      <c r="K102" s="336"/>
    </row>
    <row r="103" s="1" customFormat="1" ht="17.25" customHeight="1">
      <c r="B103" s="334"/>
      <c r="C103" s="337" t="s">
        <v>769</v>
      </c>
      <c r="D103" s="337"/>
      <c r="E103" s="337"/>
      <c r="F103" s="337" t="s">
        <v>770</v>
      </c>
      <c r="G103" s="338"/>
      <c r="H103" s="337" t="s">
        <v>58</v>
      </c>
      <c r="I103" s="337" t="s">
        <v>61</v>
      </c>
      <c r="J103" s="337" t="s">
        <v>771</v>
      </c>
      <c r="K103" s="336"/>
    </row>
    <row r="104" s="1" customFormat="1" ht="17.25" customHeight="1">
      <c r="B104" s="334"/>
      <c r="C104" s="339" t="s">
        <v>772</v>
      </c>
      <c r="D104" s="339"/>
      <c r="E104" s="339"/>
      <c r="F104" s="340" t="s">
        <v>773</v>
      </c>
      <c r="G104" s="341"/>
      <c r="H104" s="339"/>
      <c r="I104" s="339"/>
      <c r="J104" s="339" t="s">
        <v>774</v>
      </c>
      <c r="K104" s="336"/>
    </row>
    <row r="105" s="1" customFormat="1" ht="5.25" customHeight="1">
      <c r="B105" s="334"/>
      <c r="C105" s="337"/>
      <c r="D105" s="337"/>
      <c r="E105" s="337"/>
      <c r="F105" s="337"/>
      <c r="G105" s="355"/>
      <c r="H105" s="337"/>
      <c r="I105" s="337"/>
      <c r="J105" s="337"/>
      <c r="K105" s="336"/>
    </row>
    <row r="106" s="1" customFormat="1" ht="15" customHeight="1">
      <c r="B106" s="334"/>
      <c r="C106" s="322" t="s">
        <v>57</v>
      </c>
      <c r="D106" s="344"/>
      <c r="E106" s="344"/>
      <c r="F106" s="345" t="s">
        <v>775</v>
      </c>
      <c r="G106" s="322"/>
      <c r="H106" s="322" t="s">
        <v>815</v>
      </c>
      <c r="I106" s="322" t="s">
        <v>777</v>
      </c>
      <c r="J106" s="322">
        <v>20</v>
      </c>
      <c r="K106" s="336"/>
    </row>
    <row r="107" s="1" customFormat="1" ht="15" customHeight="1">
      <c r="B107" s="334"/>
      <c r="C107" s="322" t="s">
        <v>778</v>
      </c>
      <c r="D107" s="322"/>
      <c r="E107" s="322"/>
      <c r="F107" s="345" t="s">
        <v>775</v>
      </c>
      <c r="G107" s="322"/>
      <c r="H107" s="322" t="s">
        <v>815</v>
      </c>
      <c r="I107" s="322" t="s">
        <v>777</v>
      </c>
      <c r="J107" s="322">
        <v>120</v>
      </c>
      <c r="K107" s="336"/>
    </row>
    <row r="108" s="1" customFormat="1" ht="15" customHeight="1">
      <c r="B108" s="347"/>
      <c r="C108" s="322" t="s">
        <v>780</v>
      </c>
      <c r="D108" s="322"/>
      <c r="E108" s="322"/>
      <c r="F108" s="345" t="s">
        <v>781</v>
      </c>
      <c r="G108" s="322"/>
      <c r="H108" s="322" t="s">
        <v>815</v>
      </c>
      <c r="I108" s="322" t="s">
        <v>777</v>
      </c>
      <c r="J108" s="322">
        <v>50</v>
      </c>
      <c r="K108" s="336"/>
    </row>
    <row r="109" s="1" customFormat="1" ht="15" customHeight="1">
      <c r="B109" s="347"/>
      <c r="C109" s="322" t="s">
        <v>783</v>
      </c>
      <c r="D109" s="322"/>
      <c r="E109" s="322"/>
      <c r="F109" s="345" t="s">
        <v>775</v>
      </c>
      <c r="G109" s="322"/>
      <c r="H109" s="322" t="s">
        <v>815</v>
      </c>
      <c r="I109" s="322" t="s">
        <v>785</v>
      </c>
      <c r="J109" s="322"/>
      <c r="K109" s="336"/>
    </row>
    <row r="110" s="1" customFormat="1" ht="15" customHeight="1">
      <c r="B110" s="347"/>
      <c r="C110" s="322" t="s">
        <v>794</v>
      </c>
      <c r="D110" s="322"/>
      <c r="E110" s="322"/>
      <c r="F110" s="345" t="s">
        <v>781</v>
      </c>
      <c r="G110" s="322"/>
      <c r="H110" s="322" t="s">
        <v>815</v>
      </c>
      <c r="I110" s="322" t="s">
        <v>777</v>
      </c>
      <c r="J110" s="322">
        <v>50</v>
      </c>
      <c r="K110" s="336"/>
    </row>
    <row r="111" s="1" customFormat="1" ht="15" customHeight="1">
      <c r="B111" s="347"/>
      <c r="C111" s="322" t="s">
        <v>802</v>
      </c>
      <c r="D111" s="322"/>
      <c r="E111" s="322"/>
      <c r="F111" s="345" t="s">
        <v>781</v>
      </c>
      <c r="G111" s="322"/>
      <c r="H111" s="322" t="s">
        <v>815</v>
      </c>
      <c r="I111" s="322" t="s">
        <v>777</v>
      </c>
      <c r="J111" s="322">
        <v>50</v>
      </c>
      <c r="K111" s="336"/>
    </row>
    <row r="112" s="1" customFormat="1" ht="15" customHeight="1">
      <c r="B112" s="347"/>
      <c r="C112" s="322" t="s">
        <v>800</v>
      </c>
      <c r="D112" s="322"/>
      <c r="E112" s="322"/>
      <c r="F112" s="345" t="s">
        <v>781</v>
      </c>
      <c r="G112" s="322"/>
      <c r="H112" s="322" t="s">
        <v>815</v>
      </c>
      <c r="I112" s="322" t="s">
        <v>777</v>
      </c>
      <c r="J112" s="322">
        <v>50</v>
      </c>
      <c r="K112" s="336"/>
    </row>
    <row r="113" s="1" customFormat="1" ht="15" customHeight="1">
      <c r="B113" s="347"/>
      <c r="C113" s="322" t="s">
        <v>57</v>
      </c>
      <c r="D113" s="322"/>
      <c r="E113" s="322"/>
      <c r="F113" s="345" t="s">
        <v>775</v>
      </c>
      <c r="G113" s="322"/>
      <c r="H113" s="322" t="s">
        <v>816</v>
      </c>
      <c r="I113" s="322" t="s">
        <v>777</v>
      </c>
      <c r="J113" s="322">
        <v>20</v>
      </c>
      <c r="K113" s="336"/>
    </row>
    <row r="114" s="1" customFormat="1" ht="15" customHeight="1">
      <c r="B114" s="347"/>
      <c r="C114" s="322" t="s">
        <v>817</v>
      </c>
      <c r="D114" s="322"/>
      <c r="E114" s="322"/>
      <c r="F114" s="345" t="s">
        <v>775</v>
      </c>
      <c r="G114" s="322"/>
      <c r="H114" s="322" t="s">
        <v>818</v>
      </c>
      <c r="I114" s="322" t="s">
        <v>777</v>
      </c>
      <c r="J114" s="322">
        <v>120</v>
      </c>
      <c r="K114" s="336"/>
    </row>
    <row r="115" s="1" customFormat="1" ht="15" customHeight="1">
      <c r="B115" s="347"/>
      <c r="C115" s="322" t="s">
        <v>42</v>
      </c>
      <c r="D115" s="322"/>
      <c r="E115" s="322"/>
      <c r="F115" s="345" t="s">
        <v>775</v>
      </c>
      <c r="G115" s="322"/>
      <c r="H115" s="322" t="s">
        <v>819</v>
      </c>
      <c r="I115" s="322" t="s">
        <v>810</v>
      </c>
      <c r="J115" s="322"/>
      <c r="K115" s="336"/>
    </row>
    <row r="116" s="1" customFormat="1" ht="15" customHeight="1">
      <c r="B116" s="347"/>
      <c r="C116" s="322" t="s">
        <v>52</v>
      </c>
      <c r="D116" s="322"/>
      <c r="E116" s="322"/>
      <c r="F116" s="345" t="s">
        <v>775</v>
      </c>
      <c r="G116" s="322"/>
      <c r="H116" s="322" t="s">
        <v>820</v>
      </c>
      <c r="I116" s="322" t="s">
        <v>810</v>
      </c>
      <c r="J116" s="322"/>
      <c r="K116" s="336"/>
    </row>
    <row r="117" s="1" customFormat="1" ht="15" customHeight="1">
      <c r="B117" s="347"/>
      <c r="C117" s="322" t="s">
        <v>61</v>
      </c>
      <c r="D117" s="322"/>
      <c r="E117" s="322"/>
      <c r="F117" s="345" t="s">
        <v>775</v>
      </c>
      <c r="G117" s="322"/>
      <c r="H117" s="322" t="s">
        <v>821</v>
      </c>
      <c r="I117" s="322" t="s">
        <v>822</v>
      </c>
      <c r="J117" s="322"/>
      <c r="K117" s="336"/>
    </row>
    <row r="118" s="1" customFormat="1" ht="15" customHeight="1">
      <c r="B118" s="350"/>
      <c r="C118" s="356"/>
      <c r="D118" s="356"/>
      <c r="E118" s="356"/>
      <c r="F118" s="356"/>
      <c r="G118" s="356"/>
      <c r="H118" s="356"/>
      <c r="I118" s="356"/>
      <c r="J118" s="356"/>
      <c r="K118" s="352"/>
    </row>
    <row r="119" s="1" customFormat="1" ht="18.75" customHeight="1">
      <c r="B119" s="357"/>
      <c r="C119" s="358"/>
      <c r="D119" s="358"/>
      <c r="E119" s="358"/>
      <c r="F119" s="359"/>
      <c r="G119" s="358"/>
      <c r="H119" s="358"/>
      <c r="I119" s="358"/>
      <c r="J119" s="358"/>
      <c r="K119" s="357"/>
    </row>
    <row r="120" s="1" customFormat="1" ht="18.75" customHeight="1">
      <c r="B120" s="330"/>
      <c r="C120" s="330"/>
      <c r="D120" s="330"/>
      <c r="E120" s="330"/>
      <c r="F120" s="330"/>
      <c r="G120" s="330"/>
      <c r="H120" s="330"/>
      <c r="I120" s="330"/>
      <c r="J120" s="330"/>
      <c r="K120" s="330"/>
    </row>
    <row r="121" s="1" customFormat="1" ht="7.5" customHeight="1">
      <c r="B121" s="360"/>
      <c r="C121" s="361"/>
      <c r="D121" s="361"/>
      <c r="E121" s="361"/>
      <c r="F121" s="361"/>
      <c r="G121" s="361"/>
      <c r="H121" s="361"/>
      <c r="I121" s="361"/>
      <c r="J121" s="361"/>
      <c r="K121" s="362"/>
    </row>
    <row r="122" s="1" customFormat="1" ht="45" customHeight="1">
      <c r="B122" s="363"/>
      <c r="C122" s="313" t="s">
        <v>823</v>
      </c>
      <c r="D122" s="313"/>
      <c r="E122" s="313"/>
      <c r="F122" s="313"/>
      <c r="G122" s="313"/>
      <c r="H122" s="313"/>
      <c r="I122" s="313"/>
      <c r="J122" s="313"/>
      <c r="K122" s="364"/>
    </row>
    <row r="123" s="1" customFormat="1" ht="17.25" customHeight="1">
      <c r="B123" s="365"/>
      <c r="C123" s="337" t="s">
        <v>769</v>
      </c>
      <c r="D123" s="337"/>
      <c r="E123" s="337"/>
      <c r="F123" s="337" t="s">
        <v>770</v>
      </c>
      <c r="G123" s="338"/>
      <c r="H123" s="337" t="s">
        <v>58</v>
      </c>
      <c r="I123" s="337" t="s">
        <v>61</v>
      </c>
      <c r="J123" s="337" t="s">
        <v>771</v>
      </c>
      <c r="K123" s="366"/>
    </row>
    <row r="124" s="1" customFormat="1" ht="17.25" customHeight="1">
      <c r="B124" s="365"/>
      <c r="C124" s="339" t="s">
        <v>772</v>
      </c>
      <c r="D124" s="339"/>
      <c r="E124" s="339"/>
      <c r="F124" s="340" t="s">
        <v>773</v>
      </c>
      <c r="G124" s="341"/>
      <c r="H124" s="339"/>
      <c r="I124" s="339"/>
      <c r="J124" s="339" t="s">
        <v>774</v>
      </c>
      <c r="K124" s="366"/>
    </row>
    <row r="125" s="1" customFormat="1" ht="5.25" customHeight="1">
      <c r="B125" s="367"/>
      <c r="C125" s="342"/>
      <c r="D125" s="342"/>
      <c r="E125" s="342"/>
      <c r="F125" s="342"/>
      <c r="G125" s="368"/>
      <c r="H125" s="342"/>
      <c r="I125" s="342"/>
      <c r="J125" s="342"/>
      <c r="K125" s="369"/>
    </row>
    <row r="126" s="1" customFormat="1" ht="15" customHeight="1">
      <c r="B126" s="367"/>
      <c r="C126" s="322" t="s">
        <v>778</v>
      </c>
      <c r="D126" s="344"/>
      <c r="E126" s="344"/>
      <c r="F126" s="345" t="s">
        <v>775</v>
      </c>
      <c r="G126" s="322"/>
      <c r="H126" s="322" t="s">
        <v>815</v>
      </c>
      <c r="I126" s="322" t="s">
        <v>777</v>
      </c>
      <c r="J126" s="322">
        <v>120</v>
      </c>
      <c r="K126" s="370"/>
    </row>
    <row r="127" s="1" customFormat="1" ht="15" customHeight="1">
      <c r="B127" s="367"/>
      <c r="C127" s="322" t="s">
        <v>824</v>
      </c>
      <c r="D127" s="322"/>
      <c r="E127" s="322"/>
      <c r="F127" s="345" t="s">
        <v>775</v>
      </c>
      <c r="G127" s="322"/>
      <c r="H127" s="322" t="s">
        <v>825</v>
      </c>
      <c r="I127" s="322" t="s">
        <v>777</v>
      </c>
      <c r="J127" s="322" t="s">
        <v>826</v>
      </c>
      <c r="K127" s="370"/>
    </row>
    <row r="128" s="1" customFormat="1" ht="15" customHeight="1">
      <c r="B128" s="367"/>
      <c r="C128" s="322" t="s">
        <v>89</v>
      </c>
      <c r="D128" s="322"/>
      <c r="E128" s="322"/>
      <c r="F128" s="345" t="s">
        <v>775</v>
      </c>
      <c r="G128" s="322"/>
      <c r="H128" s="322" t="s">
        <v>827</v>
      </c>
      <c r="I128" s="322" t="s">
        <v>777</v>
      </c>
      <c r="J128" s="322" t="s">
        <v>826</v>
      </c>
      <c r="K128" s="370"/>
    </row>
    <row r="129" s="1" customFormat="1" ht="15" customHeight="1">
      <c r="B129" s="367"/>
      <c r="C129" s="322" t="s">
        <v>786</v>
      </c>
      <c r="D129" s="322"/>
      <c r="E129" s="322"/>
      <c r="F129" s="345" t="s">
        <v>781</v>
      </c>
      <c r="G129" s="322"/>
      <c r="H129" s="322" t="s">
        <v>787</v>
      </c>
      <c r="I129" s="322" t="s">
        <v>777</v>
      </c>
      <c r="J129" s="322">
        <v>15</v>
      </c>
      <c r="K129" s="370"/>
    </row>
    <row r="130" s="1" customFormat="1" ht="15" customHeight="1">
      <c r="B130" s="367"/>
      <c r="C130" s="348" t="s">
        <v>788</v>
      </c>
      <c r="D130" s="348"/>
      <c r="E130" s="348"/>
      <c r="F130" s="349" t="s">
        <v>781</v>
      </c>
      <c r="G130" s="348"/>
      <c r="H130" s="348" t="s">
        <v>789</v>
      </c>
      <c r="I130" s="348" t="s">
        <v>777</v>
      </c>
      <c r="J130" s="348">
        <v>15</v>
      </c>
      <c r="K130" s="370"/>
    </row>
    <row r="131" s="1" customFormat="1" ht="15" customHeight="1">
      <c r="B131" s="367"/>
      <c r="C131" s="348" t="s">
        <v>790</v>
      </c>
      <c r="D131" s="348"/>
      <c r="E131" s="348"/>
      <c r="F131" s="349" t="s">
        <v>781</v>
      </c>
      <c r="G131" s="348"/>
      <c r="H131" s="348" t="s">
        <v>791</v>
      </c>
      <c r="I131" s="348" t="s">
        <v>777</v>
      </c>
      <c r="J131" s="348">
        <v>20</v>
      </c>
      <c r="K131" s="370"/>
    </row>
    <row r="132" s="1" customFormat="1" ht="15" customHeight="1">
      <c r="B132" s="367"/>
      <c r="C132" s="348" t="s">
        <v>792</v>
      </c>
      <c r="D132" s="348"/>
      <c r="E132" s="348"/>
      <c r="F132" s="349" t="s">
        <v>781</v>
      </c>
      <c r="G132" s="348"/>
      <c r="H132" s="348" t="s">
        <v>793</v>
      </c>
      <c r="I132" s="348" t="s">
        <v>777</v>
      </c>
      <c r="J132" s="348">
        <v>20</v>
      </c>
      <c r="K132" s="370"/>
    </row>
    <row r="133" s="1" customFormat="1" ht="15" customHeight="1">
      <c r="B133" s="367"/>
      <c r="C133" s="322" t="s">
        <v>780</v>
      </c>
      <c r="D133" s="322"/>
      <c r="E133" s="322"/>
      <c r="F133" s="345" t="s">
        <v>781</v>
      </c>
      <c r="G133" s="322"/>
      <c r="H133" s="322" t="s">
        <v>815</v>
      </c>
      <c r="I133" s="322" t="s">
        <v>777</v>
      </c>
      <c r="J133" s="322">
        <v>50</v>
      </c>
      <c r="K133" s="370"/>
    </row>
    <row r="134" s="1" customFormat="1" ht="15" customHeight="1">
      <c r="B134" s="367"/>
      <c r="C134" s="322" t="s">
        <v>794</v>
      </c>
      <c r="D134" s="322"/>
      <c r="E134" s="322"/>
      <c r="F134" s="345" t="s">
        <v>781</v>
      </c>
      <c r="G134" s="322"/>
      <c r="H134" s="322" t="s">
        <v>815</v>
      </c>
      <c r="I134" s="322" t="s">
        <v>777</v>
      </c>
      <c r="J134" s="322">
        <v>50</v>
      </c>
      <c r="K134" s="370"/>
    </row>
    <row r="135" s="1" customFormat="1" ht="15" customHeight="1">
      <c r="B135" s="367"/>
      <c r="C135" s="322" t="s">
        <v>800</v>
      </c>
      <c r="D135" s="322"/>
      <c r="E135" s="322"/>
      <c r="F135" s="345" t="s">
        <v>781</v>
      </c>
      <c r="G135" s="322"/>
      <c r="H135" s="322" t="s">
        <v>815</v>
      </c>
      <c r="I135" s="322" t="s">
        <v>777</v>
      </c>
      <c r="J135" s="322">
        <v>50</v>
      </c>
      <c r="K135" s="370"/>
    </row>
    <row r="136" s="1" customFormat="1" ht="15" customHeight="1">
      <c r="B136" s="367"/>
      <c r="C136" s="322" t="s">
        <v>802</v>
      </c>
      <c r="D136" s="322"/>
      <c r="E136" s="322"/>
      <c r="F136" s="345" t="s">
        <v>781</v>
      </c>
      <c r="G136" s="322"/>
      <c r="H136" s="322" t="s">
        <v>815</v>
      </c>
      <c r="I136" s="322" t="s">
        <v>777</v>
      </c>
      <c r="J136" s="322">
        <v>50</v>
      </c>
      <c r="K136" s="370"/>
    </row>
    <row r="137" s="1" customFormat="1" ht="15" customHeight="1">
      <c r="B137" s="367"/>
      <c r="C137" s="322" t="s">
        <v>803</v>
      </c>
      <c r="D137" s="322"/>
      <c r="E137" s="322"/>
      <c r="F137" s="345" t="s">
        <v>781</v>
      </c>
      <c r="G137" s="322"/>
      <c r="H137" s="322" t="s">
        <v>828</v>
      </c>
      <c r="I137" s="322" t="s">
        <v>777</v>
      </c>
      <c r="J137" s="322">
        <v>255</v>
      </c>
      <c r="K137" s="370"/>
    </row>
    <row r="138" s="1" customFormat="1" ht="15" customHeight="1">
      <c r="B138" s="367"/>
      <c r="C138" s="322" t="s">
        <v>805</v>
      </c>
      <c r="D138" s="322"/>
      <c r="E138" s="322"/>
      <c r="F138" s="345" t="s">
        <v>775</v>
      </c>
      <c r="G138" s="322"/>
      <c r="H138" s="322" t="s">
        <v>829</v>
      </c>
      <c r="I138" s="322" t="s">
        <v>807</v>
      </c>
      <c r="J138" s="322"/>
      <c r="K138" s="370"/>
    </row>
    <row r="139" s="1" customFormat="1" ht="15" customHeight="1">
      <c r="B139" s="367"/>
      <c r="C139" s="322" t="s">
        <v>808</v>
      </c>
      <c r="D139" s="322"/>
      <c r="E139" s="322"/>
      <c r="F139" s="345" t="s">
        <v>775</v>
      </c>
      <c r="G139" s="322"/>
      <c r="H139" s="322" t="s">
        <v>830</v>
      </c>
      <c r="I139" s="322" t="s">
        <v>810</v>
      </c>
      <c r="J139" s="322"/>
      <c r="K139" s="370"/>
    </row>
    <row r="140" s="1" customFormat="1" ht="15" customHeight="1">
      <c r="B140" s="367"/>
      <c r="C140" s="322" t="s">
        <v>811</v>
      </c>
      <c r="D140" s="322"/>
      <c r="E140" s="322"/>
      <c r="F140" s="345" t="s">
        <v>775</v>
      </c>
      <c r="G140" s="322"/>
      <c r="H140" s="322" t="s">
        <v>811</v>
      </c>
      <c r="I140" s="322" t="s">
        <v>810</v>
      </c>
      <c r="J140" s="322"/>
      <c r="K140" s="370"/>
    </row>
    <row r="141" s="1" customFormat="1" ht="15" customHeight="1">
      <c r="B141" s="367"/>
      <c r="C141" s="322" t="s">
        <v>42</v>
      </c>
      <c r="D141" s="322"/>
      <c r="E141" s="322"/>
      <c r="F141" s="345" t="s">
        <v>775</v>
      </c>
      <c r="G141" s="322"/>
      <c r="H141" s="322" t="s">
        <v>831</v>
      </c>
      <c r="I141" s="322" t="s">
        <v>810</v>
      </c>
      <c r="J141" s="322"/>
      <c r="K141" s="370"/>
    </row>
    <row r="142" s="1" customFormat="1" ht="15" customHeight="1">
      <c r="B142" s="367"/>
      <c r="C142" s="322" t="s">
        <v>832</v>
      </c>
      <c r="D142" s="322"/>
      <c r="E142" s="322"/>
      <c r="F142" s="345" t="s">
        <v>775</v>
      </c>
      <c r="G142" s="322"/>
      <c r="H142" s="322" t="s">
        <v>833</v>
      </c>
      <c r="I142" s="322" t="s">
        <v>810</v>
      </c>
      <c r="J142" s="322"/>
      <c r="K142" s="370"/>
    </row>
    <row r="143" s="1" customFormat="1" ht="15" customHeight="1">
      <c r="B143" s="371"/>
      <c r="C143" s="372"/>
      <c r="D143" s="372"/>
      <c r="E143" s="372"/>
      <c r="F143" s="372"/>
      <c r="G143" s="372"/>
      <c r="H143" s="372"/>
      <c r="I143" s="372"/>
      <c r="J143" s="372"/>
      <c r="K143" s="373"/>
    </row>
    <row r="144" s="1" customFormat="1" ht="18.75" customHeight="1">
      <c r="B144" s="358"/>
      <c r="C144" s="358"/>
      <c r="D144" s="358"/>
      <c r="E144" s="358"/>
      <c r="F144" s="359"/>
      <c r="G144" s="358"/>
      <c r="H144" s="358"/>
      <c r="I144" s="358"/>
      <c r="J144" s="358"/>
      <c r="K144" s="358"/>
    </row>
    <row r="145" s="1" customFormat="1" ht="18.75" customHeight="1">
      <c r="B145" s="330"/>
      <c r="C145" s="330"/>
      <c r="D145" s="330"/>
      <c r="E145" s="330"/>
      <c r="F145" s="330"/>
      <c r="G145" s="330"/>
      <c r="H145" s="330"/>
      <c r="I145" s="330"/>
      <c r="J145" s="330"/>
      <c r="K145" s="330"/>
    </row>
    <row r="146" s="1" customFormat="1" ht="7.5" customHeight="1">
      <c r="B146" s="331"/>
      <c r="C146" s="332"/>
      <c r="D146" s="332"/>
      <c r="E146" s="332"/>
      <c r="F146" s="332"/>
      <c r="G146" s="332"/>
      <c r="H146" s="332"/>
      <c r="I146" s="332"/>
      <c r="J146" s="332"/>
      <c r="K146" s="333"/>
    </row>
    <row r="147" s="1" customFormat="1" ht="45" customHeight="1">
      <c r="B147" s="334"/>
      <c r="C147" s="335" t="s">
        <v>834</v>
      </c>
      <c r="D147" s="335"/>
      <c r="E147" s="335"/>
      <c r="F147" s="335"/>
      <c r="G147" s="335"/>
      <c r="H147" s="335"/>
      <c r="I147" s="335"/>
      <c r="J147" s="335"/>
      <c r="K147" s="336"/>
    </row>
    <row r="148" s="1" customFormat="1" ht="17.25" customHeight="1">
      <c r="B148" s="334"/>
      <c r="C148" s="337" t="s">
        <v>769</v>
      </c>
      <c r="D148" s="337"/>
      <c r="E148" s="337"/>
      <c r="F148" s="337" t="s">
        <v>770</v>
      </c>
      <c r="G148" s="338"/>
      <c r="H148" s="337" t="s">
        <v>58</v>
      </c>
      <c r="I148" s="337" t="s">
        <v>61</v>
      </c>
      <c r="J148" s="337" t="s">
        <v>771</v>
      </c>
      <c r="K148" s="336"/>
    </row>
    <row r="149" s="1" customFormat="1" ht="17.25" customHeight="1">
      <c r="B149" s="334"/>
      <c r="C149" s="339" t="s">
        <v>772</v>
      </c>
      <c r="D149" s="339"/>
      <c r="E149" s="339"/>
      <c r="F149" s="340" t="s">
        <v>773</v>
      </c>
      <c r="G149" s="341"/>
      <c r="H149" s="339"/>
      <c r="I149" s="339"/>
      <c r="J149" s="339" t="s">
        <v>774</v>
      </c>
      <c r="K149" s="336"/>
    </row>
    <row r="150" s="1" customFormat="1" ht="5.25" customHeight="1">
      <c r="B150" s="347"/>
      <c r="C150" s="342"/>
      <c r="D150" s="342"/>
      <c r="E150" s="342"/>
      <c r="F150" s="342"/>
      <c r="G150" s="343"/>
      <c r="H150" s="342"/>
      <c r="I150" s="342"/>
      <c r="J150" s="342"/>
      <c r="K150" s="370"/>
    </row>
    <row r="151" s="1" customFormat="1" ht="15" customHeight="1">
      <c r="B151" s="347"/>
      <c r="C151" s="374" t="s">
        <v>778</v>
      </c>
      <c r="D151" s="322"/>
      <c r="E151" s="322"/>
      <c r="F151" s="375" t="s">
        <v>775</v>
      </c>
      <c r="G151" s="322"/>
      <c r="H151" s="374" t="s">
        <v>815</v>
      </c>
      <c r="I151" s="374" t="s">
        <v>777</v>
      </c>
      <c r="J151" s="374">
        <v>120</v>
      </c>
      <c r="K151" s="370"/>
    </row>
    <row r="152" s="1" customFormat="1" ht="15" customHeight="1">
      <c r="B152" s="347"/>
      <c r="C152" s="374" t="s">
        <v>824</v>
      </c>
      <c r="D152" s="322"/>
      <c r="E152" s="322"/>
      <c r="F152" s="375" t="s">
        <v>775</v>
      </c>
      <c r="G152" s="322"/>
      <c r="H152" s="374" t="s">
        <v>835</v>
      </c>
      <c r="I152" s="374" t="s">
        <v>777</v>
      </c>
      <c r="J152" s="374" t="s">
        <v>826</v>
      </c>
      <c r="K152" s="370"/>
    </row>
    <row r="153" s="1" customFormat="1" ht="15" customHeight="1">
      <c r="B153" s="347"/>
      <c r="C153" s="374" t="s">
        <v>89</v>
      </c>
      <c r="D153" s="322"/>
      <c r="E153" s="322"/>
      <c r="F153" s="375" t="s">
        <v>775</v>
      </c>
      <c r="G153" s="322"/>
      <c r="H153" s="374" t="s">
        <v>836</v>
      </c>
      <c r="I153" s="374" t="s">
        <v>777</v>
      </c>
      <c r="J153" s="374" t="s">
        <v>826</v>
      </c>
      <c r="K153" s="370"/>
    </row>
    <row r="154" s="1" customFormat="1" ht="15" customHeight="1">
      <c r="B154" s="347"/>
      <c r="C154" s="374" t="s">
        <v>780</v>
      </c>
      <c r="D154" s="322"/>
      <c r="E154" s="322"/>
      <c r="F154" s="375" t="s">
        <v>781</v>
      </c>
      <c r="G154" s="322"/>
      <c r="H154" s="374" t="s">
        <v>815</v>
      </c>
      <c r="I154" s="374" t="s">
        <v>777</v>
      </c>
      <c r="J154" s="374">
        <v>50</v>
      </c>
      <c r="K154" s="370"/>
    </row>
    <row r="155" s="1" customFormat="1" ht="15" customHeight="1">
      <c r="B155" s="347"/>
      <c r="C155" s="374" t="s">
        <v>783</v>
      </c>
      <c r="D155" s="322"/>
      <c r="E155" s="322"/>
      <c r="F155" s="375" t="s">
        <v>775</v>
      </c>
      <c r="G155" s="322"/>
      <c r="H155" s="374" t="s">
        <v>815</v>
      </c>
      <c r="I155" s="374" t="s">
        <v>785</v>
      </c>
      <c r="J155" s="374"/>
      <c r="K155" s="370"/>
    </row>
    <row r="156" s="1" customFormat="1" ht="15" customHeight="1">
      <c r="B156" s="347"/>
      <c r="C156" s="374" t="s">
        <v>794</v>
      </c>
      <c r="D156" s="322"/>
      <c r="E156" s="322"/>
      <c r="F156" s="375" t="s">
        <v>781</v>
      </c>
      <c r="G156" s="322"/>
      <c r="H156" s="374" t="s">
        <v>815</v>
      </c>
      <c r="I156" s="374" t="s">
        <v>777</v>
      </c>
      <c r="J156" s="374">
        <v>50</v>
      </c>
      <c r="K156" s="370"/>
    </row>
    <row r="157" s="1" customFormat="1" ht="15" customHeight="1">
      <c r="B157" s="347"/>
      <c r="C157" s="374" t="s">
        <v>802</v>
      </c>
      <c r="D157" s="322"/>
      <c r="E157" s="322"/>
      <c r="F157" s="375" t="s">
        <v>781</v>
      </c>
      <c r="G157" s="322"/>
      <c r="H157" s="374" t="s">
        <v>815</v>
      </c>
      <c r="I157" s="374" t="s">
        <v>777</v>
      </c>
      <c r="J157" s="374">
        <v>50</v>
      </c>
      <c r="K157" s="370"/>
    </row>
    <row r="158" s="1" customFormat="1" ht="15" customHeight="1">
      <c r="B158" s="347"/>
      <c r="C158" s="374" t="s">
        <v>800</v>
      </c>
      <c r="D158" s="322"/>
      <c r="E158" s="322"/>
      <c r="F158" s="375" t="s">
        <v>781</v>
      </c>
      <c r="G158" s="322"/>
      <c r="H158" s="374" t="s">
        <v>815</v>
      </c>
      <c r="I158" s="374" t="s">
        <v>777</v>
      </c>
      <c r="J158" s="374">
        <v>50</v>
      </c>
      <c r="K158" s="370"/>
    </row>
    <row r="159" s="1" customFormat="1" ht="15" customHeight="1">
      <c r="B159" s="347"/>
      <c r="C159" s="374" t="s">
        <v>132</v>
      </c>
      <c r="D159" s="322"/>
      <c r="E159" s="322"/>
      <c r="F159" s="375" t="s">
        <v>775</v>
      </c>
      <c r="G159" s="322"/>
      <c r="H159" s="374" t="s">
        <v>837</v>
      </c>
      <c r="I159" s="374" t="s">
        <v>777</v>
      </c>
      <c r="J159" s="374" t="s">
        <v>838</v>
      </c>
      <c r="K159" s="370"/>
    </row>
    <row r="160" s="1" customFormat="1" ht="15" customHeight="1">
      <c r="B160" s="347"/>
      <c r="C160" s="374" t="s">
        <v>839</v>
      </c>
      <c r="D160" s="322"/>
      <c r="E160" s="322"/>
      <c r="F160" s="375" t="s">
        <v>775</v>
      </c>
      <c r="G160" s="322"/>
      <c r="H160" s="374" t="s">
        <v>840</v>
      </c>
      <c r="I160" s="374" t="s">
        <v>810</v>
      </c>
      <c r="J160" s="374"/>
      <c r="K160" s="370"/>
    </row>
    <row r="161" s="1" customFormat="1" ht="15" customHeight="1">
      <c r="B161" s="376"/>
      <c r="C161" s="356"/>
      <c r="D161" s="356"/>
      <c r="E161" s="356"/>
      <c r="F161" s="356"/>
      <c r="G161" s="356"/>
      <c r="H161" s="356"/>
      <c r="I161" s="356"/>
      <c r="J161" s="356"/>
      <c r="K161" s="377"/>
    </row>
    <row r="162" s="1" customFormat="1" ht="18.75" customHeight="1">
      <c r="B162" s="358"/>
      <c r="C162" s="368"/>
      <c r="D162" s="368"/>
      <c r="E162" s="368"/>
      <c r="F162" s="378"/>
      <c r="G162" s="368"/>
      <c r="H162" s="368"/>
      <c r="I162" s="368"/>
      <c r="J162" s="368"/>
      <c r="K162" s="358"/>
    </row>
    <row r="163" s="1" customFormat="1" ht="18.75" customHeight="1">
      <c r="B163" s="330"/>
      <c r="C163" s="330"/>
      <c r="D163" s="330"/>
      <c r="E163" s="330"/>
      <c r="F163" s="330"/>
      <c r="G163" s="330"/>
      <c r="H163" s="330"/>
      <c r="I163" s="330"/>
      <c r="J163" s="330"/>
      <c r="K163" s="330"/>
    </row>
    <row r="164" s="1" customFormat="1" ht="7.5" customHeight="1">
      <c r="B164" s="309"/>
      <c r="C164" s="310"/>
      <c r="D164" s="310"/>
      <c r="E164" s="310"/>
      <c r="F164" s="310"/>
      <c r="G164" s="310"/>
      <c r="H164" s="310"/>
      <c r="I164" s="310"/>
      <c r="J164" s="310"/>
      <c r="K164" s="311"/>
    </row>
    <row r="165" s="1" customFormat="1" ht="45" customHeight="1">
      <c r="B165" s="312"/>
      <c r="C165" s="313" t="s">
        <v>841</v>
      </c>
      <c r="D165" s="313"/>
      <c r="E165" s="313"/>
      <c r="F165" s="313"/>
      <c r="G165" s="313"/>
      <c r="H165" s="313"/>
      <c r="I165" s="313"/>
      <c r="J165" s="313"/>
      <c r="K165" s="314"/>
    </row>
    <row r="166" s="1" customFormat="1" ht="17.25" customHeight="1">
      <c r="B166" s="312"/>
      <c r="C166" s="337" t="s">
        <v>769</v>
      </c>
      <c r="D166" s="337"/>
      <c r="E166" s="337"/>
      <c r="F166" s="337" t="s">
        <v>770</v>
      </c>
      <c r="G166" s="379"/>
      <c r="H166" s="380" t="s">
        <v>58</v>
      </c>
      <c r="I166" s="380" t="s">
        <v>61</v>
      </c>
      <c r="J166" s="337" t="s">
        <v>771</v>
      </c>
      <c r="K166" s="314"/>
    </row>
    <row r="167" s="1" customFormat="1" ht="17.25" customHeight="1">
      <c r="B167" s="315"/>
      <c r="C167" s="339" t="s">
        <v>772</v>
      </c>
      <c r="D167" s="339"/>
      <c r="E167" s="339"/>
      <c r="F167" s="340" t="s">
        <v>773</v>
      </c>
      <c r="G167" s="381"/>
      <c r="H167" s="382"/>
      <c r="I167" s="382"/>
      <c r="J167" s="339" t="s">
        <v>774</v>
      </c>
      <c r="K167" s="317"/>
    </row>
    <row r="168" s="1" customFormat="1" ht="5.25" customHeight="1">
      <c r="B168" s="347"/>
      <c r="C168" s="342"/>
      <c r="D168" s="342"/>
      <c r="E168" s="342"/>
      <c r="F168" s="342"/>
      <c r="G168" s="343"/>
      <c r="H168" s="342"/>
      <c r="I168" s="342"/>
      <c r="J168" s="342"/>
      <c r="K168" s="370"/>
    </row>
    <row r="169" s="1" customFormat="1" ht="15" customHeight="1">
      <c r="B169" s="347"/>
      <c r="C169" s="322" t="s">
        <v>778</v>
      </c>
      <c r="D169" s="322"/>
      <c r="E169" s="322"/>
      <c r="F169" s="345" t="s">
        <v>775</v>
      </c>
      <c r="G169" s="322"/>
      <c r="H169" s="322" t="s">
        <v>815</v>
      </c>
      <c r="I169" s="322" t="s">
        <v>777</v>
      </c>
      <c r="J169" s="322">
        <v>120</v>
      </c>
      <c r="K169" s="370"/>
    </row>
    <row r="170" s="1" customFormat="1" ht="15" customHeight="1">
      <c r="B170" s="347"/>
      <c r="C170" s="322" t="s">
        <v>824</v>
      </c>
      <c r="D170" s="322"/>
      <c r="E170" s="322"/>
      <c r="F170" s="345" t="s">
        <v>775</v>
      </c>
      <c r="G170" s="322"/>
      <c r="H170" s="322" t="s">
        <v>825</v>
      </c>
      <c r="I170" s="322" t="s">
        <v>777</v>
      </c>
      <c r="J170" s="322" t="s">
        <v>826</v>
      </c>
      <c r="K170" s="370"/>
    </row>
    <row r="171" s="1" customFormat="1" ht="15" customHeight="1">
      <c r="B171" s="347"/>
      <c r="C171" s="322" t="s">
        <v>89</v>
      </c>
      <c r="D171" s="322"/>
      <c r="E171" s="322"/>
      <c r="F171" s="345" t="s">
        <v>775</v>
      </c>
      <c r="G171" s="322"/>
      <c r="H171" s="322" t="s">
        <v>842</v>
      </c>
      <c r="I171" s="322" t="s">
        <v>777</v>
      </c>
      <c r="J171" s="322" t="s">
        <v>826</v>
      </c>
      <c r="K171" s="370"/>
    </row>
    <row r="172" s="1" customFormat="1" ht="15" customHeight="1">
      <c r="B172" s="347"/>
      <c r="C172" s="322" t="s">
        <v>780</v>
      </c>
      <c r="D172" s="322"/>
      <c r="E172" s="322"/>
      <c r="F172" s="345" t="s">
        <v>781</v>
      </c>
      <c r="G172" s="322"/>
      <c r="H172" s="322" t="s">
        <v>842</v>
      </c>
      <c r="I172" s="322" t="s">
        <v>777</v>
      </c>
      <c r="J172" s="322">
        <v>50</v>
      </c>
      <c r="K172" s="370"/>
    </row>
    <row r="173" s="1" customFormat="1" ht="15" customHeight="1">
      <c r="B173" s="347"/>
      <c r="C173" s="322" t="s">
        <v>783</v>
      </c>
      <c r="D173" s="322"/>
      <c r="E173" s="322"/>
      <c r="F173" s="345" t="s">
        <v>775</v>
      </c>
      <c r="G173" s="322"/>
      <c r="H173" s="322" t="s">
        <v>842</v>
      </c>
      <c r="I173" s="322" t="s">
        <v>785</v>
      </c>
      <c r="J173" s="322"/>
      <c r="K173" s="370"/>
    </row>
    <row r="174" s="1" customFormat="1" ht="15" customHeight="1">
      <c r="B174" s="347"/>
      <c r="C174" s="322" t="s">
        <v>794</v>
      </c>
      <c r="D174" s="322"/>
      <c r="E174" s="322"/>
      <c r="F174" s="345" t="s">
        <v>781</v>
      </c>
      <c r="G174" s="322"/>
      <c r="H174" s="322" t="s">
        <v>842</v>
      </c>
      <c r="I174" s="322" t="s">
        <v>777</v>
      </c>
      <c r="J174" s="322">
        <v>50</v>
      </c>
      <c r="K174" s="370"/>
    </row>
    <row r="175" s="1" customFormat="1" ht="15" customHeight="1">
      <c r="B175" s="347"/>
      <c r="C175" s="322" t="s">
        <v>802</v>
      </c>
      <c r="D175" s="322"/>
      <c r="E175" s="322"/>
      <c r="F175" s="345" t="s">
        <v>781</v>
      </c>
      <c r="G175" s="322"/>
      <c r="H175" s="322" t="s">
        <v>842</v>
      </c>
      <c r="I175" s="322" t="s">
        <v>777</v>
      </c>
      <c r="J175" s="322">
        <v>50</v>
      </c>
      <c r="K175" s="370"/>
    </row>
    <row r="176" s="1" customFormat="1" ht="15" customHeight="1">
      <c r="B176" s="347"/>
      <c r="C176" s="322" t="s">
        <v>800</v>
      </c>
      <c r="D176" s="322"/>
      <c r="E176" s="322"/>
      <c r="F176" s="345" t="s">
        <v>781</v>
      </c>
      <c r="G176" s="322"/>
      <c r="H176" s="322" t="s">
        <v>842</v>
      </c>
      <c r="I176" s="322" t="s">
        <v>777</v>
      </c>
      <c r="J176" s="322">
        <v>50</v>
      </c>
      <c r="K176" s="370"/>
    </row>
    <row r="177" s="1" customFormat="1" ht="15" customHeight="1">
      <c r="B177" s="347"/>
      <c r="C177" s="322" t="s">
        <v>142</v>
      </c>
      <c r="D177" s="322"/>
      <c r="E177" s="322"/>
      <c r="F177" s="345" t="s">
        <v>775</v>
      </c>
      <c r="G177" s="322"/>
      <c r="H177" s="322" t="s">
        <v>843</v>
      </c>
      <c r="I177" s="322" t="s">
        <v>844</v>
      </c>
      <c r="J177" s="322"/>
      <c r="K177" s="370"/>
    </row>
    <row r="178" s="1" customFormat="1" ht="15" customHeight="1">
      <c r="B178" s="347"/>
      <c r="C178" s="322" t="s">
        <v>61</v>
      </c>
      <c r="D178" s="322"/>
      <c r="E178" s="322"/>
      <c r="F178" s="345" t="s">
        <v>775</v>
      </c>
      <c r="G178" s="322"/>
      <c r="H178" s="322" t="s">
        <v>845</v>
      </c>
      <c r="I178" s="322" t="s">
        <v>846</v>
      </c>
      <c r="J178" s="322">
        <v>1</v>
      </c>
      <c r="K178" s="370"/>
    </row>
    <row r="179" s="1" customFormat="1" ht="15" customHeight="1">
      <c r="B179" s="347"/>
      <c r="C179" s="322" t="s">
        <v>57</v>
      </c>
      <c r="D179" s="322"/>
      <c r="E179" s="322"/>
      <c r="F179" s="345" t="s">
        <v>775</v>
      </c>
      <c r="G179" s="322"/>
      <c r="H179" s="322" t="s">
        <v>847</v>
      </c>
      <c r="I179" s="322" t="s">
        <v>777</v>
      </c>
      <c r="J179" s="322">
        <v>20</v>
      </c>
      <c r="K179" s="370"/>
    </row>
    <row r="180" s="1" customFormat="1" ht="15" customHeight="1">
      <c r="B180" s="347"/>
      <c r="C180" s="322" t="s">
        <v>58</v>
      </c>
      <c r="D180" s="322"/>
      <c r="E180" s="322"/>
      <c r="F180" s="345" t="s">
        <v>775</v>
      </c>
      <c r="G180" s="322"/>
      <c r="H180" s="322" t="s">
        <v>848</v>
      </c>
      <c r="I180" s="322" t="s">
        <v>777</v>
      </c>
      <c r="J180" s="322">
        <v>255</v>
      </c>
      <c r="K180" s="370"/>
    </row>
    <row r="181" s="1" customFormat="1" ht="15" customHeight="1">
      <c r="B181" s="347"/>
      <c r="C181" s="322" t="s">
        <v>143</v>
      </c>
      <c r="D181" s="322"/>
      <c r="E181" s="322"/>
      <c r="F181" s="345" t="s">
        <v>775</v>
      </c>
      <c r="G181" s="322"/>
      <c r="H181" s="322" t="s">
        <v>739</v>
      </c>
      <c r="I181" s="322" t="s">
        <v>777</v>
      </c>
      <c r="J181" s="322">
        <v>10</v>
      </c>
      <c r="K181" s="370"/>
    </row>
    <row r="182" s="1" customFormat="1" ht="15" customHeight="1">
      <c r="B182" s="347"/>
      <c r="C182" s="322" t="s">
        <v>144</v>
      </c>
      <c r="D182" s="322"/>
      <c r="E182" s="322"/>
      <c r="F182" s="345" t="s">
        <v>775</v>
      </c>
      <c r="G182" s="322"/>
      <c r="H182" s="322" t="s">
        <v>849</v>
      </c>
      <c r="I182" s="322" t="s">
        <v>810</v>
      </c>
      <c r="J182" s="322"/>
      <c r="K182" s="370"/>
    </row>
    <row r="183" s="1" customFormat="1" ht="15" customHeight="1">
      <c r="B183" s="347"/>
      <c r="C183" s="322" t="s">
        <v>850</v>
      </c>
      <c r="D183" s="322"/>
      <c r="E183" s="322"/>
      <c r="F183" s="345" t="s">
        <v>775</v>
      </c>
      <c r="G183" s="322"/>
      <c r="H183" s="322" t="s">
        <v>851</v>
      </c>
      <c r="I183" s="322" t="s">
        <v>810</v>
      </c>
      <c r="J183" s="322"/>
      <c r="K183" s="370"/>
    </row>
    <row r="184" s="1" customFormat="1" ht="15" customHeight="1">
      <c r="B184" s="347"/>
      <c r="C184" s="322" t="s">
        <v>839</v>
      </c>
      <c r="D184" s="322"/>
      <c r="E184" s="322"/>
      <c r="F184" s="345" t="s">
        <v>775</v>
      </c>
      <c r="G184" s="322"/>
      <c r="H184" s="322" t="s">
        <v>852</v>
      </c>
      <c r="I184" s="322" t="s">
        <v>810</v>
      </c>
      <c r="J184" s="322"/>
      <c r="K184" s="370"/>
    </row>
    <row r="185" s="1" customFormat="1" ht="15" customHeight="1">
      <c r="B185" s="347"/>
      <c r="C185" s="322" t="s">
        <v>146</v>
      </c>
      <c r="D185" s="322"/>
      <c r="E185" s="322"/>
      <c r="F185" s="345" t="s">
        <v>781</v>
      </c>
      <c r="G185" s="322"/>
      <c r="H185" s="322" t="s">
        <v>853</v>
      </c>
      <c r="I185" s="322" t="s">
        <v>777</v>
      </c>
      <c r="J185" s="322">
        <v>50</v>
      </c>
      <c r="K185" s="370"/>
    </row>
    <row r="186" s="1" customFormat="1" ht="15" customHeight="1">
      <c r="B186" s="347"/>
      <c r="C186" s="322" t="s">
        <v>854</v>
      </c>
      <c r="D186" s="322"/>
      <c r="E186" s="322"/>
      <c r="F186" s="345" t="s">
        <v>781</v>
      </c>
      <c r="G186" s="322"/>
      <c r="H186" s="322" t="s">
        <v>855</v>
      </c>
      <c r="I186" s="322" t="s">
        <v>856</v>
      </c>
      <c r="J186" s="322"/>
      <c r="K186" s="370"/>
    </row>
    <row r="187" s="1" customFormat="1" ht="15" customHeight="1">
      <c r="B187" s="347"/>
      <c r="C187" s="322" t="s">
        <v>857</v>
      </c>
      <c r="D187" s="322"/>
      <c r="E187" s="322"/>
      <c r="F187" s="345" t="s">
        <v>781</v>
      </c>
      <c r="G187" s="322"/>
      <c r="H187" s="322" t="s">
        <v>858</v>
      </c>
      <c r="I187" s="322" t="s">
        <v>856</v>
      </c>
      <c r="J187" s="322"/>
      <c r="K187" s="370"/>
    </row>
    <row r="188" s="1" customFormat="1" ht="15" customHeight="1">
      <c r="B188" s="347"/>
      <c r="C188" s="322" t="s">
        <v>859</v>
      </c>
      <c r="D188" s="322"/>
      <c r="E188" s="322"/>
      <c r="F188" s="345" t="s">
        <v>781</v>
      </c>
      <c r="G188" s="322"/>
      <c r="H188" s="322" t="s">
        <v>860</v>
      </c>
      <c r="I188" s="322" t="s">
        <v>856</v>
      </c>
      <c r="J188" s="322"/>
      <c r="K188" s="370"/>
    </row>
    <row r="189" s="1" customFormat="1" ht="15" customHeight="1">
      <c r="B189" s="347"/>
      <c r="C189" s="383" t="s">
        <v>861</v>
      </c>
      <c r="D189" s="322"/>
      <c r="E189" s="322"/>
      <c r="F189" s="345" t="s">
        <v>781</v>
      </c>
      <c r="G189" s="322"/>
      <c r="H189" s="322" t="s">
        <v>862</v>
      </c>
      <c r="I189" s="322" t="s">
        <v>863</v>
      </c>
      <c r="J189" s="384" t="s">
        <v>864</v>
      </c>
      <c r="K189" s="370"/>
    </row>
    <row r="190" s="18" customFormat="1" ht="15" customHeight="1">
      <c r="B190" s="385"/>
      <c r="C190" s="386" t="s">
        <v>865</v>
      </c>
      <c r="D190" s="387"/>
      <c r="E190" s="387"/>
      <c r="F190" s="388" t="s">
        <v>781</v>
      </c>
      <c r="G190" s="387"/>
      <c r="H190" s="387" t="s">
        <v>866</v>
      </c>
      <c r="I190" s="387" t="s">
        <v>863</v>
      </c>
      <c r="J190" s="389" t="s">
        <v>864</v>
      </c>
      <c r="K190" s="390"/>
    </row>
    <row r="191" s="1" customFormat="1" ht="15" customHeight="1">
      <c r="B191" s="347"/>
      <c r="C191" s="383" t="s">
        <v>46</v>
      </c>
      <c r="D191" s="322"/>
      <c r="E191" s="322"/>
      <c r="F191" s="345" t="s">
        <v>775</v>
      </c>
      <c r="G191" s="322"/>
      <c r="H191" s="319" t="s">
        <v>867</v>
      </c>
      <c r="I191" s="322" t="s">
        <v>868</v>
      </c>
      <c r="J191" s="322"/>
      <c r="K191" s="370"/>
    </row>
    <row r="192" s="1" customFormat="1" ht="15" customHeight="1">
      <c r="B192" s="347"/>
      <c r="C192" s="383" t="s">
        <v>869</v>
      </c>
      <c r="D192" s="322"/>
      <c r="E192" s="322"/>
      <c r="F192" s="345" t="s">
        <v>775</v>
      </c>
      <c r="G192" s="322"/>
      <c r="H192" s="322" t="s">
        <v>870</v>
      </c>
      <c r="I192" s="322" t="s">
        <v>810</v>
      </c>
      <c r="J192" s="322"/>
      <c r="K192" s="370"/>
    </row>
    <row r="193" s="1" customFormat="1" ht="15" customHeight="1">
      <c r="B193" s="347"/>
      <c r="C193" s="383" t="s">
        <v>871</v>
      </c>
      <c r="D193" s="322"/>
      <c r="E193" s="322"/>
      <c r="F193" s="345" t="s">
        <v>775</v>
      </c>
      <c r="G193" s="322"/>
      <c r="H193" s="322" t="s">
        <v>872</v>
      </c>
      <c r="I193" s="322" t="s">
        <v>810</v>
      </c>
      <c r="J193" s="322"/>
      <c r="K193" s="370"/>
    </row>
    <row r="194" s="1" customFormat="1" ht="15" customHeight="1">
      <c r="B194" s="347"/>
      <c r="C194" s="383" t="s">
        <v>873</v>
      </c>
      <c r="D194" s="322"/>
      <c r="E194" s="322"/>
      <c r="F194" s="345" t="s">
        <v>781</v>
      </c>
      <c r="G194" s="322"/>
      <c r="H194" s="322" t="s">
        <v>874</v>
      </c>
      <c r="I194" s="322" t="s">
        <v>810</v>
      </c>
      <c r="J194" s="322"/>
      <c r="K194" s="370"/>
    </row>
    <row r="195" s="1" customFormat="1" ht="15" customHeight="1">
      <c r="B195" s="376"/>
      <c r="C195" s="391"/>
      <c r="D195" s="356"/>
      <c r="E195" s="356"/>
      <c r="F195" s="356"/>
      <c r="G195" s="356"/>
      <c r="H195" s="356"/>
      <c r="I195" s="356"/>
      <c r="J195" s="356"/>
      <c r="K195" s="377"/>
    </row>
    <row r="196" s="1" customFormat="1" ht="18.75" customHeight="1">
      <c r="B196" s="358"/>
      <c r="C196" s="368"/>
      <c r="D196" s="368"/>
      <c r="E196" s="368"/>
      <c r="F196" s="378"/>
      <c r="G196" s="368"/>
      <c r="H196" s="368"/>
      <c r="I196" s="368"/>
      <c r="J196" s="368"/>
      <c r="K196" s="358"/>
    </row>
    <row r="197" s="1" customFormat="1" ht="18.75" customHeight="1">
      <c r="B197" s="358"/>
      <c r="C197" s="368"/>
      <c r="D197" s="368"/>
      <c r="E197" s="368"/>
      <c r="F197" s="378"/>
      <c r="G197" s="368"/>
      <c r="H197" s="368"/>
      <c r="I197" s="368"/>
      <c r="J197" s="368"/>
      <c r="K197" s="358"/>
    </row>
    <row r="198" s="1" customFormat="1" ht="18.75" customHeight="1">
      <c r="B198" s="330"/>
      <c r="C198" s="330"/>
      <c r="D198" s="330"/>
      <c r="E198" s="330"/>
      <c r="F198" s="330"/>
      <c r="G198" s="330"/>
      <c r="H198" s="330"/>
      <c r="I198" s="330"/>
      <c r="J198" s="330"/>
      <c r="K198" s="330"/>
    </row>
    <row r="199" s="1" customFormat="1" ht="13.5">
      <c r="B199" s="309"/>
      <c r="C199" s="310"/>
      <c r="D199" s="310"/>
      <c r="E199" s="310"/>
      <c r="F199" s="310"/>
      <c r="G199" s="310"/>
      <c r="H199" s="310"/>
      <c r="I199" s="310"/>
      <c r="J199" s="310"/>
      <c r="K199" s="311"/>
    </row>
    <row r="200" s="1" customFormat="1" ht="21">
      <c r="B200" s="312"/>
      <c r="C200" s="313" t="s">
        <v>875</v>
      </c>
      <c r="D200" s="313"/>
      <c r="E200" s="313"/>
      <c r="F200" s="313"/>
      <c r="G200" s="313"/>
      <c r="H200" s="313"/>
      <c r="I200" s="313"/>
      <c r="J200" s="313"/>
      <c r="K200" s="314"/>
    </row>
    <row r="201" s="1" customFormat="1" ht="25.5" customHeight="1">
      <c r="B201" s="312"/>
      <c r="C201" s="392" t="s">
        <v>876</v>
      </c>
      <c r="D201" s="392"/>
      <c r="E201" s="392"/>
      <c r="F201" s="392" t="s">
        <v>877</v>
      </c>
      <c r="G201" s="393"/>
      <c r="H201" s="392" t="s">
        <v>878</v>
      </c>
      <c r="I201" s="392"/>
      <c r="J201" s="392"/>
      <c r="K201" s="314"/>
    </row>
    <row r="202" s="1" customFormat="1" ht="5.25" customHeight="1">
      <c r="B202" s="347"/>
      <c r="C202" s="342"/>
      <c r="D202" s="342"/>
      <c r="E202" s="342"/>
      <c r="F202" s="342"/>
      <c r="G202" s="368"/>
      <c r="H202" s="342"/>
      <c r="I202" s="342"/>
      <c r="J202" s="342"/>
      <c r="K202" s="370"/>
    </row>
    <row r="203" s="1" customFormat="1" ht="15" customHeight="1">
      <c r="B203" s="347"/>
      <c r="C203" s="322" t="s">
        <v>868</v>
      </c>
      <c r="D203" s="322"/>
      <c r="E203" s="322"/>
      <c r="F203" s="345" t="s">
        <v>47</v>
      </c>
      <c r="G203" s="322"/>
      <c r="H203" s="322" t="s">
        <v>879</v>
      </c>
      <c r="I203" s="322"/>
      <c r="J203" s="322"/>
      <c r="K203" s="370"/>
    </row>
    <row r="204" s="1" customFormat="1" ht="15" customHeight="1">
      <c r="B204" s="347"/>
      <c r="C204" s="322"/>
      <c r="D204" s="322"/>
      <c r="E204" s="322"/>
      <c r="F204" s="345" t="s">
        <v>48</v>
      </c>
      <c r="G204" s="322"/>
      <c r="H204" s="322" t="s">
        <v>880</v>
      </c>
      <c r="I204" s="322"/>
      <c r="J204" s="322"/>
      <c r="K204" s="370"/>
    </row>
    <row r="205" s="1" customFormat="1" ht="15" customHeight="1">
      <c r="B205" s="347"/>
      <c r="C205" s="322"/>
      <c r="D205" s="322"/>
      <c r="E205" s="322"/>
      <c r="F205" s="345" t="s">
        <v>51</v>
      </c>
      <c r="G205" s="322"/>
      <c r="H205" s="322" t="s">
        <v>881</v>
      </c>
      <c r="I205" s="322"/>
      <c r="J205" s="322"/>
      <c r="K205" s="370"/>
    </row>
    <row r="206" s="1" customFormat="1" ht="15" customHeight="1">
      <c r="B206" s="347"/>
      <c r="C206" s="322"/>
      <c r="D206" s="322"/>
      <c r="E206" s="322"/>
      <c r="F206" s="345" t="s">
        <v>49</v>
      </c>
      <c r="G206" s="322"/>
      <c r="H206" s="322" t="s">
        <v>882</v>
      </c>
      <c r="I206" s="322"/>
      <c r="J206" s="322"/>
      <c r="K206" s="370"/>
    </row>
    <row r="207" s="1" customFormat="1" ht="15" customHeight="1">
      <c r="B207" s="347"/>
      <c r="C207" s="322"/>
      <c r="D207" s="322"/>
      <c r="E207" s="322"/>
      <c r="F207" s="345" t="s">
        <v>50</v>
      </c>
      <c r="G207" s="322"/>
      <c r="H207" s="322" t="s">
        <v>883</v>
      </c>
      <c r="I207" s="322"/>
      <c r="J207" s="322"/>
      <c r="K207" s="370"/>
    </row>
    <row r="208" s="1" customFormat="1" ht="15" customHeight="1">
      <c r="B208" s="347"/>
      <c r="C208" s="322"/>
      <c r="D208" s="322"/>
      <c r="E208" s="322"/>
      <c r="F208" s="345"/>
      <c r="G208" s="322"/>
      <c r="H208" s="322"/>
      <c r="I208" s="322"/>
      <c r="J208" s="322"/>
      <c r="K208" s="370"/>
    </row>
    <row r="209" s="1" customFormat="1" ht="15" customHeight="1">
      <c r="B209" s="347"/>
      <c r="C209" s="322" t="s">
        <v>822</v>
      </c>
      <c r="D209" s="322"/>
      <c r="E209" s="322"/>
      <c r="F209" s="345" t="s">
        <v>82</v>
      </c>
      <c r="G209" s="322"/>
      <c r="H209" s="322" t="s">
        <v>884</v>
      </c>
      <c r="I209" s="322"/>
      <c r="J209" s="322"/>
      <c r="K209" s="370"/>
    </row>
    <row r="210" s="1" customFormat="1" ht="15" customHeight="1">
      <c r="B210" s="347"/>
      <c r="C210" s="322"/>
      <c r="D210" s="322"/>
      <c r="E210" s="322"/>
      <c r="F210" s="345" t="s">
        <v>719</v>
      </c>
      <c r="G210" s="322"/>
      <c r="H210" s="322" t="s">
        <v>720</v>
      </c>
      <c r="I210" s="322"/>
      <c r="J210" s="322"/>
      <c r="K210" s="370"/>
    </row>
    <row r="211" s="1" customFormat="1" ht="15" customHeight="1">
      <c r="B211" s="347"/>
      <c r="C211" s="322"/>
      <c r="D211" s="322"/>
      <c r="E211" s="322"/>
      <c r="F211" s="345" t="s">
        <v>717</v>
      </c>
      <c r="G211" s="322"/>
      <c r="H211" s="322" t="s">
        <v>885</v>
      </c>
      <c r="I211" s="322"/>
      <c r="J211" s="322"/>
      <c r="K211" s="370"/>
    </row>
    <row r="212" s="1" customFormat="1" ht="15" customHeight="1">
      <c r="B212" s="394"/>
      <c r="C212" s="322"/>
      <c r="D212" s="322"/>
      <c r="E212" s="322"/>
      <c r="F212" s="345" t="s">
        <v>721</v>
      </c>
      <c r="G212" s="383"/>
      <c r="H212" s="374" t="s">
        <v>722</v>
      </c>
      <c r="I212" s="374"/>
      <c r="J212" s="374"/>
      <c r="K212" s="395"/>
    </row>
    <row r="213" s="1" customFormat="1" ht="15" customHeight="1">
      <c r="B213" s="394"/>
      <c r="C213" s="322"/>
      <c r="D213" s="322"/>
      <c r="E213" s="322"/>
      <c r="F213" s="345" t="s">
        <v>723</v>
      </c>
      <c r="G213" s="383"/>
      <c r="H213" s="374" t="s">
        <v>488</v>
      </c>
      <c r="I213" s="374"/>
      <c r="J213" s="374"/>
      <c r="K213" s="395"/>
    </row>
    <row r="214" s="1" customFormat="1" ht="15" customHeight="1">
      <c r="B214" s="394"/>
      <c r="C214" s="322"/>
      <c r="D214" s="322"/>
      <c r="E214" s="322"/>
      <c r="F214" s="345"/>
      <c r="G214" s="383"/>
      <c r="H214" s="374"/>
      <c r="I214" s="374"/>
      <c r="J214" s="374"/>
      <c r="K214" s="395"/>
    </row>
    <row r="215" s="1" customFormat="1" ht="15" customHeight="1">
      <c r="B215" s="394"/>
      <c r="C215" s="322" t="s">
        <v>846</v>
      </c>
      <c r="D215" s="322"/>
      <c r="E215" s="322"/>
      <c r="F215" s="345">
        <v>1</v>
      </c>
      <c r="G215" s="383"/>
      <c r="H215" s="374" t="s">
        <v>886</v>
      </c>
      <c r="I215" s="374"/>
      <c r="J215" s="374"/>
      <c r="K215" s="395"/>
    </row>
    <row r="216" s="1" customFormat="1" ht="15" customHeight="1">
      <c r="B216" s="394"/>
      <c r="C216" s="322"/>
      <c r="D216" s="322"/>
      <c r="E216" s="322"/>
      <c r="F216" s="345">
        <v>2</v>
      </c>
      <c r="G216" s="383"/>
      <c r="H216" s="374" t="s">
        <v>887</v>
      </c>
      <c r="I216" s="374"/>
      <c r="J216" s="374"/>
      <c r="K216" s="395"/>
    </row>
    <row r="217" s="1" customFormat="1" ht="15" customHeight="1">
      <c r="B217" s="394"/>
      <c r="C217" s="322"/>
      <c r="D217" s="322"/>
      <c r="E217" s="322"/>
      <c r="F217" s="345">
        <v>3</v>
      </c>
      <c r="G217" s="383"/>
      <c r="H217" s="374" t="s">
        <v>888</v>
      </c>
      <c r="I217" s="374"/>
      <c r="J217" s="374"/>
      <c r="K217" s="395"/>
    </row>
    <row r="218" s="1" customFormat="1" ht="15" customHeight="1">
      <c r="B218" s="394"/>
      <c r="C218" s="322"/>
      <c r="D218" s="322"/>
      <c r="E218" s="322"/>
      <c r="F218" s="345">
        <v>4</v>
      </c>
      <c r="G218" s="383"/>
      <c r="H218" s="374" t="s">
        <v>889</v>
      </c>
      <c r="I218" s="374"/>
      <c r="J218" s="374"/>
      <c r="K218" s="395"/>
    </row>
    <row r="219" s="1" customFormat="1" ht="12.75" customHeight="1">
      <c r="B219" s="396"/>
      <c r="C219" s="397"/>
      <c r="D219" s="397"/>
      <c r="E219" s="397"/>
      <c r="F219" s="397"/>
      <c r="G219" s="397"/>
      <c r="H219" s="397"/>
      <c r="I219" s="397"/>
      <c r="J219" s="397"/>
      <c r="K219" s="39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REGIO15-KROS3\kros3</dc:creator>
  <cp:lastModifiedBy>REGIO15-KROS3\kros3</cp:lastModifiedBy>
  <dcterms:created xsi:type="dcterms:W3CDTF">2025-09-02T09:11:00Z</dcterms:created>
  <dcterms:modified xsi:type="dcterms:W3CDTF">2025-09-02T09:11:09Z</dcterms:modified>
</cp:coreProperties>
</file>