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Jendruscak\Export\"/>
    </mc:Choice>
  </mc:AlternateContent>
  <bookViews>
    <workbookView xWindow="0" yWindow="0" windowWidth="0" windowHeight="0"/>
  </bookViews>
  <sheets>
    <sheet name="Rekapitulace stavby" sheetId="1" r:id="rId1"/>
    <sheet name="030.11.1 - Úprava koryta ..." sheetId="2" r:id="rId2"/>
    <sheet name="030.11.2 - Úprava koryta ..." sheetId="3" r:id="rId3"/>
    <sheet name="030.11.3 - Úprava koryta ..." sheetId="4" r:id="rId4"/>
    <sheet name="030.11.5 - Přeložka náhon..." sheetId="5" r:id="rId5"/>
    <sheet name="030.11.6 - Úprava v naváz..." sheetId="6" r:id="rId6"/>
    <sheet name="030.12.1 - Pravobřežní oc..." sheetId="7" r:id="rId7"/>
    <sheet name="030.13.1 - Pravostranná n..." sheetId="8" r:id="rId8"/>
    <sheet name="030.21.1 - Balvanitý sklu..." sheetId="9" r:id="rId9"/>
    <sheet name="030.23.1 - Nový pevný jez..." sheetId="10" r:id="rId10"/>
    <sheet name="030.24.1 - Obtokové koryto" sheetId="11" r:id="rId11"/>
    <sheet name="030.31.1 - Nový most v km..." sheetId="12" r:id="rId12"/>
    <sheet name="030.31.1.1 - Nový most v ..." sheetId="13" r:id="rId13"/>
    <sheet name="030.31.2 - Přemostění náh..." sheetId="14" r:id="rId14"/>
    <sheet name="030.31.3 - Přemostění náh..." sheetId="15" r:id="rId15"/>
    <sheet name="030.32.1 - Úpravy nájezdů..." sheetId="16" r:id="rId16"/>
    <sheet name="030.32.2 - Příjezdová kom..." sheetId="17" r:id="rId17"/>
    <sheet name="030.33.1 - Sjezdová rampa..." sheetId="18" r:id="rId18"/>
    <sheet name="030.42.1 - Vyústění vnitř..." sheetId="19" r:id="rId19"/>
    <sheet name="030.42.2 - Vyústění vnitř..." sheetId="20" r:id="rId20"/>
    <sheet name="030.42.6 - Vyústění vnitř..." sheetId="21" r:id="rId21"/>
    <sheet name="030.42.7 - Vyústění vnitř..." sheetId="22" r:id="rId22"/>
    <sheet name="030.42.8 - Vyústění dešťo..." sheetId="23" r:id="rId23"/>
    <sheet name="030.42.3 - Úprava zaústěn..." sheetId="24" r:id="rId24"/>
    <sheet name="030.42.4 - Vyústění vnitř..." sheetId="25" r:id="rId25"/>
    <sheet name="030.42.5 - Vyústění propu..." sheetId="26" r:id="rId26"/>
    <sheet name="030.57.1 - Přeložka oploc..." sheetId="27" r:id="rId27"/>
    <sheet name="030.61.1 - Náhradní výsadba" sheetId="28" r:id="rId28"/>
    <sheet name="030.75 - Kácení dřevin" sheetId="29" r:id="rId29"/>
    <sheet name="SO - Úprava příjezdu do a..." sheetId="30" r:id="rId30"/>
    <sheet name="VRN - Vedlejší rozpočtové..." sheetId="31" r:id="rId31"/>
    <sheet name="Seznam figur" sheetId="32" r:id="rId32"/>
  </sheets>
  <definedNames>
    <definedName name="_xlnm.Print_Area" localSheetId="0">'Rekapitulace stavby'!$D$4:$AO$76,'Rekapitulace stavby'!$C$82:$AQ$130</definedName>
    <definedName name="_xlnm.Print_Titles" localSheetId="0">'Rekapitulace stavby'!$92:$92</definedName>
    <definedName name="_xlnm._FilterDatabase" localSheetId="1" hidden="1">'030.11.1 - Úprava koryta ...'!$C$128:$K$336</definedName>
    <definedName name="_xlnm.Print_Area" localSheetId="1">'030.11.1 - Úprava koryta ...'!$C$4:$J$76,'030.11.1 - Úprava koryta ...'!$C$82:$J$110,'030.11.1 - Úprava koryta ...'!$C$116:$K$336</definedName>
    <definedName name="_xlnm.Print_Titles" localSheetId="1">'030.11.1 - Úprava koryta ...'!$128:$128</definedName>
    <definedName name="_xlnm._FilterDatabase" localSheetId="2" hidden="1">'030.11.2 - Úprava koryta ...'!$C$123:$K$294</definedName>
    <definedName name="_xlnm.Print_Area" localSheetId="2">'030.11.2 - Úprava koryta ...'!$C$4:$J$76,'030.11.2 - Úprava koryta ...'!$C$82:$J$105,'030.11.2 - Úprava koryta ...'!$C$111:$K$294</definedName>
    <definedName name="_xlnm.Print_Titles" localSheetId="2">'030.11.2 - Úprava koryta ...'!$123:$123</definedName>
    <definedName name="_xlnm._FilterDatabase" localSheetId="3" hidden="1">'030.11.3 - Úprava koryta ...'!$C$128:$K$351</definedName>
    <definedName name="_xlnm.Print_Area" localSheetId="3">'030.11.3 - Úprava koryta ...'!$C$4:$J$76,'030.11.3 - Úprava koryta ...'!$C$82:$J$110,'030.11.3 - Úprava koryta ...'!$C$116:$K$351</definedName>
    <definedName name="_xlnm.Print_Titles" localSheetId="3">'030.11.3 - Úprava koryta ...'!$128:$128</definedName>
    <definedName name="_xlnm._FilterDatabase" localSheetId="4" hidden="1">'030.11.5 - Přeložka náhon...'!$C$127:$K$238</definedName>
    <definedName name="_xlnm.Print_Area" localSheetId="4">'030.11.5 - Přeložka náhon...'!$C$4:$J$76,'030.11.5 - Přeložka náhon...'!$C$82:$J$109,'030.11.5 - Přeložka náhon...'!$C$115:$K$238</definedName>
    <definedName name="_xlnm.Print_Titles" localSheetId="4">'030.11.5 - Přeložka náhon...'!$127:$127</definedName>
    <definedName name="_xlnm._FilterDatabase" localSheetId="5" hidden="1">'030.11.6 - Úprava v naváz...'!$C$121:$K$249</definedName>
    <definedName name="_xlnm.Print_Area" localSheetId="5">'030.11.6 - Úprava v naváz...'!$C$4:$J$76,'030.11.6 - Úprava v naváz...'!$C$82:$J$103,'030.11.6 - Úprava v naváz...'!$C$109:$K$249</definedName>
    <definedName name="_xlnm.Print_Titles" localSheetId="5">'030.11.6 - Úprava v naváz...'!$121:$121</definedName>
    <definedName name="_xlnm._FilterDatabase" localSheetId="6" hidden="1">'030.12.1 - Pravobřežní oc...'!$C$126:$K$393</definedName>
    <definedName name="_xlnm.Print_Area" localSheetId="6">'030.12.1 - Pravobřežní oc...'!$C$4:$J$76,'030.12.1 - Pravobřežní oc...'!$C$82:$J$108,'030.12.1 - Pravobřežní oc...'!$C$114:$K$393</definedName>
    <definedName name="_xlnm.Print_Titles" localSheetId="6">'030.12.1 - Pravobřežní oc...'!$126:$126</definedName>
    <definedName name="_xlnm._FilterDatabase" localSheetId="7" hidden="1">'030.13.1 - Pravostranná n...'!$C$129:$K$373</definedName>
    <definedName name="_xlnm.Print_Area" localSheetId="7">'030.13.1 - Pravostranná n...'!$C$4:$J$76,'030.13.1 - Pravostranná n...'!$C$82:$J$111,'030.13.1 - Pravostranná n...'!$C$117:$K$373</definedName>
    <definedName name="_xlnm.Print_Titles" localSheetId="7">'030.13.1 - Pravostranná n...'!$129:$129</definedName>
    <definedName name="_xlnm._FilterDatabase" localSheetId="8" hidden="1">'030.21.1 - Balvanitý sklu...'!$C$120:$K$181</definedName>
    <definedName name="_xlnm.Print_Area" localSheetId="8">'030.21.1 - Balvanitý sklu...'!$C$4:$J$76,'030.21.1 - Balvanitý sklu...'!$C$82:$J$102,'030.21.1 - Balvanitý sklu...'!$C$108:$K$181</definedName>
    <definedName name="_xlnm.Print_Titles" localSheetId="8">'030.21.1 - Balvanitý sklu...'!$120:$120</definedName>
    <definedName name="_xlnm._FilterDatabase" localSheetId="9" hidden="1">'030.23.1 - Nový pevný jez...'!$C$128:$K$483</definedName>
    <definedName name="_xlnm.Print_Area" localSheetId="9">'030.23.1 - Nový pevný jez...'!$C$4:$J$76,'030.23.1 - Nový pevný jez...'!$C$82:$J$110,'030.23.1 - Nový pevný jez...'!$C$116:$K$483</definedName>
    <definedName name="_xlnm.Print_Titles" localSheetId="9">'030.23.1 - Nový pevný jez...'!$128:$128</definedName>
    <definedName name="_xlnm._FilterDatabase" localSheetId="10" hidden="1">'030.24.1 - Obtokové koryto'!$C$122:$K$258</definedName>
    <definedName name="_xlnm.Print_Area" localSheetId="10">'030.24.1 - Obtokové koryto'!$C$4:$J$76,'030.24.1 - Obtokové koryto'!$C$82:$J$104,'030.24.1 - Obtokové koryto'!$C$110:$K$258</definedName>
    <definedName name="_xlnm.Print_Titles" localSheetId="10">'030.24.1 - Obtokové koryto'!$122:$122</definedName>
    <definedName name="_xlnm._FilterDatabase" localSheetId="11" hidden="1">'030.31.1 - Nový most v km...'!$C$130:$K$497</definedName>
    <definedName name="_xlnm.Print_Area" localSheetId="11">'030.31.1 - Nový most v km...'!$C$4:$J$76,'030.31.1 - Nový most v km...'!$C$82:$J$112,'030.31.1 - Nový most v km...'!$C$118:$K$497</definedName>
    <definedName name="_xlnm.Print_Titles" localSheetId="11">'030.31.1 - Nový most v km...'!$130:$130</definedName>
    <definedName name="_xlnm._FilterDatabase" localSheetId="12" hidden="1">'030.31.1.1 - Nový most v ...'!$C$130:$K$237</definedName>
    <definedName name="_xlnm.Print_Area" localSheetId="12">'030.31.1.1 - Nový most v ...'!$C$4:$J$76,'030.31.1.1 - Nový most v ...'!$C$82:$J$110,'030.31.1.1 - Nový most v ...'!$C$116:$K$237</definedName>
    <definedName name="_xlnm.Print_Titles" localSheetId="12">'030.31.1.1 - Nový most v ...'!$130:$130</definedName>
    <definedName name="_xlnm._FilterDatabase" localSheetId="13" hidden="1">'030.31.2 - Přemostění náh...'!$C$127:$K$375</definedName>
    <definedName name="_xlnm.Print_Area" localSheetId="13">'030.31.2 - Přemostění náh...'!$C$4:$J$76,'030.31.2 - Přemostění náh...'!$C$82:$J$109,'030.31.2 - Přemostění náh...'!$C$115:$K$375</definedName>
    <definedName name="_xlnm.Print_Titles" localSheetId="13">'030.31.2 - Přemostění náh...'!$127:$127</definedName>
    <definedName name="_xlnm._FilterDatabase" localSheetId="14" hidden="1">'030.31.3 - Přemostění náh...'!$C$127:$K$413</definedName>
    <definedName name="_xlnm.Print_Area" localSheetId="14">'030.31.3 - Přemostění náh...'!$C$4:$J$76,'030.31.3 - Přemostění náh...'!$C$82:$J$109,'030.31.3 - Přemostění náh...'!$C$115:$K$413</definedName>
    <definedName name="_xlnm.Print_Titles" localSheetId="14">'030.31.3 - Přemostění náh...'!$127:$127</definedName>
    <definedName name="_xlnm._FilterDatabase" localSheetId="15" hidden="1">'030.32.1 - Úpravy nájezdů...'!$C$126:$K$381</definedName>
    <definedName name="_xlnm.Print_Area" localSheetId="15">'030.32.1 - Úpravy nájezdů...'!$C$4:$J$76,'030.32.1 - Úpravy nájezdů...'!$C$82:$J$108,'030.32.1 - Úpravy nájezdů...'!$C$114:$K$381</definedName>
    <definedName name="_xlnm.Print_Titles" localSheetId="15">'030.32.1 - Úpravy nájezdů...'!$126:$126</definedName>
    <definedName name="_xlnm._FilterDatabase" localSheetId="16" hidden="1">'030.32.2 - Příjezdová kom...'!$C$126:$K$340</definedName>
    <definedName name="_xlnm.Print_Area" localSheetId="16">'030.32.2 - Příjezdová kom...'!$C$4:$J$76,'030.32.2 - Příjezdová kom...'!$C$82:$J$108,'030.32.2 - Příjezdová kom...'!$C$114:$K$340</definedName>
    <definedName name="_xlnm.Print_Titles" localSheetId="16">'030.32.2 - Příjezdová kom...'!$126:$126</definedName>
    <definedName name="_xlnm._FilterDatabase" localSheetId="17" hidden="1">'030.33.1 - Sjezdová rampa...'!$C$120:$K$238</definedName>
    <definedName name="_xlnm.Print_Area" localSheetId="17">'030.33.1 - Sjezdová rampa...'!$C$4:$J$76,'030.33.1 - Sjezdová rampa...'!$C$82:$J$102,'030.33.1 - Sjezdová rampa...'!$C$108:$K$238</definedName>
    <definedName name="_xlnm.Print_Titles" localSheetId="17">'030.33.1 - Sjezdová rampa...'!$120:$120</definedName>
    <definedName name="_xlnm._FilterDatabase" localSheetId="18" hidden="1">'030.42.1 - Vyústění vnitř...'!$C$128:$K$307</definedName>
    <definedName name="_xlnm.Print_Area" localSheetId="18">'030.42.1 - Vyústění vnitř...'!$C$4:$J$76,'030.42.1 - Vyústění vnitř...'!$C$82:$J$108,'030.42.1 - Vyústění vnitř...'!$C$114:$K$307</definedName>
    <definedName name="_xlnm.Print_Titles" localSheetId="18">'030.42.1 - Vyústění vnitř...'!$128:$128</definedName>
    <definedName name="_xlnm._FilterDatabase" localSheetId="19" hidden="1">'030.42.2 - Vyústění vnitř...'!$C$128:$K$314</definedName>
    <definedName name="_xlnm.Print_Area" localSheetId="19">'030.42.2 - Vyústění vnitř...'!$C$4:$J$76,'030.42.2 - Vyústění vnitř...'!$C$82:$J$108,'030.42.2 - Vyústění vnitř...'!$C$114:$K$314</definedName>
    <definedName name="_xlnm.Print_Titles" localSheetId="19">'030.42.2 - Vyústění vnitř...'!$128:$128</definedName>
    <definedName name="_xlnm._FilterDatabase" localSheetId="20" hidden="1">'030.42.6 - Vyústění vnitř...'!$C$128:$K$306</definedName>
    <definedName name="_xlnm.Print_Area" localSheetId="20">'030.42.6 - Vyústění vnitř...'!$C$4:$J$76,'030.42.6 - Vyústění vnitř...'!$C$82:$J$108,'030.42.6 - Vyústění vnitř...'!$C$114:$K$306</definedName>
    <definedName name="_xlnm.Print_Titles" localSheetId="20">'030.42.6 - Vyústění vnitř...'!$128:$128</definedName>
    <definedName name="_xlnm._FilterDatabase" localSheetId="21" hidden="1">'030.42.7 - Vyústění vnitř...'!$C$128:$K$296</definedName>
    <definedName name="_xlnm.Print_Area" localSheetId="21">'030.42.7 - Vyústění vnitř...'!$C$4:$J$76,'030.42.7 - Vyústění vnitř...'!$C$82:$J$108,'030.42.7 - Vyústění vnitř...'!$C$114:$K$296</definedName>
    <definedName name="_xlnm.Print_Titles" localSheetId="21">'030.42.7 - Vyústění vnitř...'!$128:$128</definedName>
    <definedName name="_xlnm._FilterDatabase" localSheetId="22" hidden="1">'030.42.8 - Vyústění dešťo...'!$C$127:$K$282</definedName>
    <definedName name="_xlnm.Print_Area" localSheetId="22">'030.42.8 - Vyústění dešťo...'!$C$4:$J$76,'030.42.8 - Vyústění dešťo...'!$C$82:$J$107,'030.42.8 - Vyústění dešťo...'!$C$113:$K$282</definedName>
    <definedName name="_xlnm.Print_Titles" localSheetId="22">'030.42.8 - Vyústění dešťo...'!$127:$127</definedName>
    <definedName name="_xlnm._FilterDatabase" localSheetId="23" hidden="1">'030.42.3 - Úprava zaústěn...'!$C$121:$K$182</definedName>
    <definedName name="_xlnm.Print_Area" localSheetId="23">'030.42.3 - Úprava zaústěn...'!$C$4:$J$76,'030.42.3 - Úprava zaústěn...'!$C$82:$J$103,'030.42.3 - Úprava zaústěn...'!$C$109:$K$182</definedName>
    <definedName name="_xlnm.Print_Titles" localSheetId="23">'030.42.3 - Úprava zaústěn...'!$121:$121</definedName>
    <definedName name="_xlnm._FilterDatabase" localSheetId="24" hidden="1">'030.42.4 - Vyústění vnitř...'!$C$130:$K$325</definedName>
    <definedName name="_xlnm.Print_Area" localSheetId="24">'030.42.4 - Vyústění vnitř...'!$C$4:$J$76,'030.42.4 - Vyústění vnitř...'!$C$82:$J$112,'030.42.4 - Vyústění vnitř...'!$C$118:$K$325</definedName>
    <definedName name="_xlnm.Print_Titles" localSheetId="24">'030.42.4 - Vyústění vnitř...'!$130:$130</definedName>
    <definedName name="_xlnm._FilterDatabase" localSheetId="25" hidden="1">'030.42.5 - Vyústění propu...'!$C$119:$K$203</definedName>
    <definedName name="_xlnm.Print_Area" localSheetId="25">'030.42.5 - Vyústění propu...'!$C$4:$J$76,'030.42.5 - Vyústění propu...'!$C$82:$J$101,'030.42.5 - Vyústění propu...'!$C$107:$K$203</definedName>
    <definedName name="_xlnm.Print_Titles" localSheetId="25">'030.42.5 - Vyústění propu...'!$119:$119</definedName>
    <definedName name="_xlnm._FilterDatabase" localSheetId="26" hidden="1">'030.57.1 - Přeložka oploc...'!$C$128:$K$241</definedName>
    <definedName name="_xlnm.Print_Area" localSheetId="26">'030.57.1 - Přeložka oploc...'!$C$4:$J$76,'030.57.1 - Přeložka oploc...'!$C$82:$J$110,'030.57.1 - Přeložka oploc...'!$C$116:$K$241</definedName>
    <definedName name="_xlnm.Print_Titles" localSheetId="26">'030.57.1 - Přeložka oploc...'!$128:$128</definedName>
    <definedName name="_xlnm._FilterDatabase" localSheetId="27" hidden="1">'030.61.1 - Náhradní výsadba'!$C$121:$K$196</definedName>
    <definedName name="_xlnm.Print_Area" localSheetId="27">'030.61.1 - Náhradní výsadba'!$C$4:$J$76,'030.61.1 - Náhradní výsadba'!$C$82:$J$101,'030.61.1 - Náhradní výsadba'!$C$107:$K$196</definedName>
    <definedName name="_xlnm.Print_Titles" localSheetId="27">'030.61.1 - Náhradní výsadba'!$121:$121</definedName>
    <definedName name="_xlnm._FilterDatabase" localSheetId="28" hidden="1">'030.75 - Kácení dřevin'!$C$117:$K$361</definedName>
    <definedName name="_xlnm.Print_Area" localSheetId="28">'030.75 - Kácení dřevin'!$C$4:$J$76,'030.75 - Kácení dřevin'!$C$82:$J$99,'030.75 - Kácení dřevin'!$C$105:$K$361</definedName>
    <definedName name="_xlnm.Print_Titles" localSheetId="28">'030.75 - Kácení dřevin'!$117:$117</definedName>
    <definedName name="_xlnm._FilterDatabase" localSheetId="29" hidden="1">'SO - Úprava příjezdu do a...'!$C$121:$K$241</definedName>
    <definedName name="_xlnm.Print_Area" localSheetId="29">'SO - Úprava příjezdu do a...'!$C$4:$J$76,'SO - Úprava příjezdu do a...'!$C$82:$J$103,'SO - Úprava příjezdu do a...'!$C$109:$K$241</definedName>
    <definedName name="_xlnm.Print_Titles" localSheetId="29">'SO - Úprava příjezdu do a...'!$121:$121</definedName>
    <definedName name="_xlnm._FilterDatabase" localSheetId="30" hidden="1">'VRN - Vedlejší rozpočtové...'!$C$120:$K$191</definedName>
    <definedName name="_xlnm.Print_Area" localSheetId="30">'VRN - Vedlejší rozpočtové...'!$C$4:$J$76,'VRN - Vedlejší rozpočtové...'!$C$82:$J$102,'VRN - Vedlejší rozpočtové...'!$C$108:$K$191</definedName>
    <definedName name="_xlnm.Print_Titles" localSheetId="30">'VRN - Vedlejší rozpočtové...'!$120:$120</definedName>
    <definedName name="_xlnm.Print_Area" localSheetId="31">'Seznam figur'!$C$4:$G$528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T178"/>
  <c r="J37"/>
  <c r="J36"/>
  <c i="1" r="AY129"/>
  <c i="31" r="J35"/>
  <c i="1" r="AX129"/>
  <c i="31"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0" r="J37"/>
  <c r="J36"/>
  <c i="1" r="AY128"/>
  <c i="30" r="J35"/>
  <c i="1" r="AX128"/>
  <c i="30"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9" r="J37"/>
  <c r="J36"/>
  <c i="1" r="AY127"/>
  <c i="29" r="J35"/>
  <c i="1" r="AX127"/>
  <c i="29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28" r="J39"/>
  <c r="J38"/>
  <c i="1" r="AY126"/>
  <c i="28" r="J37"/>
  <c i="1" r="AX126"/>
  <c i="28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27" r="J232"/>
  <c r="J37"/>
  <c r="J36"/>
  <c i="1" r="AY123"/>
  <c i="27" r="J35"/>
  <c i="1" r="AX123"/>
  <c i="27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4"/>
  <c r="BH234"/>
  <c r="BG234"/>
  <c r="BF234"/>
  <c r="T234"/>
  <c r="R234"/>
  <c r="P234"/>
  <c r="J107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26" r="J37"/>
  <c r="J36"/>
  <c i="1" r="AY122"/>
  <c i="26" r="J35"/>
  <c i="1" r="AX122"/>
  <c i="26" r="BI202"/>
  <c r="BH202"/>
  <c r="BG202"/>
  <c r="BF202"/>
  <c r="T202"/>
  <c r="T201"/>
  <c r="R202"/>
  <c r="R201"/>
  <c r="P202"/>
  <c r="P201"/>
  <c r="BI196"/>
  <c r="BH196"/>
  <c r="BG196"/>
  <c r="BF196"/>
  <c r="T196"/>
  <c r="T190"/>
  <c r="R196"/>
  <c r="R190"/>
  <c r="P196"/>
  <c r="P190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5" r="J37"/>
  <c r="J36"/>
  <c i="1" r="AY121"/>
  <c i="25" r="J35"/>
  <c i="1" r="AX121"/>
  <c i="25"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85"/>
  <c i="24" r="J37"/>
  <c r="J36"/>
  <c i="1" r="AY120"/>
  <c i="24" r="J35"/>
  <c i="1" r="AX120"/>
  <c i="24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3" r="J39"/>
  <c r="J38"/>
  <c i="1" r="AY119"/>
  <c i="23" r="J37"/>
  <c i="1" r="AX119"/>
  <c i="23"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22" r="J39"/>
  <c r="J38"/>
  <c i="1" r="AY118"/>
  <c i="22" r="J37"/>
  <c i="1" r="AX118"/>
  <c i="22"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21" r="J39"/>
  <c r="J38"/>
  <c i="1" r="AY117"/>
  <c i="21" r="J37"/>
  <c i="1" r="AX117"/>
  <c i="21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20" r="J39"/>
  <c r="J38"/>
  <c i="1" r="AY116"/>
  <c i="20" r="J37"/>
  <c i="1" r="AX116"/>
  <c i="20"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19" r="J39"/>
  <c r="J38"/>
  <c i="1" r="AY115"/>
  <c i="19" r="J37"/>
  <c i="1" r="AX115"/>
  <c i="19"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8" r="J37"/>
  <c r="J36"/>
  <c i="1" r="AY112"/>
  <c i="18" r="J35"/>
  <c i="1" r="AX112"/>
  <c i="18"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17" r="J37"/>
  <c r="J36"/>
  <c i="1" r="AY111"/>
  <c i="17" r="J35"/>
  <c i="1" r="AX111"/>
  <c i="17"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16" r="J37"/>
  <c r="J36"/>
  <c i="1" r="AY110"/>
  <c i="16" r="J35"/>
  <c i="1" r="AX110"/>
  <c i="16" r="BI381"/>
  <c r="BH381"/>
  <c r="BG381"/>
  <c r="BF381"/>
  <c r="T381"/>
  <c r="T380"/>
  <c r="R381"/>
  <c r="R380"/>
  <c r="P381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5" r="J37"/>
  <c r="J36"/>
  <c i="1" r="AY109"/>
  <c i="15" r="J35"/>
  <c i="1" r="AX109"/>
  <c i="15"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14" r="J37"/>
  <c r="J36"/>
  <c i="1" r="AY108"/>
  <c i="14" r="J35"/>
  <c i="1" r="AX108"/>
  <c i="14"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13" r="J39"/>
  <c r="J38"/>
  <c i="1" r="AY107"/>
  <c i="13" r="J37"/>
  <c i="1" r="AX107"/>
  <c i="1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12" r="J37"/>
  <c r="J36"/>
  <c i="1" r="AY106"/>
  <c i="12" r="J35"/>
  <c i="1" r="AX106"/>
  <c i="12"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T489"/>
  <c r="T488"/>
  <c r="R490"/>
  <c r="R489"/>
  <c r="R488"/>
  <c r="P490"/>
  <c r="P489"/>
  <c r="P488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T457"/>
  <c r="R458"/>
  <c r="R457"/>
  <c r="P458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2"/>
  <c r="BH282"/>
  <c r="BG282"/>
  <c r="BF282"/>
  <c r="T282"/>
  <c r="R282"/>
  <c r="P282"/>
  <c r="BI280"/>
  <c r="BH280"/>
  <c r="BG280"/>
  <c r="BF280"/>
  <c r="T280"/>
  <c r="R280"/>
  <c r="P280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11" r="J37"/>
  <c r="J36"/>
  <c i="1" r="AY104"/>
  <c i="11" r="J35"/>
  <c i="1" r="AX104"/>
  <c i="11"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0" r="J37"/>
  <c r="J36"/>
  <c i="1" r="AY103"/>
  <c i="10" r="J35"/>
  <c i="1" r="AX103"/>
  <c i="10"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9" r="J37"/>
  <c r="J36"/>
  <c i="1" r="AY102"/>
  <c i="9" r="J35"/>
  <c i="1" r="AX102"/>
  <c i="9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8" r="J37"/>
  <c r="J36"/>
  <c i="1" r="AY101"/>
  <c i="8" r="J35"/>
  <c i="1" r="AX101"/>
  <c i="8"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4"/>
  <c r="BH354"/>
  <c r="BG354"/>
  <c r="BF354"/>
  <c r="T354"/>
  <c r="T353"/>
  <c r="R354"/>
  <c r="R353"/>
  <c r="P354"/>
  <c r="P353"/>
  <c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85"/>
  <c i="7" r="J37"/>
  <c r="J36"/>
  <c i="1" r="AY100"/>
  <c i="7" r="J35"/>
  <c i="1" r="AX100"/>
  <c i="7"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6"/>
  <c r="BH176"/>
  <c r="BG176"/>
  <c r="BF176"/>
  <c r="T176"/>
  <c r="R176"/>
  <c r="P176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5" r="J178"/>
  <c r="J37"/>
  <c r="J36"/>
  <c i="1" r="AY98"/>
  <c i="5" r="J35"/>
  <c i="1" r="AX98"/>
  <c i="5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J101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67"/>
  <c r="BH167"/>
  <c r="BG167"/>
  <c r="BF167"/>
  <c r="T167"/>
  <c r="R167"/>
  <c r="P167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3" r="J37"/>
  <c r="J36"/>
  <c i="1" r="AY96"/>
  <c i="3" r="J35"/>
  <c i="1" r="AX96"/>
  <c i="3"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7"/>
  <c r="J36"/>
  <c i="1" r="AY95"/>
  <c i="2" r="J35"/>
  <c i="1" r="AX95"/>
  <c i="2"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1" r="L90"/>
  <c r="AM90"/>
  <c r="AM89"/>
  <c r="L89"/>
  <c r="AM87"/>
  <c r="L87"/>
  <c r="L85"/>
  <c r="L84"/>
  <c i="2" r="BK309"/>
  <c r="J314"/>
  <c r="BK201"/>
  <c r="J312"/>
  <c r="BK198"/>
  <c i="1" r="AS113"/>
  <c i="3" r="BK207"/>
  <c r="BK263"/>
  <c r="J180"/>
  <c r="BK248"/>
  <c r="J219"/>
  <c r="BK189"/>
  <c r="BK169"/>
  <c i="4" r="BK273"/>
  <c r="J350"/>
  <c r="J348"/>
  <c r="J291"/>
  <c r="J132"/>
  <c r="BK218"/>
  <c r="BK341"/>
  <c r="J147"/>
  <c r="BK342"/>
  <c r="BK331"/>
  <c r="BK281"/>
  <c r="J309"/>
  <c r="BK291"/>
  <c r="BK214"/>
  <c i="5" r="BK208"/>
  <c r="BK198"/>
  <c r="J166"/>
  <c r="J169"/>
  <c r="J131"/>
  <c i="6" r="J230"/>
  <c r="BK204"/>
  <c r="J210"/>
  <c r="BK142"/>
  <c r="BK242"/>
  <c r="J233"/>
  <c r="J201"/>
  <c r="BK139"/>
  <c i="7" r="J381"/>
  <c r="J328"/>
  <c r="J365"/>
  <c r="BK392"/>
  <c r="J248"/>
  <c r="J334"/>
  <c r="J176"/>
  <c r="BK263"/>
  <c r="BK153"/>
  <c r="J280"/>
  <c r="J201"/>
  <c r="J287"/>
  <c r="BK290"/>
  <c r="J197"/>
  <c r="J136"/>
  <c i="8" r="BK274"/>
  <c r="J331"/>
  <c r="BK344"/>
  <c r="BK283"/>
  <c r="J268"/>
  <c r="J223"/>
  <c r="J291"/>
  <c r="J326"/>
  <c r="BK226"/>
  <c r="BK280"/>
  <c r="J372"/>
  <c r="BK268"/>
  <c r="BK372"/>
  <c r="BK327"/>
  <c r="BK205"/>
  <c r="J164"/>
  <c r="J319"/>
  <c r="BK139"/>
  <c r="BK276"/>
  <c r="J218"/>
  <c i="9" r="J152"/>
  <c r="J177"/>
  <c r="J124"/>
  <c r="J143"/>
  <c i="10" r="BK309"/>
  <c r="J442"/>
  <c r="BK132"/>
  <c r="J448"/>
  <c r="BK396"/>
  <c r="BK247"/>
  <c r="BK448"/>
  <c r="BK385"/>
  <c r="BK480"/>
  <c r="J393"/>
  <c r="J480"/>
  <c r="J477"/>
  <c r="BK432"/>
  <c r="J361"/>
  <c r="BK283"/>
  <c r="BK274"/>
  <c r="J170"/>
  <c r="J173"/>
  <c r="J256"/>
  <c r="BK279"/>
  <c r="BK182"/>
  <c r="BK198"/>
  <c r="J241"/>
  <c r="J247"/>
  <c r="BK228"/>
  <c i="11" r="J223"/>
  <c r="J226"/>
  <c r="BK132"/>
  <c r="J217"/>
  <c r="J135"/>
  <c r="BK209"/>
  <c r="BK179"/>
  <c r="BK211"/>
  <c r="BK161"/>
  <c r="J176"/>
  <c r="BK156"/>
  <c i="12" r="BK255"/>
  <c r="BK429"/>
  <c r="BK342"/>
  <c r="BK298"/>
  <c r="BK454"/>
  <c r="BK400"/>
  <c r="J368"/>
  <c r="BK282"/>
  <c i="13" r="J233"/>
  <c r="BK193"/>
  <c r="J153"/>
  <c r="J237"/>
  <c r="BK237"/>
  <c r="J212"/>
  <c r="J227"/>
  <c r="BK181"/>
  <c r="BK149"/>
  <c r="BK140"/>
  <c r="J193"/>
  <c r="BK179"/>
  <c r="BK161"/>
  <c r="BK191"/>
  <c r="BK169"/>
  <c r="J176"/>
  <c r="J191"/>
  <c i="14" r="J161"/>
  <c r="BK330"/>
  <c r="BK339"/>
  <c r="BK358"/>
  <c r="BK234"/>
  <c r="J375"/>
  <c r="J294"/>
  <c r="BK352"/>
  <c r="BK181"/>
  <c r="BK278"/>
  <c r="BK345"/>
  <c r="J217"/>
  <c r="BK245"/>
  <c r="BK270"/>
  <c r="J133"/>
  <c r="BK252"/>
  <c r="BK133"/>
  <c r="J270"/>
  <c r="BK190"/>
  <c r="J263"/>
  <c r="BK135"/>
  <c i="15" r="J280"/>
  <c r="BK301"/>
  <c r="BK305"/>
  <c r="BK251"/>
  <c r="J327"/>
  <c r="J133"/>
  <c r="BK363"/>
  <c r="J357"/>
  <c r="J205"/>
  <c r="BK348"/>
  <c r="J245"/>
  <c r="J320"/>
  <c r="BK262"/>
  <c r="BK213"/>
  <c r="BK211"/>
  <c r="J251"/>
  <c r="J308"/>
  <c r="BK308"/>
  <c r="BK320"/>
  <c i="16" r="BK372"/>
  <c r="BK344"/>
  <c r="J160"/>
  <c r="J325"/>
  <c r="J375"/>
  <c r="J339"/>
  <c r="J328"/>
  <c r="J208"/>
  <c r="BK338"/>
  <c r="J320"/>
  <c r="BK359"/>
  <c r="J285"/>
  <c r="BK191"/>
  <c r="BK206"/>
  <c r="J143"/>
  <c r="BK232"/>
  <c r="J217"/>
  <c r="BK248"/>
  <c r="J183"/>
  <c r="BK138"/>
  <c r="J219"/>
  <c r="J248"/>
  <c i="17" r="BK330"/>
  <c r="BK241"/>
  <c r="J302"/>
  <c r="BK239"/>
  <c r="J305"/>
  <c r="J259"/>
  <c r="J320"/>
  <c r="BK317"/>
  <c r="J271"/>
  <c r="BK340"/>
  <c r="BK184"/>
  <c r="BK205"/>
  <c r="BK233"/>
  <c r="BK214"/>
  <c r="BK217"/>
  <c r="BK141"/>
  <c i="18" r="BK199"/>
  <c r="BK147"/>
  <c r="BK222"/>
  <c r="J237"/>
  <c r="J191"/>
  <c r="BK135"/>
  <c r="J155"/>
  <c i="19" r="J302"/>
  <c r="J296"/>
  <c r="J247"/>
  <c r="J195"/>
  <c r="J258"/>
  <c r="J233"/>
  <c r="J186"/>
  <c r="J168"/>
  <c r="J156"/>
  <c r="BK134"/>
  <c i="20" r="J262"/>
  <c r="BK290"/>
  <c r="BK227"/>
  <c r="BK247"/>
  <c r="BK258"/>
  <c r="BK283"/>
  <c r="J312"/>
  <c r="J302"/>
  <c r="J227"/>
  <c r="J275"/>
  <c r="BK221"/>
  <c r="J203"/>
  <c r="BK163"/>
  <c r="BK199"/>
  <c r="BK137"/>
  <c i="21" r="J285"/>
  <c r="J257"/>
  <c r="BK268"/>
  <c r="J198"/>
  <c r="J134"/>
  <c i="22" r="J154"/>
  <c r="BK282"/>
  <c r="BK252"/>
  <c r="BK275"/>
  <c r="BK202"/>
  <c r="BK212"/>
  <c r="J257"/>
  <c r="BK259"/>
  <c r="BK142"/>
  <c r="J193"/>
  <c r="J248"/>
  <c r="BK166"/>
  <c r="J215"/>
  <c i="23" r="BK248"/>
  <c r="J167"/>
  <c r="J251"/>
  <c r="BK251"/>
  <c r="BK277"/>
  <c r="BK203"/>
  <c r="BK185"/>
  <c r="BK227"/>
  <c r="J133"/>
  <c r="J201"/>
  <c r="J141"/>
  <c i="25" r="J199"/>
  <c r="BK148"/>
  <c r="J300"/>
  <c r="BK176"/>
  <c r="J321"/>
  <c r="BK317"/>
  <c r="J252"/>
  <c r="J196"/>
  <c r="BK300"/>
  <c r="J223"/>
  <c r="J306"/>
  <c r="BK179"/>
  <c r="BK257"/>
  <c r="BK226"/>
  <c r="J184"/>
  <c r="BK203"/>
  <c r="BK205"/>
  <c r="BK138"/>
  <c i="26" r="BK202"/>
  <c r="J135"/>
  <c r="J180"/>
  <c r="BK183"/>
  <c r="BK152"/>
  <c r="BK191"/>
  <c r="J155"/>
  <c i="27" r="J234"/>
  <c r="J218"/>
  <c r="BK234"/>
  <c r="J203"/>
  <c r="BK223"/>
  <c r="BK164"/>
  <c r="J180"/>
  <c i="28" r="BK175"/>
  <c r="J192"/>
  <c r="J169"/>
  <c r="BK130"/>
  <c r="J155"/>
  <c i="29" r="BK357"/>
  <c r="J202"/>
  <c r="J345"/>
  <c r="J157"/>
  <c r="J351"/>
  <c r="BK351"/>
  <c r="BK250"/>
  <c r="J136"/>
  <c r="J220"/>
  <c r="BK175"/>
  <c r="BK291"/>
  <c r="BK247"/>
  <c r="J148"/>
  <c r="BK315"/>
  <c r="J306"/>
  <c r="J291"/>
  <c r="BK217"/>
  <c r="BK187"/>
  <c r="BK226"/>
  <c r="J130"/>
  <c r="BK261"/>
  <c i="30" r="J240"/>
  <c r="J166"/>
  <c r="J208"/>
  <c r="BK218"/>
  <c r="BK193"/>
  <c r="J216"/>
  <c r="BK211"/>
  <c r="J196"/>
  <c r="J163"/>
  <c i="31" r="BK175"/>
  <c r="J173"/>
  <c r="BK134"/>
  <c r="J156"/>
  <c r="BK184"/>
  <c r="J187"/>
  <c r="J188"/>
  <c r="J169"/>
  <c r="BK143"/>
  <c r="BK138"/>
  <c r="J130"/>
  <c i="2" r="BK312"/>
  <c r="J322"/>
  <c r="BK304"/>
  <c r="BK217"/>
  <c r="BK132"/>
  <c r="BK288"/>
  <c r="BK277"/>
  <c r="J209"/>
  <c r="BK150"/>
  <c i="1" r="AS124"/>
  <c i="3" r="J169"/>
  <c r="BK266"/>
  <c r="BK237"/>
  <c r="J197"/>
  <c r="J284"/>
  <c r="J231"/>
  <c r="J140"/>
  <c r="BK228"/>
  <c r="BK175"/>
  <c r="BK292"/>
  <c r="BK251"/>
  <c r="J291"/>
  <c r="J272"/>
  <c r="BK240"/>
  <c i="4" r="J218"/>
  <c r="J225"/>
  <c r="J140"/>
  <c r="BK186"/>
  <c r="BK138"/>
  <c r="BK321"/>
  <c r="J326"/>
  <c r="J313"/>
  <c r="J297"/>
  <c r="J252"/>
  <c r="BK147"/>
  <c r="BK294"/>
  <c r="J276"/>
  <c r="BK228"/>
  <c r="J167"/>
  <c r="J200"/>
  <c r="J150"/>
  <c i="5" r="J228"/>
  <c r="J235"/>
  <c r="J208"/>
  <c r="BK169"/>
  <c r="BK157"/>
  <c r="BK230"/>
  <c r="BK164"/>
  <c r="J134"/>
  <c r="J137"/>
  <c r="BK137"/>
  <c r="J146"/>
  <c i="6" r="J224"/>
  <c r="BK213"/>
  <c r="BK195"/>
  <c r="J246"/>
  <c r="J198"/>
  <c r="J187"/>
  <c r="J244"/>
  <c r="BK136"/>
  <c r="J242"/>
  <c r="J221"/>
  <c r="BK160"/>
  <c r="J176"/>
  <c r="J204"/>
  <c r="BK179"/>
  <c r="J169"/>
  <c r="J166"/>
  <c r="BK166"/>
  <c i="7" r="J383"/>
  <c r="J372"/>
  <c r="BK354"/>
  <c r="J386"/>
  <c r="BK372"/>
  <c r="J348"/>
  <c r="BK387"/>
  <c r="J138"/>
  <c r="BK346"/>
  <c r="J336"/>
  <c r="BK165"/>
  <c r="J314"/>
  <c r="BK309"/>
  <c r="BK284"/>
  <c r="J225"/>
  <c r="J186"/>
  <c r="J140"/>
  <c r="BK280"/>
  <c r="J218"/>
  <c r="J301"/>
  <c r="BK201"/>
  <c i="8" r="BK350"/>
  <c r="BK145"/>
  <c r="J297"/>
  <c r="J302"/>
  <c r="BK142"/>
  <c r="BK167"/>
  <c r="BK148"/>
  <c r="J265"/>
  <c r="J240"/>
  <c r="BK185"/>
  <c i="9" r="BK156"/>
  <c r="BK167"/>
  <c r="BK161"/>
  <c r="BK152"/>
  <c r="J135"/>
  <c r="J149"/>
  <c i="10" r="J374"/>
  <c r="BK322"/>
  <c r="J146"/>
  <c r="J419"/>
  <c r="J201"/>
  <c r="J453"/>
  <c r="J430"/>
  <c r="J470"/>
  <c r="BK416"/>
  <c r="BK380"/>
  <c r="J312"/>
  <c r="J259"/>
  <c r="BK359"/>
  <c r="J293"/>
  <c r="J279"/>
  <c r="J233"/>
  <c r="J363"/>
  <c r="J182"/>
  <c r="BK371"/>
  <c r="BK251"/>
  <c r="J344"/>
  <c r="J249"/>
  <c r="BK268"/>
  <c r="J191"/>
  <c r="BK353"/>
  <c r="J180"/>
  <c r="BK236"/>
  <c r="BK165"/>
  <c r="J132"/>
  <c r="J322"/>
  <c r="BK297"/>
  <c r="J165"/>
  <c i="11" r="J253"/>
  <c r="J234"/>
  <c r="J201"/>
  <c r="J246"/>
  <c r="BK229"/>
  <c r="BK193"/>
  <c r="J132"/>
  <c r="BK237"/>
  <c r="BK203"/>
  <c r="BK220"/>
  <c r="BK176"/>
  <c r="J156"/>
  <c r="J179"/>
  <c r="J170"/>
  <c i="12" r="BK448"/>
  <c r="J394"/>
  <c r="BK465"/>
  <c r="J425"/>
  <c r="BK364"/>
  <c r="J349"/>
  <c r="J333"/>
  <c r="BK305"/>
  <c r="J471"/>
  <c r="J452"/>
  <c r="BK349"/>
  <c r="J346"/>
  <c r="J340"/>
  <c r="BK327"/>
  <c r="J324"/>
  <c r="BK314"/>
  <c r="J295"/>
  <c r="J293"/>
  <c r="J291"/>
  <c r="J282"/>
  <c r="BK201"/>
  <c r="BK189"/>
  <c r="J165"/>
  <c r="J163"/>
  <c r="BK391"/>
  <c r="BK356"/>
  <c r="BK345"/>
  <c r="J342"/>
  <c r="BK336"/>
  <c r="BK324"/>
  <c r="J321"/>
  <c r="J319"/>
  <c r="J317"/>
  <c r="J314"/>
  <c r="J308"/>
  <c r="J298"/>
  <c r="BK291"/>
  <c r="BK224"/>
  <c r="J198"/>
  <c r="J175"/>
  <c r="J160"/>
  <c r="J153"/>
  <c r="BK150"/>
  <c r="BK134"/>
  <c r="J483"/>
  <c r="J477"/>
  <c r="BK230"/>
  <c r="J183"/>
  <c r="J167"/>
  <c r="J142"/>
  <c r="BK137"/>
  <c r="BK462"/>
  <c r="BK446"/>
  <c r="J388"/>
  <c r="BK381"/>
  <c r="J377"/>
  <c r="BK374"/>
  <c r="J356"/>
  <c r="BK350"/>
  <c r="J338"/>
  <c r="J330"/>
  <c r="J305"/>
  <c r="BK302"/>
  <c r="J288"/>
  <c r="BK237"/>
  <c r="BK183"/>
  <c r="BK160"/>
  <c r="BK142"/>
  <c r="J454"/>
  <c r="BK452"/>
  <c r="BK384"/>
  <c r="J255"/>
  <c r="J249"/>
  <c r="BK235"/>
  <c r="J234"/>
  <c r="BK226"/>
  <c r="BK196"/>
  <c r="J186"/>
  <c r="J147"/>
  <c r="J140"/>
  <c r="BK497"/>
  <c r="BK496"/>
  <c r="J495"/>
  <c r="BK493"/>
  <c r="BK490"/>
  <c r="J486"/>
  <c r="BK477"/>
  <c r="BK468"/>
  <c r="J411"/>
  <c r="BK207"/>
  <c r="J497"/>
  <c r="J496"/>
  <c r="BK495"/>
  <c r="J493"/>
  <c r="J490"/>
  <c r="BK486"/>
  <c r="BK261"/>
  <c r="J230"/>
  <c r="J224"/>
  <c r="BK193"/>
  <c r="J189"/>
  <c r="BK175"/>
  <c r="J137"/>
  <c r="BK471"/>
  <c r="J406"/>
  <c r="J403"/>
  <c r="J235"/>
  <c r="BK218"/>
  <c r="J468"/>
  <c r="BK221"/>
  <c r="BK212"/>
  <c r="J242"/>
  <c r="J237"/>
  <c r="J201"/>
  <c r="BK198"/>
  <c r="BK411"/>
  <c r="J398"/>
  <c r="BK242"/>
  <c r="J218"/>
  <c r="J420"/>
  <c r="J419"/>
  <c r="BK340"/>
  <c r="J336"/>
  <c r="J327"/>
  <c r="J302"/>
  <c r="BK295"/>
  <c r="BK288"/>
  <c r="J280"/>
  <c r="J193"/>
  <c r="BK165"/>
  <c r="BK163"/>
  <c r="BK140"/>
  <c r="J444"/>
  <c r="J442"/>
  <c r="BK438"/>
  <c r="J435"/>
  <c r="J426"/>
  <c r="J422"/>
  <c r="BK420"/>
  <c r="BK419"/>
  <c r="BK416"/>
  <c r="BK406"/>
  <c r="BK215"/>
  <c r="J204"/>
  <c r="BK167"/>
  <c r="J245"/>
  <c r="BK240"/>
  <c r="J134"/>
  <c r="BK414"/>
  <c r="J212"/>
  <c r="BK147"/>
  <c r="BK293"/>
  <c r="BK425"/>
  <c r="J400"/>
  <c i="13" r="BK212"/>
  <c r="J203"/>
  <c r="BK158"/>
  <c r="BK135"/>
  <c r="BK182"/>
  <c r="BK211"/>
  <c r="J139"/>
  <c r="J192"/>
  <c r="BK206"/>
  <c r="J179"/>
  <c r="BK195"/>
  <c r="J187"/>
  <c r="J143"/>
  <c i="14" r="BK213"/>
  <c r="J164"/>
  <c r="J336"/>
  <c r="BK333"/>
  <c r="BK328"/>
  <c r="BK316"/>
  <c r="BK205"/>
  <c r="J131"/>
  <c r="BK220"/>
  <c r="BK374"/>
  <c r="BK297"/>
  <c r="BK336"/>
  <c r="J355"/>
  <c r="J184"/>
  <c r="BK141"/>
  <c r="J328"/>
  <c r="BK193"/>
  <c r="BK324"/>
  <c r="BK263"/>
  <c r="BK178"/>
  <c r="J300"/>
  <c r="J190"/>
  <c r="BK257"/>
  <c r="BK169"/>
  <c r="BK281"/>
  <c r="BK187"/>
  <c r="J252"/>
  <c r="BK283"/>
  <c r="J226"/>
  <c r="J193"/>
  <c r="J154"/>
  <c r="J288"/>
  <c r="J250"/>
  <c r="BK229"/>
  <c i="15" r="BK368"/>
  <c r="BK355"/>
  <c r="J224"/>
  <c r="BK381"/>
  <c r="J370"/>
  <c r="J247"/>
  <c r="BK372"/>
  <c r="J372"/>
  <c r="J189"/>
  <c i="16" r="J370"/>
  <c r="BK355"/>
  <c r="J204"/>
  <c r="BK352"/>
  <c r="J290"/>
  <c r="J378"/>
  <c r="BK331"/>
  <c r="BK271"/>
  <c r="BK151"/>
  <c r="BK293"/>
  <c r="BK230"/>
  <c r="J154"/>
  <c r="BK311"/>
  <c r="BK219"/>
  <c r="BK305"/>
  <c r="J138"/>
  <c r="BK228"/>
  <c r="J232"/>
  <c r="J287"/>
  <c r="BK211"/>
  <c r="BK285"/>
  <c r="BK283"/>
  <c r="J180"/>
  <c i="17" r="BK289"/>
  <c r="BK235"/>
  <c r="BK280"/>
  <c r="BK259"/>
  <c r="BK130"/>
  <c r="J292"/>
  <c r="BK302"/>
  <c r="J243"/>
  <c r="J327"/>
  <c r="J308"/>
  <c r="J277"/>
  <c r="BK306"/>
  <c r="BK321"/>
  <c r="J193"/>
  <c r="BK150"/>
  <c r="J138"/>
  <c r="J241"/>
  <c r="J151"/>
  <c r="J147"/>
  <c r="BK147"/>
  <c r="J207"/>
  <c i="18" r="BK205"/>
  <c r="J202"/>
  <c r="BK215"/>
  <c r="BK172"/>
  <c r="BK182"/>
  <c r="BK167"/>
  <c r="BK225"/>
  <c r="J199"/>
  <c r="BK228"/>
  <c r="J228"/>
  <c r="BK194"/>
  <c r="BK152"/>
  <c r="J135"/>
  <c r="J124"/>
  <c i="19" r="J298"/>
  <c r="BK261"/>
  <c r="J241"/>
  <c r="BK302"/>
  <c r="BK287"/>
  <c r="J271"/>
  <c r="BK244"/>
  <c r="BK224"/>
  <c r="BK203"/>
  <c r="BK142"/>
  <c r="BK284"/>
  <c r="BK271"/>
  <c r="BK215"/>
  <c r="BK298"/>
  <c r="BK285"/>
  <c r="BK250"/>
  <c r="J235"/>
  <c r="BK208"/>
  <c r="J174"/>
  <c r="J177"/>
  <c r="J137"/>
  <c r="BK146"/>
  <c r="J132"/>
  <c i="20" r="BK210"/>
  <c r="BK277"/>
  <c r="BK145"/>
  <c r="BK274"/>
  <c r="J237"/>
  <c r="J254"/>
  <c r="BK187"/>
  <c r="J232"/>
  <c r="BK285"/>
  <c r="BK279"/>
  <c r="BK260"/>
  <c r="BK306"/>
  <c r="BK288"/>
  <c r="J252"/>
  <c r="J293"/>
  <c r="J260"/>
  <c r="BK224"/>
  <c r="BK302"/>
  <c r="BK272"/>
  <c r="BK166"/>
  <c r="BK169"/>
  <c r="J199"/>
  <c r="J189"/>
  <c r="BK213"/>
  <c r="BK141"/>
  <c r="BK151"/>
  <c i="21" r="J295"/>
  <c r="J222"/>
  <c r="BK251"/>
  <c r="J178"/>
  <c r="BK136"/>
  <c r="BK301"/>
  <c r="J297"/>
  <c r="J136"/>
  <c r="BK278"/>
  <c r="BK260"/>
  <c r="BK236"/>
  <c r="BK191"/>
  <c r="J283"/>
  <c r="BK279"/>
  <c r="BK225"/>
  <c r="J275"/>
  <c r="J255"/>
  <c r="J236"/>
  <c r="BK178"/>
  <c r="BK208"/>
  <c r="J203"/>
  <c r="BK150"/>
  <c r="BK137"/>
  <c r="J156"/>
  <c i="22" r="J262"/>
  <c r="BK196"/>
  <c r="BK276"/>
  <c r="J267"/>
  <c r="BK241"/>
  <c r="BK154"/>
  <c r="BK150"/>
  <c r="BK262"/>
  <c r="BK244"/>
  <c r="J284"/>
  <c r="BK234"/>
  <c r="BK209"/>
  <c r="BK278"/>
  <c r="BK288"/>
  <c r="J278"/>
  <c r="J254"/>
  <c r="J241"/>
  <c r="J178"/>
  <c r="J150"/>
  <c r="BK137"/>
  <c r="BK205"/>
  <c r="BK218"/>
  <c r="J172"/>
  <c i="23" r="J206"/>
  <c r="BK189"/>
  <c r="BK229"/>
  <c r="J260"/>
  <c r="J237"/>
  <c r="BK253"/>
  <c r="J232"/>
  <c r="BK275"/>
  <c r="J273"/>
  <c r="J227"/>
  <c r="J281"/>
  <c r="BK266"/>
  <c r="J176"/>
  <c r="BK141"/>
  <c r="BK173"/>
  <c r="BK218"/>
  <c r="BK210"/>
  <c r="BK136"/>
  <c r="BK145"/>
  <c r="J199"/>
  <c i="24" r="BK160"/>
  <c r="J131"/>
  <c r="J178"/>
  <c r="BK173"/>
  <c r="BK141"/>
  <c r="BK147"/>
  <c r="J166"/>
  <c r="BK144"/>
  <c i="25" r="BK310"/>
  <c r="BK223"/>
  <c r="J226"/>
  <c r="J173"/>
  <c r="J287"/>
  <c r="J240"/>
  <c r="BK290"/>
  <c r="BK244"/>
  <c r="J203"/>
  <c r="BK139"/>
  <c r="J277"/>
  <c r="BK215"/>
  <c r="BK243"/>
  <c r="BK136"/>
  <c r="J314"/>
  <c r="BK251"/>
  <c i="26" r="J178"/>
  <c r="J157"/>
  <c r="J202"/>
  <c r="J172"/>
  <c r="BK135"/>
  <c r="J123"/>
  <c i="27" r="BK207"/>
  <c r="BK240"/>
  <c r="J195"/>
  <c r="J182"/>
  <c r="J207"/>
  <c r="BK169"/>
  <c r="J132"/>
  <c r="BK200"/>
  <c r="J223"/>
  <c r="BK195"/>
  <c r="J167"/>
  <c r="BK132"/>
  <c r="J164"/>
  <c r="J142"/>
  <c i="28" r="J195"/>
  <c r="BK166"/>
  <c r="J174"/>
  <c r="J190"/>
  <c r="BK135"/>
  <c r="BK184"/>
  <c r="BK160"/>
  <c r="BK142"/>
  <c r="BK170"/>
  <c r="J178"/>
  <c r="BK147"/>
  <c r="J171"/>
  <c r="J181"/>
  <c r="BK150"/>
  <c i="29" r="BK354"/>
  <c r="J142"/>
  <c r="BK360"/>
  <c r="BK184"/>
  <c r="BK190"/>
  <c r="J342"/>
  <c r="J229"/>
  <c r="BK339"/>
  <c r="J211"/>
  <c r="BK208"/>
  <c r="BK327"/>
  <c r="J253"/>
  <c r="BK136"/>
  <c r="BK273"/>
  <c r="J226"/>
  <c r="J288"/>
  <c r="BK279"/>
  <c r="J223"/>
  <c r="J199"/>
  <c r="BK133"/>
  <c r="J315"/>
  <c r="BK309"/>
  <c r="J300"/>
  <c r="J282"/>
  <c r="J273"/>
  <c r="BK199"/>
  <c r="J124"/>
  <c r="BK202"/>
  <c r="J184"/>
  <c r="J172"/>
  <c r="BK267"/>
  <c r="BK154"/>
  <c r="J255"/>
  <c i="30" r="BK208"/>
  <c r="BK173"/>
  <c r="BK232"/>
  <c r="J128"/>
  <c r="J150"/>
  <c r="BK201"/>
  <c r="J182"/>
  <c r="J125"/>
  <c r="BK159"/>
  <c r="BK235"/>
  <c r="BK226"/>
  <c r="BK206"/>
  <c r="BK179"/>
  <c r="J173"/>
  <c r="BK166"/>
  <c r="BK131"/>
  <c i="31" r="J164"/>
  <c r="J150"/>
  <c r="BK169"/>
  <c r="J146"/>
  <c r="BK173"/>
  <c r="BK179"/>
  <c r="J135"/>
  <c r="BK130"/>
  <c r="BK171"/>
  <c r="J190"/>
  <c r="J179"/>
  <c r="BK186"/>
  <c r="BK177"/>
  <c r="J160"/>
  <c r="J143"/>
  <c r="BK128"/>
  <c r="J145"/>
  <c r="BK140"/>
  <c r="J128"/>
  <c r="J124"/>
  <c i="2" r="BK270"/>
  <c r="J279"/>
  <c r="J187"/>
  <c r="J304"/>
  <c r="J259"/>
  <c r="BK229"/>
  <c r="J277"/>
  <c r="J162"/>
  <c r="J145"/>
  <c r="J150"/>
  <c r="BK187"/>
  <c r="BK333"/>
  <c r="J285"/>
  <c r="BK267"/>
  <c r="J203"/>
  <c r="J141"/>
  <c r="BK314"/>
  <c r="BK274"/>
  <c r="BK251"/>
  <c r="BK293"/>
  <c r="J217"/>
  <c r="J198"/>
  <c r="J326"/>
  <c r="BK259"/>
  <c r="J184"/>
  <c r="J257"/>
  <c r="J329"/>
  <c r="BK209"/>
  <c r="BK141"/>
  <c i="3" r="BK219"/>
  <c r="J172"/>
  <c r="BK294"/>
  <c r="J225"/>
  <c r="BK288"/>
  <c r="BK269"/>
  <c r="BK213"/>
  <c r="BK231"/>
  <c r="BK183"/>
  <c r="BK132"/>
  <c r="BK272"/>
  <c r="BK293"/>
  <c r="BK284"/>
  <c r="J245"/>
  <c r="J189"/>
  <c r="J240"/>
  <c r="BK140"/>
  <c i="4" r="BK142"/>
  <c r="J205"/>
  <c r="BK140"/>
  <c r="BK346"/>
  <c r="J192"/>
  <c i="5" r="BK237"/>
  <c r="J198"/>
  <c i="6" r="BK210"/>
  <c r="J207"/>
  <c r="BK169"/>
  <c r="BK176"/>
  <c r="J142"/>
  <c r="BK125"/>
  <c i="7" r="J387"/>
  <c r="BK369"/>
  <c r="J342"/>
  <c r="BK379"/>
  <c r="BK356"/>
  <c r="J337"/>
  <c r="J390"/>
  <c r="J361"/>
  <c r="BK311"/>
  <c r="BK239"/>
  <c r="J389"/>
  <c r="BK353"/>
  <c r="J303"/>
  <c r="J369"/>
  <c r="J272"/>
  <c r="J338"/>
  <c r="BK317"/>
  <c r="BK257"/>
  <c r="BK192"/>
  <c r="J142"/>
  <c r="BK260"/>
  <c r="BK342"/>
  <c r="BK189"/>
  <c r="J311"/>
  <c r="J278"/>
  <c r="J306"/>
  <c r="BK218"/>
  <c r="J165"/>
  <c r="BK130"/>
  <c r="J222"/>
  <c r="BK296"/>
  <c r="J260"/>
  <c r="BK199"/>
  <c r="BK140"/>
  <c i="8" r="J344"/>
  <c r="BK178"/>
  <c r="BK305"/>
  <c r="BK336"/>
  <c r="BK338"/>
  <c r="BK331"/>
  <c r="J256"/>
  <c r="BK180"/>
  <c r="BK161"/>
  <c r="J174"/>
  <c r="J371"/>
  <c r="J139"/>
  <c r="BK303"/>
  <c i="10" r="BK391"/>
  <c r="BK367"/>
  <c r="BK173"/>
  <c r="BK458"/>
  <c r="J396"/>
  <c r="J475"/>
  <c r="J432"/>
  <c r="BK355"/>
  <c r="BK424"/>
  <c r="J384"/>
  <c r="J300"/>
  <c r="BK288"/>
  <c r="BK302"/>
  <c r="J281"/>
  <c r="J373"/>
  <c r="BK361"/>
  <c r="J185"/>
  <c r="J168"/>
  <c r="BK249"/>
  <c r="J137"/>
  <c r="J268"/>
  <c r="J366"/>
  <c r="BK348"/>
  <c r="BK233"/>
  <c r="BK137"/>
  <c r="J175"/>
  <c r="BK317"/>
  <c r="BK337"/>
  <c r="BK146"/>
  <c r="J288"/>
  <c r="BK143"/>
  <c i="11" r="BK190"/>
  <c r="J163"/>
  <c i="12" r="J462"/>
  <c r="BK153"/>
  <c r="J414"/>
  <c r="J350"/>
  <c r="BK319"/>
  <c r="BK280"/>
  <c r="J465"/>
  <c r="BK440"/>
  <c r="J374"/>
  <c r="BK170"/>
  <c r="BK232"/>
  <c r="BK432"/>
  <c r="BK398"/>
  <c r="J258"/>
  <c r="BK333"/>
  <c r="J150"/>
  <c r="J416"/>
  <c i="13" r="BK214"/>
  <c r="J201"/>
  <c r="J217"/>
  <c r="BK143"/>
  <c r="J164"/>
  <c r="J185"/>
  <c r="BK157"/>
  <c r="BK163"/>
  <c r="BK201"/>
  <c r="BK178"/>
  <c r="BK198"/>
  <c r="J163"/>
  <c r="BK170"/>
  <c r="BK154"/>
  <c r="J172"/>
  <c i="14" r="BK364"/>
  <c r="BK144"/>
  <c r="J366"/>
  <c r="BK366"/>
  <c r="J237"/>
  <c r="J297"/>
  <c r="BK310"/>
  <c r="J265"/>
  <c r="J242"/>
  <c r="BK237"/>
  <c i="15" r="J208"/>
  <c r="J269"/>
  <c r="BK256"/>
  <c r="J293"/>
  <c r="J314"/>
  <c r="J290"/>
  <c r="BK341"/>
  <c r="BK198"/>
  <c r="BK365"/>
  <c r="J219"/>
  <c r="J231"/>
  <c r="BK131"/>
  <c r="J397"/>
  <c r="BK311"/>
  <c r="BK269"/>
  <c r="J187"/>
  <c r="BK149"/>
  <c r="J394"/>
  <c r="BK135"/>
  <c r="BK370"/>
  <c r="J381"/>
  <c r="BK351"/>
  <c r="BK196"/>
  <c r="BK384"/>
  <c r="BK338"/>
  <c r="BK247"/>
  <c r="J156"/>
  <c r="J332"/>
  <c r="BK318"/>
  <c r="J203"/>
  <c r="J194"/>
  <c r="BK277"/>
  <c r="J172"/>
  <c r="J135"/>
  <c r="J175"/>
  <c r="BK227"/>
  <c r="BK133"/>
  <c r="BK239"/>
  <c r="BK175"/>
  <c r="BK167"/>
  <c i="16" r="J293"/>
  <c r="BK177"/>
  <c r="BK360"/>
  <c r="BK240"/>
  <c r="J359"/>
  <c r="BK326"/>
  <c r="BK183"/>
  <c r="BK361"/>
  <c r="J340"/>
  <c r="J280"/>
  <c r="BK327"/>
  <c r="J240"/>
  <c r="J211"/>
  <c r="J303"/>
  <c r="BK322"/>
  <c r="BK217"/>
  <c r="BK157"/>
  <c r="J148"/>
  <c r="J265"/>
  <c r="BK307"/>
  <c r="J256"/>
  <c r="J305"/>
  <c r="J262"/>
  <c r="J133"/>
  <c r="J268"/>
  <c r="BK196"/>
  <c r="J251"/>
  <c r="J271"/>
  <c r="J130"/>
  <c i="17" r="BK271"/>
  <c r="BK333"/>
  <c r="J294"/>
  <c r="BK262"/>
  <c r="BK135"/>
  <c r="J321"/>
  <c r="BK310"/>
  <c r="BK296"/>
  <c r="BK187"/>
  <c r="BK309"/>
  <c r="J311"/>
  <c r="J309"/>
  <c r="BK339"/>
  <c r="BK251"/>
  <c r="BK166"/>
  <c r="J223"/>
  <c r="J220"/>
  <c r="J166"/>
  <c r="BK207"/>
  <c r="J233"/>
  <c r="J176"/>
  <c r="J205"/>
  <c i="18" r="J164"/>
  <c r="J167"/>
  <c r="BK164"/>
  <c r="J147"/>
  <c i="19" r="BK306"/>
  <c r="J268"/>
  <c r="J244"/>
  <c r="J221"/>
  <c r="J291"/>
  <c r="J281"/>
  <c r="J255"/>
  <c r="J230"/>
  <c r="J205"/>
  <c r="J146"/>
  <c r="BK275"/>
  <c r="J228"/>
  <c r="J203"/>
  <c r="J290"/>
  <c r="J272"/>
  <c r="BK241"/>
  <c r="BK228"/>
  <c r="BK186"/>
  <c r="BK195"/>
  <c r="BK132"/>
  <c r="BK171"/>
  <c r="BK136"/>
  <c r="J142"/>
  <c r="BK137"/>
  <c r="BK156"/>
  <c i="20" r="BK237"/>
  <c r="BK281"/>
  <c r="J149"/>
  <c r="BK182"/>
  <c r="BK238"/>
  <c r="BK256"/>
  <c r="J272"/>
  <c r="BK216"/>
  <c r="BK178"/>
  <c r="J197"/>
  <c r="BK149"/>
  <c r="J187"/>
  <c r="BK191"/>
  <c r="J182"/>
  <c i="21" r="BK299"/>
  <c r="J248"/>
  <c r="BK305"/>
  <c r="BK295"/>
  <c r="J282"/>
  <c r="J212"/>
  <c r="BK245"/>
  <c r="BK285"/>
  <c r="BK272"/>
  <c r="J245"/>
  <c r="BK222"/>
  <c r="BK175"/>
  <c r="BK205"/>
  <c r="BK203"/>
  <c r="BK172"/>
  <c r="BK142"/>
  <c r="J169"/>
  <c i="22" r="BK270"/>
  <c r="J209"/>
  <c r="J198"/>
  <c r="J282"/>
  <c r="J234"/>
  <c r="J184"/>
  <c r="BK248"/>
  <c r="J226"/>
  <c r="J272"/>
  <c r="J246"/>
  <c r="J292"/>
  <c r="J169"/>
  <c r="J221"/>
  <c r="BK175"/>
  <c i="23" r="BK232"/>
  <c r="J135"/>
  <c r="J240"/>
  <c r="BK223"/>
  <c r="BK167"/>
  <c r="J185"/>
  <c r="J149"/>
  <c i="24" r="J169"/>
  <c r="J181"/>
  <c r="BK175"/>
  <c r="BK156"/>
  <c r="BK169"/>
  <c r="BK131"/>
  <c r="J153"/>
  <c r="J128"/>
  <c i="25" r="J310"/>
  <c r="J257"/>
  <c r="BK230"/>
  <c r="J261"/>
  <c r="BK208"/>
  <c i="2" r="J319"/>
  <c r="J153"/>
  <c r="J251"/>
  <c r="BK329"/>
  <c r="BK282"/>
  <c r="J274"/>
  <c r="BK145"/>
  <c r="BK235"/>
  <c r="J156"/>
  <c r="BK203"/>
  <c i="3" r="J158"/>
  <c r="J266"/>
  <c r="J288"/>
  <c r="J213"/>
  <c r="BK172"/>
  <c r="BK178"/>
  <c i="4" r="J302"/>
  <c r="J255"/>
  <c r="J346"/>
  <c r="BK338"/>
  <c r="J311"/>
  <c r="J138"/>
  <c r="J228"/>
  <c r="J315"/>
  <c r="BK348"/>
  <c r="J331"/>
  <c r="J294"/>
  <c r="J157"/>
  <c r="BK302"/>
  <c r="BK205"/>
  <c r="BK154"/>
  <c i="5" r="J232"/>
  <c r="J213"/>
  <c r="J186"/>
  <c r="J183"/>
  <c r="BK228"/>
  <c r="BK218"/>
  <c r="BK211"/>
  <c r="BK195"/>
  <c r="BK222"/>
  <c r="BK220"/>
  <c r="BK226"/>
  <c r="J224"/>
  <c r="J202"/>
  <c r="J177"/>
  <c r="J159"/>
  <c r="J157"/>
  <c i="6" r="J133"/>
  <c r="BK216"/>
  <c r="J179"/>
  <c r="J158"/>
  <c i="7" r="BK389"/>
  <c r="J363"/>
  <c r="J296"/>
  <c r="BK338"/>
  <c r="BK381"/>
  <c r="BK303"/>
  <c r="BK390"/>
  <c r="BK336"/>
  <c r="BK365"/>
  <c r="J350"/>
  <c r="J269"/>
  <c r="BK163"/>
  <c r="BK358"/>
  <c r="J346"/>
  <c r="J147"/>
  <c r="J163"/>
  <c i="8" r="J170"/>
  <c r="J347"/>
  <c r="J286"/>
  <c r="J357"/>
  <c r="BK371"/>
  <c r="BK256"/>
  <c r="J370"/>
  <c r="J236"/>
  <c r="J189"/>
  <c r="J167"/>
  <c r="J303"/>
  <c r="J159"/>
  <c r="J274"/>
  <c r="BK159"/>
  <c i="9" r="J146"/>
  <c r="J174"/>
  <c i="10" r="J460"/>
  <c r="J416"/>
  <c r="J377"/>
  <c r="J466"/>
  <c r="BK402"/>
  <c r="BK475"/>
  <c r="BK377"/>
  <c r="BK442"/>
  <c r="J458"/>
  <c r="J385"/>
  <c r="BK290"/>
  <c r="BK382"/>
  <c r="J283"/>
  <c r="J327"/>
  <c r="BK153"/>
  <c r="BK327"/>
  <c i="11" r="J229"/>
  <c r="BK140"/>
  <c r="BK243"/>
  <c r="BK126"/>
  <c r="J173"/>
  <c i="12" r="J429"/>
  <c r="J446"/>
  <c r="J251"/>
  <c r="J432"/>
  <c r="BK180"/>
  <c r="BK371"/>
  <c r="J438"/>
  <c r="J240"/>
  <c r="BK245"/>
  <c i="13" r="J211"/>
  <c r="J178"/>
  <c r="J154"/>
  <c r="J207"/>
  <c r="BK174"/>
  <c r="BK235"/>
  <c r="J137"/>
  <c r="J220"/>
  <c r="BK217"/>
  <c r="BK172"/>
  <c r="BK222"/>
  <c r="BK233"/>
  <c r="BK177"/>
  <c r="BK225"/>
  <c r="J194"/>
  <c r="BK227"/>
  <c r="J157"/>
  <c i="14" r="BK226"/>
  <c r="J345"/>
  <c r="J141"/>
  <c r="BK197"/>
  <c r="J261"/>
  <c r="J234"/>
  <c r="J285"/>
  <c r="J178"/>
  <c r="BK265"/>
  <c r="BK154"/>
  <c r="J138"/>
  <c i="15" r="J378"/>
  <c r="J222"/>
  <c r="BK138"/>
  <c r="BK413"/>
  <c r="J391"/>
  <c r="BK298"/>
  <c r="BK259"/>
  <c r="J152"/>
  <c r="J405"/>
  <c r="J324"/>
  <c r="J413"/>
  <c r="BK397"/>
  <c r="BK344"/>
  <c r="BK200"/>
  <c r="BK391"/>
  <c r="J365"/>
  <c r="J361"/>
  <c r="J211"/>
  <c r="BK141"/>
  <c r="J305"/>
  <c r="J267"/>
  <c r="J200"/>
  <c r="J141"/>
  <c r="BK194"/>
  <c r="J262"/>
  <c r="BK234"/>
  <c r="J131"/>
  <c r="BK203"/>
  <c r="BK280"/>
  <c r="J227"/>
  <c r="BK205"/>
  <c i="16" r="BK324"/>
  <c r="J228"/>
  <c r="J365"/>
  <c r="BK201"/>
  <c r="BK346"/>
  <c r="BK256"/>
  <c r="BK160"/>
  <c r="J344"/>
  <c r="BK330"/>
  <c r="BK268"/>
  <c r="J355"/>
  <c r="J323"/>
  <c r="BK242"/>
  <c r="BK143"/>
  <c r="BK349"/>
  <c r="J322"/>
  <c r="J311"/>
  <c r="J238"/>
  <c r="J361"/>
  <c r="BK325"/>
  <c r="J300"/>
  <c r="J360"/>
  <c r="BK290"/>
  <c r="J259"/>
  <c r="J299"/>
  <c r="J307"/>
  <c r="J318"/>
  <c i="17" r="J336"/>
  <c r="J298"/>
  <c r="BK274"/>
  <c r="BK227"/>
  <c r="BK298"/>
  <c r="BK198"/>
  <c r="BK325"/>
  <c r="J306"/>
  <c r="J333"/>
  <c r="BK292"/>
  <c r="BK311"/>
  <c r="BK248"/>
  <c r="J330"/>
  <c r="BK138"/>
  <c r="J217"/>
  <c r="BK176"/>
  <c r="J239"/>
  <c r="J230"/>
  <c r="BK181"/>
  <c r="BK193"/>
  <c r="J173"/>
  <c r="J198"/>
  <c r="BK144"/>
  <c i="18" r="BK185"/>
  <c r="J188"/>
  <c r="J205"/>
  <c r="J194"/>
  <c r="BK155"/>
  <c r="BK177"/>
  <c r="BK233"/>
  <c r="J215"/>
  <c r="BK188"/>
  <c r="J222"/>
  <c r="J225"/>
  <c r="J185"/>
  <c r="BK197"/>
  <c r="J177"/>
  <c r="BK160"/>
  <c r="BK132"/>
  <c r="J132"/>
  <c i="19" r="J288"/>
  <c r="J259"/>
  <c r="BK238"/>
  <c r="BK300"/>
  <c r="J284"/>
  <c r="BK258"/>
  <c r="BK233"/>
  <c r="J215"/>
  <c r="J198"/>
  <c r="J300"/>
  <c r="J277"/>
  <c r="BK268"/>
  <c i="20" r="J240"/>
  <c r="J298"/>
  <c r="BK252"/>
  <c r="BK296"/>
  <c r="J291"/>
  <c r="J236"/>
  <c r="BK276"/>
  <c r="J224"/>
  <c r="J287"/>
  <c r="J276"/>
  <c r="BK310"/>
  <c r="BK298"/>
  <c r="BK271"/>
  <c r="J306"/>
  <c r="BK287"/>
  <c r="J283"/>
  <c r="BK300"/>
  <c r="J271"/>
  <c r="J234"/>
  <c r="BK206"/>
  <c r="J151"/>
  <c r="BK160"/>
  <c r="J172"/>
  <c r="BK201"/>
  <c r="J145"/>
  <c r="J166"/>
  <c r="J169"/>
  <c i="21" r="J299"/>
  <c r="BK282"/>
  <c r="J271"/>
  <c r="BK234"/>
  <c r="BK288"/>
  <c r="J253"/>
  <c r="BK216"/>
  <c r="J187"/>
  <c r="J150"/>
  <c r="J278"/>
  <c r="BK255"/>
  <c r="BK231"/>
  <c r="BK154"/>
  <c r="BK134"/>
  <c r="BK283"/>
  <c r="BK257"/>
  <c r="J242"/>
  <c r="J231"/>
  <c r="J290"/>
  <c r="BK220"/>
  <c r="J208"/>
  <c r="BK229"/>
  <c r="BK290"/>
  <c r="J261"/>
  <c r="BK242"/>
  <c r="J181"/>
  <c r="J201"/>
  <c r="J195"/>
  <c r="J205"/>
  <c r="J191"/>
  <c r="J146"/>
  <c r="BK169"/>
  <c r="BK146"/>
  <c i="22" r="J259"/>
  <c r="BK258"/>
  <c r="BK184"/>
  <c r="J134"/>
  <c r="J252"/>
  <c r="J196"/>
  <c r="J275"/>
  <c r="J137"/>
  <c r="BK272"/>
  <c r="BK294"/>
  <c r="BK284"/>
  <c r="BK269"/>
  <c r="BK221"/>
  <c r="J166"/>
  <c r="J258"/>
  <c r="BK273"/>
  <c r="J266"/>
  <c r="BK260"/>
  <c r="J232"/>
  <c r="BK134"/>
  <c r="J244"/>
  <c r="BK146"/>
  <c r="BK231"/>
  <c r="BK156"/>
  <c r="BK226"/>
  <c r="J230"/>
  <c i="23" r="J220"/>
  <c r="J153"/>
  <c r="BK176"/>
  <c r="BK257"/>
  <c r="BK249"/>
  <c r="BK245"/>
  <c r="BK206"/>
  <c r="J266"/>
  <c r="BK281"/>
  <c r="BK196"/>
  <c r="BK268"/>
  <c r="BK179"/>
  <c r="J145"/>
  <c i="25" r="J244"/>
  <c r="J247"/>
  <c r="J134"/>
  <c r="J308"/>
  <c r="J201"/>
  <c r="BK167"/>
  <c r="BK308"/>
  <c r="BK282"/>
  <c r="BK220"/>
  <c r="J282"/>
  <c r="BK236"/>
  <c r="J205"/>
  <c r="BK199"/>
  <c r="BK321"/>
  <c r="BK263"/>
  <c r="J324"/>
  <c r="BK194"/>
  <c r="BK324"/>
  <c r="BK292"/>
  <c r="BK248"/>
  <c r="J170"/>
  <c r="BK277"/>
  <c r="J263"/>
  <c r="BK164"/>
  <c r="J248"/>
  <c r="J138"/>
  <c r="BK153"/>
  <c r="J239"/>
  <c r="BK145"/>
  <c i="26" r="BK175"/>
  <c r="J152"/>
  <c r="BK146"/>
  <c r="J126"/>
  <c r="BK169"/>
  <c r="J132"/>
  <c r="BK188"/>
  <c r="J169"/>
  <c r="J196"/>
  <c r="BK180"/>
  <c r="J129"/>
  <c i="27" r="BK213"/>
  <c r="J226"/>
  <c r="BK197"/>
  <c r="J188"/>
  <c r="J237"/>
  <c r="J213"/>
  <c r="BK159"/>
  <c r="J151"/>
  <c r="BK203"/>
  <c r="BK142"/>
  <c r="BK218"/>
  <c r="J176"/>
  <c r="BK153"/>
  <c r="J169"/>
  <c r="BK156"/>
  <c r="J145"/>
  <c r="BK139"/>
  <c i="28" r="BK187"/>
  <c r="J160"/>
  <c r="BK155"/>
  <c r="J158"/>
  <c r="BK174"/>
  <c r="J150"/>
  <c r="BK176"/>
  <c r="BK169"/>
  <c r="J130"/>
  <c r="J167"/>
  <c r="J125"/>
  <c i="29" r="BK345"/>
  <c r="J330"/>
  <c r="J133"/>
  <c r="J357"/>
  <c r="BK148"/>
  <c r="J178"/>
  <c r="J193"/>
  <c r="BK163"/>
  <c r="J327"/>
  <c r="BK178"/>
  <c r="J205"/>
  <c r="BK220"/>
  <c r="BK211"/>
  <c r="BK139"/>
  <c r="BK232"/>
  <c r="J139"/>
  <c r="J121"/>
  <c r="BK235"/>
  <c r="BK297"/>
  <c r="J154"/>
  <c r="J261"/>
  <c r="BK142"/>
  <c r="BK258"/>
  <c r="J238"/>
  <c i="30" r="BK176"/>
  <c r="J223"/>
  <c r="J188"/>
  <c r="BK128"/>
  <c i="31" r="J182"/>
  <c r="BK150"/>
  <c r="J141"/>
  <c r="J138"/>
  <c r="BK164"/>
  <c r="BK132"/>
  <c r="BK188"/>
  <c r="J177"/>
  <c r="BK160"/>
  <c r="J186"/>
  <c r="BK182"/>
  <c r="BK190"/>
  <c r="J180"/>
  <c r="J153"/>
  <c r="BK148"/>
  <c r="BK141"/>
  <c r="J140"/>
  <c r="BK156"/>
  <c r="BK136"/>
  <c r="BK124"/>
  <c i="2" r="J226"/>
  <c r="J333"/>
  <c r="BK326"/>
  <c r="J267"/>
  <c r="BK254"/>
  <c r="BK226"/>
  <c r="J235"/>
  <c r="BK193"/>
  <c r="BK322"/>
  <c r="J248"/>
  <c r="BK212"/>
  <c r="BK206"/>
  <c r="BK184"/>
  <c r="BK143"/>
  <c i="1" r="AT125"/>
  <c i="3" r="J251"/>
  <c r="BK186"/>
  <c r="J204"/>
  <c r="J263"/>
  <c r="J137"/>
  <c r="BK210"/>
  <c r="J178"/>
  <c r="BK282"/>
  <c r="BK245"/>
  <c r="J282"/>
  <c r="J254"/>
  <c r="BK204"/>
  <c r="J259"/>
  <c r="BK254"/>
  <c r="J143"/>
  <c r="J132"/>
  <c i="4" r="BK288"/>
  <c r="J261"/>
  <c r="BK200"/>
  <c r="BK329"/>
  <c r="BK270"/>
  <c r="J344"/>
  <c r="BK334"/>
  <c r="J321"/>
  <c r="BK276"/>
  <c r="BK244"/>
  <c r="J244"/>
  <c r="J183"/>
  <c r="J329"/>
  <c r="BK311"/>
  <c r="J135"/>
  <c i="5" r="J237"/>
  <c r="J211"/>
  <c r="J143"/>
  <c r="J222"/>
  <c r="BK232"/>
  <c i="6" r="J216"/>
  <c i="7" r="BK340"/>
  <c r="J293"/>
  <c r="J236"/>
  <c r="BK374"/>
  <c r="BK314"/>
  <c r="J275"/>
  <c r="J192"/>
  <c r="BK142"/>
  <c r="BK133"/>
  <c r="J290"/>
  <c r="J203"/>
  <c r="BK269"/>
  <c r="BK222"/>
  <c r="J189"/>
  <c r="BK176"/>
  <c i="8" r="J350"/>
  <c r="J180"/>
  <c r="BK326"/>
  <c r="BK334"/>
  <c r="BK347"/>
  <c r="J327"/>
  <c r="BK265"/>
  <c r="BK251"/>
  <c r="J136"/>
  <c r="J151"/>
  <c r="J341"/>
  <c r="BK292"/>
  <c r="BK223"/>
  <c r="J354"/>
  <c r="J276"/>
  <c r="BK370"/>
  <c r="BK367"/>
  <c r="J254"/>
  <c r="J367"/>
  <c r="BK300"/>
  <c r="J360"/>
  <c r="J321"/>
  <c r="BK212"/>
  <c r="J185"/>
  <c r="BK172"/>
  <c i="9" r="BK124"/>
  <c r="BK135"/>
  <c i="10" r="J382"/>
  <c r="BK363"/>
  <c r="J286"/>
  <c r="BK464"/>
  <c r="BK428"/>
  <c r="J178"/>
  <c r="J143"/>
  <c r="BK456"/>
  <c r="BK438"/>
  <c r="J297"/>
  <c r="BK256"/>
  <c r="J228"/>
  <c r="J355"/>
  <c r="BK148"/>
  <c r="BK300"/>
  <c r="J193"/>
  <c i="11" r="J256"/>
  <c r="BK201"/>
  <c r="BK240"/>
  <c r="BK206"/>
  <c r="J129"/>
  <c r="BK185"/>
  <c r="J153"/>
  <c i="12" r="BK249"/>
  <c r="J180"/>
  <c r="BK483"/>
  <c r="J371"/>
  <c r="J345"/>
  <c r="BK308"/>
  <c r="BK258"/>
  <c r="J458"/>
  <c r="BK394"/>
  <c r="BK361"/>
  <c r="J391"/>
  <c r="J381"/>
  <c r="J207"/>
  <c r="J361"/>
  <c r="BK321"/>
  <c r="BK426"/>
  <c r="BK422"/>
  <c i="13" r="BK213"/>
  <c r="J161"/>
  <c r="BK144"/>
  <c r="BK215"/>
  <c r="J173"/>
  <c r="BK223"/>
  <c r="BK216"/>
  <c r="J234"/>
  <c r="BK155"/>
  <c r="BK208"/>
  <c r="J231"/>
  <c r="J206"/>
  <c r="J147"/>
  <c r="J221"/>
  <c i="2" r="BK306"/>
  <c r="BK232"/>
  <c r="BK336"/>
  <c r="BK219"/>
  <c r="J293"/>
  <c r="BK243"/>
  <c r="J212"/>
  <c r="J201"/>
  <c r="J282"/>
  <c i="1" r="AS105"/>
  <c i="3" r="J234"/>
  <c r="BK137"/>
  <c r="BK192"/>
  <c r="J195"/>
  <c r="J293"/>
  <c r="BK234"/>
  <c r="J275"/>
  <c i="4" r="BK202"/>
  <c r="J318"/>
  <c r="J238"/>
  <c r="J211"/>
  <c r="BK150"/>
  <c r="J338"/>
  <c r="BK309"/>
  <c r="J214"/>
  <c r="BK225"/>
  <c r="BK247"/>
  <c r="BK192"/>
  <c r="J270"/>
  <c i="5" r="BK224"/>
  <c r="J173"/>
  <c r="J209"/>
  <c r="BK213"/>
  <c r="BK192"/>
  <c r="J189"/>
  <c r="BK143"/>
  <c i="6" r="BK233"/>
  <c r="BK221"/>
  <c r="BK190"/>
  <c r="BK133"/>
  <c r="J218"/>
  <c r="BK187"/>
  <c r="J172"/>
  <c r="J136"/>
  <c i="7" r="BK348"/>
  <c r="J354"/>
  <c r="BK388"/>
  <c r="BK386"/>
  <c r="J252"/>
  <c r="J379"/>
  <c r="J266"/>
  <c r="BK275"/>
  <c r="J353"/>
  <c r="BK195"/>
  <c r="J153"/>
  <c r="BK225"/>
  <c r="BK179"/>
  <c r="BK293"/>
  <c r="J230"/>
  <c r="BK136"/>
  <c r="J263"/>
  <c r="J179"/>
  <c r="J133"/>
  <c i="8" r="J205"/>
  <c r="BK306"/>
  <c r="BK291"/>
  <c r="J316"/>
  <c r="BK189"/>
  <c r="BK286"/>
  <c r="BK312"/>
  <c r="J215"/>
  <c r="J251"/>
  <c r="J226"/>
  <c r="J292"/>
  <c r="BK218"/>
  <c r="BK174"/>
  <c r="J142"/>
  <c r="BK316"/>
  <c r="J172"/>
  <c r="J145"/>
  <c r="BK254"/>
  <c r="J283"/>
  <c i="9" r="BK164"/>
  <c r="BK174"/>
  <c r="J138"/>
  <c r="BK149"/>
  <c i="10" r="J290"/>
  <c r="BK468"/>
  <c r="J380"/>
  <c r="J464"/>
  <c r="J411"/>
  <c r="BK293"/>
  <c r="BK462"/>
  <c r="J405"/>
  <c r="BK170"/>
  <c r="BK430"/>
  <c r="BK477"/>
  <c r="J367"/>
  <c r="BK419"/>
  <c r="J320"/>
  <c r="BK332"/>
  <c r="BK276"/>
  <c r="J360"/>
  <c r="J309"/>
  <c r="BK370"/>
  <c r="J276"/>
  <c r="J198"/>
  <c r="BK259"/>
  <c r="BK344"/>
  <c r="BK185"/>
  <c r="BK324"/>
  <c r="J324"/>
  <c i="11" r="J211"/>
  <c r="J231"/>
  <c r="J190"/>
  <c r="J209"/>
  <c r="J249"/>
  <c r="J193"/>
  <c r="BK217"/>
  <c r="J161"/>
  <c r="J185"/>
  <c r="BK159"/>
  <c i="12" r="BK458"/>
  <c r="J448"/>
  <c r="BK338"/>
  <c r="J215"/>
  <c r="BK450"/>
  <c r="J226"/>
  <c r="BK330"/>
  <c r="J261"/>
  <c i="13" r="J214"/>
  <c r="J180"/>
  <c r="J216"/>
  <c r="J182"/>
  <c r="BK234"/>
  <c r="BK231"/>
  <c r="J219"/>
  <c r="BK139"/>
  <c r="J165"/>
  <c r="J151"/>
  <c r="BK210"/>
  <c r="J198"/>
  <c r="BK134"/>
  <c r="BK203"/>
  <c r="J149"/>
  <c r="BK164"/>
  <c i="14" r="J135"/>
  <c r="BK200"/>
  <c r="J371"/>
  <c r="J281"/>
  <c r="BK223"/>
  <c r="J324"/>
  <c r="J181"/>
  <c r="BK285"/>
  <c r="BK231"/>
  <c r="J283"/>
  <c r="BK131"/>
  <c r="BK261"/>
  <c r="J211"/>
  <c r="J229"/>
  <c r="J307"/>
  <c r="BK255"/>
  <c i="15" r="BK332"/>
  <c r="J259"/>
  <c r="J239"/>
  <c r="J301"/>
  <c r="BK314"/>
  <c r="J368"/>
  <c r="J213"/>
  <c r="BK403"/>
  <c r="J303"/>
  <c r="J216"/>
  <c r="BK411"/>
  <c r="BK162"/>
  <c r="BK375"/>
  <c r="J403"/>
  <c r="J256"/>
  <c r="BK156"/>
  <c r="J277"/>
  <c r="J146"/>
  <c r="J288"/>
  <c r="BK184"/>
  <c r="J184"/>
  <c r="BK208"/>
  <c r="BK181"/>
  <c r="BK192"/>
  <c r="BK324"/>
  <c i="16" r="J277"/>
  <c r="BK356"/>
  <c r="J222"/>
  <c r="BK342"/>
  <c r="BK174"/>
  <c r="BK300"/>
  <c r="BK262"/>
  <c r="BK259"/>
  <c r="J381"/>
  <c r="BK329"/>
  <c r="BK312"/>
  <c r="J327"/>
  <c r="BK204"/>
  <c r="J283"/>
  <c r="J324"/>
  <c r="J174"/>
  <c r="J188"/>
  <c r="BK222"/>
  <c r="J309"/>
  <c r="BK180"/>
  <c r="J191"/>
  <c r="BK238"/>
  <c r="BK280"/>
  <c r="BK148"/>
  <c r="J274"/>
  <c i="17" r="J296"/>
  <c r="BK308"/>
  <c r="J268"/>
  <c r="J274"/>
  <c r="BK268"/>
  <c r="J144"/>
  <c r="J284"/>
  <c r="J340"/>
  <c r="J265"/>
  <c r="J256"/>
  <c r="J181"/>
  <c r="BK223"/>
  <c r="J214"/>
  <c r="J141"/>
  <c r="BK200"/>
  <c i="18" r="J179"/>
  <c r="BK212"/>
  <c r="BK202"/>
  <c r="BK230"/>
  <c r="J230"/>
  <c r="J212"/>
  <c r="BK191"/>
  <c r="J172"/>
  <c r="BK124"/>
  <c i="19" r="J285"/>
  <c r="J224"/>
  <c r="BK277"/>
  <c r="BK235"/>
  <c r="J201"/>
  <c r="BK291"/>
  <c r="J261"/>
  <c r="BK198"/>
  <c r="BK255"/>
  <c r="BK230"/>
  <c r="J208"/>
  <c r="BK154"/>
  <c r="BK174"/>
  <c r="J136"/>
  <c i="20" r="BK194"/>
  <c r="J288"/>
  <c r="BK236"/>
  <c r="J268"/>
  <c r="BK293"/>
  <c r="BK264"/>
  <c r="J294"/>
  <c r="BK203"/>
  <c r="BK275"/>
  <c r="BK312"/>
  <c r="BK254"/>
  <c r="J206"/>
  <c r="J191"/>
  <c i="21" r="J279"/>
  <c r="BK212"/>
  <c r="J142"/>
  <c i="22" r="J136"/>
  <c r="J270"/>
  <c r="J294"/>
  <c r="J264"/>
  <c r="BK280"/>
  <c r="BK136"/>
  <c r="BK250"/>
  <c r="BK223"/>
  <c r="J146"/>
  <c r="BK230"/>
  <c r="J212"/>
  <c r="J156"/>
  <c i="23" r="BK199"/>
  <c r="J256"/>
  <c r="J131"/>
  <c r="J218"/>
  <c r="BK256"/>
  <c r="BK263"/>
  <c r="BK273"/>
  <c r="BK155"/>
  <c r="BK234"/>
  <c r="BK220"/>
  <c r="J203"/>
  <c r="J136"/>
  <c i="24" r="BK178"/>
  <c r="J175"/>
  <c r="J144"/>
  <c r="J156"/>
  <c i="25" r="J303"/>
  <c r="J142"/>
  <c r="J275"/>
  <c r="J220"/>
  <c r="J139"/>
  <c r="BK233"/>
  <c r="BK275"/>
  <c r="J208"/>
  <c r="J325"/>
  <c r="BK239"/>
  <c r="BK303"/>
  <c r="BK170"/>
  <c r="J272"/>
  <c r="J167"/>
  <c r="J148"/>
  <c r="J251"/>
  <c r="J145"/>
  <c r="BK187"/>
  <c i="26" r="BK160"/>
  <c r="BK196"/>
  <c r="BK163"/>
  <c r="BK172"/>
  <c r="J143"/>
  <c r="J163"/>
  <c r="BK123"/>
  <c i="27" r="BK179"/>
  <c r="BK192"/>
  <c r="J216"/>
  <c r="J153"/>
  <c r="BK188"/>
  <c r="BK210"/>
  <c r="J179"/>
  <c r="J173"/>
  <c r="J148"/>
  <c i="28" r="J184"/>
  <c r="J168"/>
  <c r="BK192"/>
  <c r="J172"/>
  <c r="BK163"/>
  <c r="J175"/>
  <c r="J170"/>
  <c i="29" r="J360"/>
  <c r="J348"/>
  <c r="BK193"/>
  <c r="BK244"/>
  <c r="BK333"/>
  <c r="J333"/>
  <c r="J208"/>
  <c r="J270"/>
  <c r="BK205"/>
  <c r="BK330"/>
  <c r="BK294"/>
  <c r="J276"/>
  <c r="J175"/>
  <c r="J321"/>
  <c r="J312"/>
  <c r="J303"/>
  <c r="BK288"/>
  <c r="BK264"/>
  <c r="J244"/>
  <c r="J166"/>
  <c r="BK166"/>
  <c r="J196"/>
  <c r="J250"/>
  <c i="30" r="J226"/>
  <c r="BK238"/>
  <c r="J232"/>
  <c r="J211"/>
  <c r="J131"/>
  <c r="BK125"/>
  <c r="J220"/>
  <c r="BK182"/>
  <c r="BK196"/>
  <c r="BK163"/>
  <c i="31" r="BK158"/>
  <c r="J166"/>
  <c r="J175"/>
  <c r="BK145"/>
  <c r="J126"/>
  <c r="BK166"/>
  <c r="J184"/>
  <c r="BK187"/>
  <c r="J162"/>
  <c r="BK162"/>
  <c r="J136"/>
  <c r="J132"/>
  <c i="2" r="BK257"/>
  <c r="J159"/>
  <c r="J270"/>
  <c r="J193"/>
  <c r="J306"/>
  <c r="J265"/>
  <c r="BK248"/>
  <c r="J135"/>
  <c r="J243"/>
  <c r="J138"/>
  <c r="BK153"/>
  <c i="3" r="BK225"/>
  <c r="BK143"/>
  <c r="J228"/>
  <c r="J175"/>
  <c r="J210"/>
  <c r="J186"/>
  <c r="J294"/>
  <c r="J292"/>
  <c r="J256"/>
  <c r="J269"/>
  <c r="J192"/>
  <c r="BK158"/>
  <c i="4" r="BK285"/>
  <c r="J216"/>
  <c r="J288"/>
  <c r="BK350"/>
  <c r="BK306"/>
  <c r="BK252"/>
  <c r="J247"/>
  <c r="J334"/>
  <c r="J202"/>
  <c r="BK157"/>
  <c r="J186"/>
  <c r="BK132"/>
  <c i="5" r="J216"/>
  <c r="BK202"/>
  <c r="J230"/>
  <c r="J218"/>
  <c r="J180"/>
  <c r="BK172"/>
  <c r="BK159"/>
  <c r="BK151"/>
  <c i="6" r="J235"/>
  <c r="BK227"/>
  <c r="J195"/>
  <c r="J160"/>
  <c r="BK230"/>
  <c r="J128"/>
  <c r="J248"/>
  <c r="J190"/>
  <c r="BK128"/>
  <c i="7" r="J388"/>
  <c r="BK344"/>
  <c r="J385"/>
  <c r="BK350"/>
  <c r="BK383"/>
  <c r="BK321"/>
  <c r="BK230"/>
  <c r="BK337"/>
  <c r="J392"/>
  <c r="J257"/>
  <c r="BK328"/>
  <c r="J199"/>
  <c r="J356"/>
  <c r="J321"/>
  <c r="J317"/>
  <c r="BK236"/>
  <c r="BK147"/>
  <c r="BK252"/>
  <c r="BK250"/>
  <c r="J195"/>
  <c r="BK138"/>
  <c i="8" r="BK294"/>
  <c r="BK341"/>
  <c r="BK302"/>
  <c r="J325"/>
  <c r="BK240"/>
  <c r="J133"/>
  <c r="J336"/>
  <c r="J246"/>
  <c r="BK289"/>
  <c r="BK263"/>
  <c r="BK246"/>
  <c r="J363"/>
  <c r="BK309"/>
  <c r="BK182"/>
  <c r="BK156"/>
  <c r="J309"/>
  <c r="BK297"/>
  <c r="BK136"/>
  <c i="9" r="J180"/>
  <c r="J156"/>
  <c r="BK146"/>
  <c i="10" r="J399"/>
  <c r="BK405"/>
  <c r="BK460"/>
  <c r="BK472"/>
  <c r="J438"/>
  <c r="BK378"/>
  <c r="J472"/>
  <c r="J408"/>
  <c r="BK384"/>
  <c r="J468"/>
  <c r="J204"/>
  <c r="J434"/>
  <c r="BK466"/>
  <c r="J391"/>
  <c r="BK342"/>
  <c r="J370"/>
  <c r="J388"/>
  <c r="BK286"/>
  <c r="BK180"/>
  <c r="BK339"/>
  <c r="J342"/>
  <c i="11" r="BK249"/>
  <c r="J243"/>
  <c r="BK163"/>
  <c r="BK173"/>
  <c r="BK231"/>
  <c r="BK253"/>
  <c r="J214"/>
  <c r="J195"/>
  <c r="J159"/>
  <c i="12" r="BK251"/>
  <c r="BK388"/>
  <c r="J364"/>
  <c r="BK186"/>
  <c r="J196"/>
  <c i="13" r="J195"/>
  <c r="J222"/>
  <c r="BK151"/>
  <c r="BK219"/>
  <c r="J210"/>
  <c r="BK147"/>
  <c r="BK180"/>
  <c r="J213"/>
  <c r="BK209"/>
  <c r="J225"/>
  <c r="BK187"/>
  <c r="BK167"/>
  <c r="BK207"/>
  <c r="J170"/>
  <c r="J167"/>
  <c r="J183"/>
  <c r="BK188"/>
  <c i="14" r="J358"/>
  <c r="BK342"/>
  <c r="BK326"/>
  <c r="BK294"/>
  <c r="J245"/>
  <c r="BK164"/>
  <c r="BK369"/>
  <c r="J316"/>
  <c r="J187"/>
  <c r="BK322"/>
  <c r="BK146"/>
  <c r="BK273"/>
  <c r="BK250"/>
  <c r="BK288"/>
  <c r="J175"/>
  <c r="J314"/>
  <c r="BK172"/>
  <c r="J169"/>
  <c r="J172"/>
  <c r="J273"/>
  <c r="J144"/>
  <c i="15" r="BK387"/>
  <c r="BK267"/>
  <c r="J375"/>
  <c r="J384"/>
  <c r="BK222"/>
  <c r="J275"/>
  <c r="J311"/>
  <c r="BK408"/>
  <c r="BK335"/>
  <c r="BK272"/>
  <c r="J162"/>
  <c r="BK283"/>
  <c r="BK378"/>
  <c r="J338"/>
  <c r="BK290"/>
  <c r="J138"/>
  <c r="J335"/>
  <c r="J236"/>
  <c r="BK293"/>
  <c r="J198"/>
  <c r="J341"/>
  <c r="BK224"/>
  <c r="BK231"/>
  <c r="J272"/>
  <c r="J149"/>
  <c i="16" r="BK297"/>
  <c r="BK381"/>
  <c r="J342"/>
  <c r="J372"/>
  <c r="BK277"/>
  <c r="BK378"/>
  <c r="BK274"/>
  <c r="J326"/>
  <c r="J151"/>
  <c r="J346"/>
  <c r="J316"/>
  <c r="BK365"/>
  <c r="BK287"/>
  <c r="BK339"/>
  <c r="J196"/>
  <c r="J312"/>
  <c r="BK265"/>
  <c r="BK320"/>
  <c r="BK299"/>
  <c r="J157"/>
  <c r="BK303"/>
  <c r="J230"/>
  <c r="BK225"/>
  <c r="J242"/>
  <c i="17" r="J317"/>
  <c r="J339"/>
  <c r="BK277"/>
  <c r="BK230"/>
  <c r="J235"/>
  <c r="J300"/>
  <c r="BK173"/>
  <c r="J289"/>
  <c r="J310"/>
  <c r="BK305"/>
  <c r="J262"/>
  <c r="BK256"/>
  <c r="J184"/>
  <c r="BK203"/>
  <c r="J212"/>
  <c r="J130"/>
  <c i="18" r="J209"/>
  <c r="J207"/>
  <c r="J129"/>
  <c r="BK237"/>
  <c r="BK209"/>
  <c r="J233"/>
  <c r="BK207"/>
  <c r="BK179"/>
  <c r="J152"/>
  <c r="BK129"/>
  <c i="19" r="BK281"/>
  <c r="J306"/>
  <c r="BK279"/>
  <c r="BK252"/>
  <c r="J219"/>
  <c r="J180"/>
  <c r="BK272"/>
  <c r="BK221"/>
  <c r="BK288"/>
  <c r="BK247"/>
  <c r="J238"/>
  <c r="J134"/>
  <c r="BK180"/>
  <c r="BK177"/>
  <c r="J154"/>
  <c i="20" r="J258"/>
  <c r="J285"/>
  <c r="J256"/>
  <c r="J266"/>
  <c r="BK232"/>
  <c r="BK234"/>
  <c r="J281"/>
  <c r="BK262"/>
  <c r="J279"/>
  <c r="J310"/>
  <c r="J229"/>
  <c r="J296"/>
  <c r="J250"/>
  <c r="BK219"/>
  <c r="J219"/>
  <c r="J194"/>
  <c r="BK189"/>
  <c r="J141"/>
  <c i="21" r="BK297"/>
  <c r="BK261"/>
  <c r="J260"/>
  <c r="J175"/>
  <c r="J132"/>
  <c i="22" r="BK198"/>
  <c r="J273"/>
  <c r="BK292"/>
  <c r="J276"/>
  <c r="J218"/>
  <c r="J202"/>
  <c r="BK232"/>
  <c r="BK228"/>
  <c r="BK188"/>
  <c r="BK246"/>
  <c r="BK200"/>
  <c r="BK178"/>
  <c i="23" r="J229"/>
  <c r="J248"/>
  <c r="J242"/>
  <c r="J253"/>
  <c r="J193"/>
  <c r="J275"/>
  <c r="J189"/>
  <c r="BK153"/>
  <c r="J155"/>
  <c r="J223"/>
  <c r="BK193"/>
  <c r="J179"/>
  <c r="J196"/>
  <c i="24" r="J147"/>
  <c r="BK181"/>
  <c r="BK153"/>
  <c r="BK163"/>
  <c r="J141"/>
  <c i="25" r="J292"/>
  <c r="J280"/>
  <c r="J153"/>
  <c r="J187"/>
  <c r="J290"/>
  <c r="BK296"/>
  <c r="BK240"/>
  <c r="J179"/>
  <c r="BK272"/>
  <c r="BK325"/>
  <c r="J192"/>
  <c r="BK261"/>
  <c r="J215"/>
  <c r="J269"/>
  <c r="BK254"/>
  <c r="J194"/>
  <c r="J151"/>
  <c r="J176"/>
  <c i="26" r="BK166"/>
  <c r="BK129"/>
  <c r="J166"/>
  <c r="BK126"/>
  <c r="J160"/>
  <c r="J183"/>
  <c r="BK143"/>
  <c i="27" r="J229"/>
  <c r="BK216"/>
  <c r="BK229"/>
  <c r="J175"/>
  <c r="BK237"/>
  <c r="J240"/>
  <c r="J192"/>
  <c r="BK176"/>
  <c r="BK151"/>
  <c r="BK148"/>
  <c i="28" r="J147"/>
  <c r="BK172"/>
  <c r="BK195"/>
  <c r="BK173"/>
  <c r="BK158"/>
  <c r="BK168"/>
  <c r="BK167"/>
  <c r="J152"/>
  <c i="29" r="BK348"/>
  <c r="J354"/>
  <c r="BK336"/>
  <c r="J169"/>
  <c r="BK130"/>
  <c r="J235"/>
  <c r="BK238"/>
  <c r="BK127"/>
  <c r="J217"/>
  <c r="BK255"/>
  <c r="BK282"/>
  <c r="J258"/>
  <c r="J145"/>
  <c r="J318"/>
  <c r="BK306"/>
  <c r="J294"/>
  <c r="BK270"/>
  <c r="J190"/>
  <c r="BK124"/>
  <c r="J160"/>
  <c r="J232"/>
  <c i="30" r="J218"/>
  <c r="J185"/>
  <c r="BK214"/>
  <c r="BK223"/>
  <c r="J156"/>
  <c r="BK220"/>
  <c r="BK188"/>
  <c r="J193"/>
  <c r="BK153"/>
  <c i="31" r="J171"/>
  <c r="J148"/>
  <c r="BK146"/>
  <c r="BK153"/>
  <c r="J134"/>
  <c i="2" r="BK279"/>
  <c r="BK296"/>
  <c r="BK138"/>
  <c r="BK265"/>
  <c r="J143"/>
  <c r="BK285"/>
  <c r="BK263"/>
  <c r="J263"/>
  <c r="BK156"/>
  <c r="BK215"/>
  <c r="J288"/>
  <c r="J132"/>
  <c i="3" r="J183"/>
  <c r="BK275"/>
  <c r="J248"/>
  <c r="J279"/>
  <c i="4" r="J273"/>
  <c r="BK264"/>
  <c r="BK344"/>
  <c r="J154"/>
  <c r="J341"/>
  <c r="BK318"/>
  <c r="J258"/>
  <c r="BK208"/>
  <c r="BK183"/>
  <c r="BK197"/>
  <c r="J264"/>
  <c i="5" r="BK209"/>
  <c r="J226"/>
  <c r="J205"/>
  <c r="BK180"/>
  <c r="BK183"/>
  <c r="J162"/>
  <c r="J154"/>
  <c i="6" r="BK244"/>
  <c r="BK198"/>
  <c r="BK218"/>
  <c r="BK172"/>
  <c r="BK248"/>
  <c r="BK201"/>
  <c r="J213"/>
  <c r="J125"/>
  <c r="J139"/>
  <c i="7" r="J378"/>
  <c r="J324"/>
  <c r="BK363"/>
  <c r="BK385"/>
  <c r="BK378"/>
  <c r="J284"/>
  <c r="J340"/>
  <c r="BK272"/>
  <c r="BK278"/>
  <c r="J250"/>
  <c r="BK197"/>
  <c r="BK334"/>
  <c r="J309"/>
  <c r="BK287"/>
  <c r="BK203"/>
  <c r="BK306"/>
  <c r="J299"/>
  <c r="BK248"/>
  <c r="J158"/>
  <c i="8" r="J300"/>
  <c r="J329"/>
  <c r="BK325"/>
  <c r="BK329"/>
  <c r="J263"/>
  <c r="J212"/>
  <c r="BK164"/>
  <c r="J294"/>
  <c r="J182"/>
  <c r="J271"/>
  <c r="BK363"/>
  <c r="BK357"/>
  <c r="J289"/>
  <c r="J178"/>
  <c r="J161"/>
  <c r="J305"/>
  <c r="BK236"/>
  <c r="BK271"/>
  <c r="BK170"/>
  <c i="9" r="BK177"/>
  <c r="J164"/>
  <c r="J161"/>
  <c i="10" r="J428"/>
  <c r="BK374"/>
  <c r="BK470"/>
  <c r="BK393"/>
  <c r="BK204"/>
  <c r="J445"/>
  <c r="J456"/>
  <c r="BK399"/>
  <c r="BK451"/>
  <c r="J378"/>
  <c r="J274"/>
  <c r="BK366"/>
  <c r="J353"/>
  <c r="BK320"/>
  <c r="BK191"/>
  <c i="11" r="J220"/>
  <c r="J240"/>
  <c r="J237"/>
  <c r="J140"/>
  <c i="12" r="J232"/>
  <c r="BK368"/>
  <c r="BK317"/>
  <c r="BK234"/>
  <c r="BK442"/>
  <c r="J440"/>
  <c r="BK346"/>
  <c i="13" r="BK229"/>
  <c r="BK137"/>
  <c r="J229"/>
  <c r="BK205"/>
  <c r="BK153"/>
  <c r="J223"/>
  <c r="J181"/>
  <c r="J144"/>
  <c r="J136"/>
  <c r="BK185"/>
  <c r="J140"/>
  <c r="J174"/>
  <c r="BK192"/>
  <c r="J155"/>
  <c r="J135"/>
  <c i="14" r="J197"/>
  <c r="J352"/>
  <c r="J339"/>
  <c r="BK307"/>
  <c r="BK138"/>
  <c r="BK242"/>
  <c r="J213"/>
  <c r="J374"/>
  <c r="J369"/>
  <c r="J330"/>
  <c r="J231"/>
  <c r="BK300"/>
  <c i="15" r="J387"/>
  <c r="J411"/>
  <c r="J355"/>
  <c r="BK288"/>
  <c r="BK189"/>
  <c r="BK146"/>
  <c r="BK357"/>
  <c r="J348"/>
  <c r="BK245"/>
  <c r="BK152"/>
  <c r="J234"/>
  <c r="J318"/>
  <c r="BK219"/>
  <c r="J196"/>
  <c i="16" r="BK188"/>
  <c r="BK370"/>
  <c r="J321"/>
  <c r="BK309"/>
  <c r="J367"/>
  <c r="J331"/>
  <c r="BK318"/>
  <c r="BK340"/>
  <c r="BK328"/>
  <c r="BK321"/>
  <c i="17" r="BK300"/>
  <c r="BK265"/>
  <c r="BK284"/>
  <c r="J248"/>
  <c r="BK327"/>
  <c r="J325"/>
  <c r="J251"/>
  <c r="BK294"/>
  <c r="BK320"/>
  <c r="BK336"/>
  <c r="J280"/>
  <c r="BK151"/>
  <c r="BK220"/>
  <c r="J227"/>
  <c r="J135"/>
  <c r="BK243"/>
  <c r="J200"/>
  <c r="J187"/>
  <c r="J203"/>
  <c r="J150"/>
  <c r="BK212"/>
  <c i="18" r="BK219"/>
  <c r="J182"/>
  <c r="J219"/>
  <c r="J197"/>
  <c r="J160"/>
  <c i="19" r="BK290"/>
  <c r="J275"/>
  <c r="J250"/>
  <c r="J212"/>
  <c r="BK190"/>
  <c r="J279"/>
  <c r="BK259"/>
  <c r="BK219"/>
  <c r="BK296"/>
  <c r="J287"/>
  <c r="J252"/>
  <c r="BK212"/>
  <c r="BK205"/>
  <c r="BK201"/>
  <c r="J190"/>
  <c r="BK150"/>
  <c r="J171"/>
  <c r="BK168"/>
  <c r="J150"/>
  <c i="20" r="BK294"/>
  <c r="BK197"/>
  <c r="J274"/>
  <c r="J247"/>
  <c r="J216"/>
  <c r="BK250"/>
  <c r="J264"/>
  <c r="J221"/>
  <c r="BK229"/>
  <c r="BK268"/>
  <c r="J300"/>
  <c r="BK266"/>
  <c r="BK240"/>
  <c r="BK291"/>
  <c r="J277"/>
  <c r="J213"/>
  <c r="J290"/>
  <c r="J238"/>
  <c r="J160"/>
  <c r="J137"/>
  <c r="BK132"/>
  <c r="J210"/>
  <c r="J201"/>
  <c r="J132"/>
  <c r="J163"/>
  <c r="BK172"/>
  <c r="J178"/>
  <c i="21" r="J305"/>
  <c r="J288"/>
  <c r="J301"/>
  <c r="BK275"/>
  <c r="J225"/>
  <c r="BK195"/>
  <c r="J276"/>
  <c r="BK239"/>
  <c r="J229"/>
  <c r="J137"/>
  <c r="BK132"/>
  <c r="BK271"/>
  <c r="BK253"/>
  <c r="J234"/>
  <c r="BK198"/>
  <c r="J272"/>
  <c r="J216"/>
  <c r="J251"/>
  <c r="J220"/>
  <c r="BK276"/>
  <c r="J268"/>
  <c r="BK248"/>
  <c r="J239"/>
  <c r="BK181"/>
  <c r="J172"/>
  <c r="BK201"/>
  <c r="BK156"/>
  <c r="BK187"/>
  <c r="J154"/>
  <c i="22" r="BK266"/>
  <c r="BK215"/>
  <c r="BK193"/>
  <c r="BK264"/>
  <c r="J200"/>
  <c r="BK257"/>
  <c r="BK172"/>
  <c r="J269"/>
  <c r="J260"/>
  <c r="J288"/>
  <c r="J280"/>
  <c r="J223"/>
  <c r="J205"/>
  <c r="J231"/>
  <c r="J142"/>
  <c r="BK267"/>
  <c r="BK254"/>
  <c r="J175"/>
  <c r="BK132"/>
  <c r="BK169"/>
  <c r="J250"/>
  <c r="J228"/>
  <c r="J132"/>
  <c r="J188"/>
  <c i="23" r="BK240"/>
  <c r="BK201"/>
  <c r="BK133"/>
  <c r="J263"/>
  <c r="J249"/>
  <c r="J245"/>
  <c r="BK237"/>
  <c r="J214"/>
  <c r="J257"/>
  <c r="J268"/>
  <c r="J277"/>
  <c r="BK260"/>
  <c r="J173"/>
  <c r="BK170"/>
  <c r="BK242"/>
  <c r="J234"/>
  <c r="BK214"/>
  <c r="J210"/>
  <c r="BK131"/>
  <c r="BK149"/>
  <c r="BK135"/>
  <c r="J170"/>
  <c i="24" r="J150"/>
  <c r="J125"/>
  <c r="J163"/>
  <c r="BK166"/>
  <c r="BK125"/>
  <c r="J160"/>
  <c r="J173"/>
  <c r="BK150"/>
  <c r="BK128"/>
  <c i="25" r="BK201"/>
  <c r="J233"/>
  <c r="BK287"/>
  <c r="J254"/>
  <c r="J236"/>
  <c r="BK196"/>
  <c r="J164"/>
  <c r="BK280"/>
  <c r="BK306"/>
  <c r="BK314"/>
  <c r="BK269"/>
  <c r="J218"/>
  <c r="J317"/>
  <c r="J230"/>
  <c r="BK212"/>
  <c r="BK247"/>
  <c r="BK184"/>
  <c r="BK134"/>
  <c r="J296"/>
  <c r="J266"/>
  <c r="BK218"/>
  <c r="BK151"/>
  <c r="BK266"/>
  <c r="BK252"/>
  <c r="BK142"/>
  <c r="J243"/>
  <c r="J212"/>
  <c r="J136"/>
  <c r="BK192"/>
  <c r="BK173"/>
  <c i="26" r="J191"/>
  <c r="BK155"/>
  <c r="J149"/>
  <c r="BK132"/>
  <c r="J186"/>
  <c r="BK157"/>
  <c r="BK186"/>
  <c r="J175"/>
  <c r="BK149"/>
  <c r="J188"/>
  <c r="BK178"/>
  <c r="J146"/>
  <c i="27" r="J197"/>
  <c r="J221"/>
  <c r="J210"/>
  <c r="BK175"/>
  <c r="BK180"/>
  <c r="J156"/>
  <c r="BK226"/>
  <c r="BK221"/>
  <c r="J139"/>
  <c r="J200"/>
  <c r="BK173"/>
  <c r="BK182"/>
  <c r="BK167"/>
  <c r="J159"/>
  <c r="BK145"/>
  <c i="28" r="J135"/>
  <c r="BK190"/>
  <c r="J176"/>
  <c r="J173"/>
  <c r="J187"/>
  <c r="J142"/>
  <c r="BK181"/>
  <c r="BK152"/>
  <c r="BK178"/>
  <c r="J166"/>
  <c r="BK140"/>
  <c r="J163"/>
  <c r="BK171"/>
  <c r="J140"/>
  <c r="BK125"/>
  <c i="29" r="J339"/>
  <c r="BK145"/>
  <c r="BK342"/>
  <c r="BK229"/>
  <c r="J324"/>
  <c r="BK160"/>
  <c r="BK172"/>
  <c r="J336"/>
  <c r="BK324"/>
  <c r="BK169"/>
  <c r="J187"/>
  <c r="BK214"/>
  <c r="J163"/>
  <c r="J264"/>
  <c r="J241"/>
  <c r="J151"/>
  <c r="BK241"/>
  <c r="BK300"/>
  <c r="BK285"/>
  <c r="J267"/>
  <c r="BK253"/>
  <c r="J214"/>
  <c r="BK151"/>
  <c r="BK321"/>
  <c r="BK318"/>
  <c r="BK312"/>
  <c r="J309"/>
  <c r="BK303"/>
  <c r="J297"/>
  <c r="J285"/>
  <c r="J279"/>
  <c r="J127"/>
  <c r="J247"/>
  <c r="BK196"/>
  <c r="J181"/>
  <c r="BK121"/>
  <c r="BK181"/>
  <c r="BK157"/>
  <c r="BK223"/>
  <c r="BK276"/>
  <c i="30" r="BK240"/>
  <c r="J238"/>
  <c r="J191"/>
  <c r="J229"/>
  <c r="BK216"/>
  <c r="J147"/>
  <c r="J206"/>
  <c r="BK185"/>
  <c r="BK150"/>
  <c r="J235"/>
  <c r="BK147"/>
  <c r="J176"/>
  <c r="BK229"/>
  <c r="J214"/>
  <c r="BK191"/>
  <c r="J201"/>
  <c r="J179"/>
  <c r="J159"/>
  <c r="BK156"/>
  <c r="J153"/>
  <c i="31" r="BK180"/>
  <c r="J158"/>
  <c r="BK135"/>
  <c r="BK126"/>
  <c i="2" r="J300"/>
  <c r="J309"/>
  <c r="J219"/>
  <c r="BK162"/>
  <c r="J206"/>
  <c i="3" r="BK180"/>
  <c r="BK291"/>
  <c r="BK259"/>
  <c r="BK279"/>
  <c r="J207"/>
  <c r="BK256"/>
  <c r="J237"/>
  <c r="J146"/>
  <c r="BK166"/>
  <c r="BK127"/>
  <c i="4" r="BK279"/>
  <c r="BK238"/>
  <c r="BK322"/>
  <c r="J306"/>
  <c r="BK267"/>
  <c r="J322"/>
  <c r="BK211"/>
  <c r="J285"/>
  <c r="J267"/>
  <c r="BK216"/>
  <c r="BK258"/>
  <c r="BK167"/>
  <c r="BK135"/>
  <c i="5" r="BK189"/>
  <c r="BK205"/>
  <c r="BK235"/>
  <c r="BK166"/>
  <c r="BK134"/>
  <c r="J164"/>
  <c i="2" r="BK319"/>
  <c r="J336"/>
  <c r="BK300"/>
  <c r="J296"/>
  <c r="J254"/>
  <c r="J229"/>
  <c r="J232"/>
  <c r="J215"/>
  <c r="BK159"/>
  <c r="BK135"/>
  <c i="1" r="AT114"/>
  <c i="3" r="BK197"/>
  <c r="BK146"/>
  <c r="J166"/>
  <c r="BK195"/>
  <c r="J127"/>
  <c i="4" r="J281"/>
  <c r="J233"/>
  <c r="BK315"/>
  <c r="J208"/>
  <c r="J342"/>
  <c r="BK326"/>
  <c r="BK297"/>
  <c r="BK261"/>
  <c r="BK313"/>
  <c r="BK233"/>
  <c r="J197"/>
  <c r="J279"/>
  <c r="J142"/>
  <c r="BK255"/>
  <c i="5" r="J192"/>
  <c r="J220"/>
  <c r="BK154"/>
  <c r="BK216"/>
  <c r="BK177"/>
  <c r="BK173"/>
  <c r="BK131"/>
  <c r="J195"/>
  <c r="J172"/>
  <c r="BK162"/>
  <c r="BK186"/>
  <c r="J151"/>
  <c r="BK146"/>
  <c i="6" r="BK239"/>
  <c r="J239"/>
  <c r="J227"/>
  <c r="BK224"/>
  <c r="BK246"/>
  <c r="BK158"/>
  <c r="BK235"/>
  <c r="BK207"/>
  <c i="7" r="J374"/>
  <c r="BK299"/>
  <c r="J233"/>
  <c r="J344"/>
  <c r="BK361"/>
  <c r="BK266"/>
  <c r="J239"/>
  <c r="J358"/>
  <c r="BK233"/>
  <c r="BK186"/>
  <c r="J130"/>
  <c r="BK324"/>
  <c r="BK158"/>
  <c r="BK301"/>
  <c i="8" r="J338"/>
  <c r="BK151"/>
  <c r="BK360"/>
  <c r="BK319"/>
  <c r="J334"/>
  <c r="J280"/>
  <c r="BK260"/>
  <c r="J148"/>
  <c r="BK354"/>
  <c r="BK321"/>
  <c r="J306"/>
  <c r="J312"/>
  <c r="BK133"/>
  <c r="J156"/>
  <c r="J260"/>
  <c r="BK215"/>
  <c i="9" r="BK180"/>
  <c r="J170"/>
  <c r="J167"/>
  <c r="BK170"/>
  <c r="BK143"/>
  <c r="BK138"/>
  <c i="10" r="BK373"/>
  <c r="BK312"/>
  <c r="BK175"/>
  <c r="BK445"/>
  <c r="BK408"/>
  <c r="J153"/>
  <c r="J462"/>
  <c r="BK453"/>
  <c r="J424"/>
  <c r="J402"/>
  <c r="J381"/>
  <c r="J317"/>
  <c r="J236"/>
  <c r="BK434"/>
  <c r="BK388"/>
  <c r="BK381"/>
  <c r="BK201"/>
  <c r="J482"/>
  <c r="J451"/>
  <c r="BK411"/>
  <c r="J371"/>
  <c r="BK482"/>
  <c r="BK178"/>
  <c r="J332"/>
  <c r="J359"/>
  <c r="J339"/>
  <c r="BK241"/>
  <c r="J251"/>
  <c r="BK360"/>
  <c r="J348"/>
  <c r="J337"/>
  <c r="BK168"/>
  <c r="J148"/>
  <c r="BK193"/>
  <c r="J302"/>
  <c r="BK281"/>
  <c i="11" r="BK226"/>
  <c r="J203"/>
  <c r="BK256"/>
  <c r="BK246"/>
  <c r="J206"/>
  <c r="BK223"/>
  <c r="BK195"/>
  <c r="BK129"/>
  <c r="BK214"/>
  <c r="J198"/>
  <c r="BK135"/>
  <c r="BK234"/>
  <c r="BK198"/>
  <c r="J126"/>
  <c r="BK170"/>
  <c r="BK153"/>
  <c i="12" r="J384"/>
  <c r="BK204"/>
  <c r="J450"/>
  <c r="BK377"/>
  <c r="BK444"/>
  <c r="BK403"/>
  <c r="J170"/>
  <c r="BK435"/>
  <c r="J221"/>
  <c i="13" r="J208"/>
  <c r="J160"/>
  <c r="BK183"/>
  <c r="J215"/>
  <c r="J235"/>
  <c r="J218"/>
  <c r="BK173"/>
  <c r="J158"/>
  <c r="BK221"/>
  <c r="BK176"/>
  <c r="J209"/>
  <c r="J188"/>
  <c r="BK220"/>
  <c r="BK218"/>
  <c r="J169"/>
  <c r="J205"/>
  <c r="BK194"/>
  <c r="J177"/>
  <c r="J134"/>
  <c r="BK165"/>
  <c r="BK160"/>
  <c r="BK136"/>
  <c i="14" r="BK202"/>
  <c r="BK355"/>
  <c r="BK348"/>
  <c r="J364"/>
  <c r="J342"/>
  <c r="J322"/>
  <c r="BK211"/>
  <c r="J333"/>
  <c r="J223"/>
  <c r="BK375"/>
  <c r="BK371"/>
  <c r="BK303"/>
  <c r="BK268"/>
  <c r="J310"/>
  <c r="J348"/>
  <c r="J220"/>
  <c r="J146"/>
  <c r="BK320"/>
  <c r="BK175"/>
  <c r="J278"/>
  <c r="J202"/>
  <c r="J255"/>
  <c r="BK239"/>
  <c r="J326"/>
  <c r="J239"/>
  <c r="J320"/>
  <c r="J205"/>
  <c r="BK184"/>
  <c r="BK314"/>
  <c r="BK217"/>
  <c r="BK161"/>
  <c r="J303"/>
  <c r="J268"/>
  <c r="J257"/>
  <c r="J200"/>
  <c i="15" r="J181"/>
  <c r="BK275"/>
  <c r="BK361"/>
  <c r="BK236"/>
  <c r="J298"/>
  <c r="J329"/>
  <c r="BK187"/>
  <c r="BK329"/>
  <c r="BK303"/>
  <c r="BK405"/>
  <c r="BK327"/>
  <c r="J283"/>
  <c r="J167"/>
  <c r="J408"/>
  <c r="J192"/>
  <c r="BK394"/>
  <c r="J344"/>
  <c r="J363"/>
  <c r="BK216"/>
  <c r="BK172"/>
  <c r="J351"/>
  <c i="16" r="BK251"/>
  <c r="BK375"/>
  <c r="J352"/>
  <c r="BK367"/>
  <c r="J329"/>
  <c r="J177"/>
  <c r="J349"/>
  <c r="J297"/>
  <c r="J356"/>
  <c r="BK316"/>
  <c r="J206"/>
  <c r="BK133"/>
  <c r="J330"/>
  <c r="J225"/>
  <c r="J338"/>
  <c r="BK130"/>
  <c r="BK323"/>
  <c r="BK154"/>
  <c r="BK208"/>
  <c r="J201"/>
  <c i="25" l="1" r="BK232"/>
  <c r="J232"/>
  <c r="J102"/>
  <c i="27" r="T131"/>
  <c r="R194"/>
  <c r="BK220"/>
  <c r="J220"/>
  <c r="J104"/>
  <c r="BK233"/>
  <c r="J233"/>
  <c r="J108"/>
  <c i="3" r="R126"/>
  <c i="4" r="BK272"/>
  <c r="J272"/>
  <c r="J100"/>
  <c r="P305"/>
  <c r="T337"/>
  <c r="T336"/>
  <c i="5" r="R204"/>
  <c r="R200"/>
  <c i="7" r="BK283"/>
  <c r="J283"/>
  <c r="J99"/>
  <c r="P320"/>
  <c i="8" r="BK132"/>
  <c r="P259"/>
  <c r="T270"/>
  <c r="R308"/>
  <c r="R315"/>
  <c r="P340"/>
  <c r="BK359"/>
  <c r="J359"/>
  <c r="J108"/>
  <c r="T366"/>
  <c r="T365"/>
  <c i="9" r="T123"/>
  <c r="BK155"/>
  <c r="J155"/>
  <c r="J99"/>
  <c i="10" r="P131"/>
  <c r="BK292"/>
  <c r="J292"/>
  <c r="J99"/>
  <c r="T308"/>
  <c r="P338"/>
  <c r="BK347"/>
  <c r="J347"/>
  <c r="J102"/>
  <c r="T398"/>
  <c r="T427"/>
  <c r="R441"/>
  <c r="P455"/>
  <c r="T479"/>
  <c i="11" r="P125"/>
  <c r="R216"/>
  <c r="R225"/>
  <c r="R252"/>
  <c r="R251"/>
  <c i="12" r="P133"/>
  <c r="BK182"/>
  <c r="J182"/>
  <c r="J99"/>
  <c r="P236"/>
  <c r="R301"/>
  <c r="R367"/>
  <c r="T380"/>
  <c r="BK387"/>
  <c r="J387"/>
  <c r="J104"/>
  <c r="BK443"/>
  <c r="J443"/>
  <c r="J105"/>
  <c r="R443"/>
  <c r="R461"/>
  <c r="R460"/>
  <c r="BK492"/>
  <c r="J492"/>
  <c r="J111"/>
  <c r="R492"/>
  <c i="13" r="P133"/>
  <c r="P132"/>
  <c r="BK190"/>
  <c r="J190"/>
  <c r="J106"/>
  <c r="BK224"/>
  <c r="J224"/>
  <c r="J107"/>
  <c r="R232"/>
  <c i="14" r="BK130"/>
  <c r="J130"/>
  <c r="J98"/>
  <c r="BK196"/>
  <c r="J196"/>
  <c r="J100"/>
  <c r="BK251"/>
  <c r="J251"/>
  <c r="J101"/>
  <c r="BK293"/>
  <c r="J293"/>
  <c r="J102"/>
  <c r="BK313"/>
  <c r="J313"/>
  <c r="J104"/>
  <c r="BK351"/>
  <c r="J351"/>
  <c r="J107"/>
  <c r="BK373"/>
  <c r="J373"/>
  <c r="J108"/>
  <c i="15" r="BK130"/>
  <c r="J130"/>
  <c r="J98"/>
  <c r="BK202"/>
  <c r="J202"/>
  <c r="J99"/>
  <c r="P230"/>
  <c r="R289"/>
  <c r="P334"/>
  <c r="P354"/>
  <c r="BK390"/>
  <c r="J390"/>
  <c r="J107"/>
  <c r="T410"/>
  <c i="16" r="BK129"/>
  <c r="BK210"/>
  <c r="J210"/>
  <c r="J99"/>
  <c r="BK247"/>
  <c r="J247"/>
  <c r="J101"/>
  <c r="BK315"/>
  <c r="J315"/>
  <c r="J104"/>
  <c r="BK364"/>
  <c r="J364"/>
  <c r="J105"/>
  <c i="17" r="P129"/>
  <c r="R216"/>
  <c r="P238"/>
  <c r="T250"/>
  <c r="BK301"/>
  <c r="J301"/>
  <c r="J104"/>
  <c r="R324"/>
  <c r="BK338"/>
  <c r="J338"/>
  <c r="J107"/>
  <c i="18" r="T123"/>
  <c r="P218"/>
  <c i="19" r="BK240"/>
  <c r="J240"/>
  <c r="J104"/>
  <c r="T240"/>
  <c r="BK295"/>
  <c r="J295"/>
  <c r="J106"/>
  <c i="20" r="T131"/>
  <c r="P209"/>
  <c i="22" r="T214"/>
  <c r="BK291"/>
  <c r="BK290"/>
  <c r="J290"/>
  <c r="J106"/>
  <c i="23" r="BK226"/>
  <c r="J226"/>
  <c r="J103"/>
  <c r="BK272"/>
  <c r="J272"/>
  <c r="J105"/>
  <c i="24" r="BK159"/>
  <c r="J159"/>
  <c r="J99"/>
  <c i="25" r="R211"/>
  <c r="P260"/>
  <c r="T320"/>
  <c r="T319"/>
  <c i="26" r="R122"/>
  <c r="R121"/>
  <c r="R120"/>
  <c i="27" r="P131"/>
  <c r="BK206"/>
  <c r="J206"/>
  <c r="J103"/>
  <c i="7" r="BK380"/>
  <c r="J380"/>
  <c r="J107"/>
  <c i="20" r="P131"/>
  <c r="T209"/>
  <c r="P297"/>
  <c r="BK309"/>
  <c r="J309"/>
  <c r="J107"/>
  <c i="21" r="T211"/>
  <c r="BK244"/>
  <c r="J244"/>
  <c r="J105"/>
  <c r="BK294"/>
  <c r="J294"/>
  <c r="J106"/>
  <c i="22" r="R214"/>
  <c i="23" r="BK236"/>
  <c r="J236"/>
  <c r="J104"/>
  <c i="24" r="R124"/>
  <c i="25" r="BK305"/>
  <c i="26" r="T122"/>
  <c r="T121"/>
  <c r="T120"/>
  <c i="27" r="BK172"/>
  <c r="J172"/>
  <c r="J100"/>
  <c r="T206"/>
  <c r="R233"/>
  <c r="R231"/>
  <c i="28" r="T124"/>
  <c r="T123"/>
  <c r="T122"/>
  <c i="30" r="T124"/>
  <c i="2" r="P273"/>
  <c r="T292"/>
  <c r="T311"/>
  <c r="BK325"/>
  <c r="J325"/>
  <c r="J107"/>
  <c r="BK332"/>
  <c r="BK331"/>
  <c r="J331"/>
  <c r="J108"/>
  <c i="4" r="P272"/>
  <c r="BK296"/>
  <c r="J296"/>
  <c r="J102"/>
  <c r="R317"/>
  <c r="BK343"/>
  <c r="J343"/>
  <c r="J109"/>
  <c i="5" r="R142"/>
  <c r="T182"/>
  <c i="6" r="P124"/>
  <c r="P123"/>
  <c r="P122"/>
  <c i="1" r="AU99"/>
  <c i="6" r="T124"/>
  <c r="T123"/>
  <c r="P220"/>
  <c r="R220"/>
  <c r="P232"/>
  <c r="T232"/>
  <c r="BK241"/>
  <c r="J241"/>
  <c r="J102"/>
  <c r="R241"/>
  <c i="7" r="T283"/>
  <c i="29" r="P120"/>
  <c r="P119"/>
  <c r="P118"/>
  <c i="1" r="AU127"/>
  <c i="30" r="T190"/>
  <c i="6" r="BK124"/>
  <c r="J124"/>
  <c r="J98"/>
  <c r="R124"/>
  <c r="R123"/>
  <c r="R122"/>
  <c r="BK220"/>
  <c r="J220"/>
  <c r="J99"/>
  <c r="T220"/>
  <c r="BK232"/>
  <c r="J232"/>
  <c r="J100"/>
  <c r="R232"/>
  <c r="P241"/>
  <c r="T241"/>
  <c i="7" r="R129"/>
  <c i="25" r="BK211"/>
  <c r="J211"/>
  <c r="J100"/>
  <c r="T232"/>
  <c r="R286"/>
  <c r="P305"/>
  <c r="P298"/>
  <c r="P320"/>
  <c r="P319"/>
  <c i="27" r="BK131"/>
  <c r="J131"/>
  <c r="J98"/>
  <c r="R172"/>
  <c r="R220"/>
  <c i="30" r="BK190"/>
  <c r="J190"/>
  <c r="J99"/>
  <c r="R228"/>
  <c i="4" r="BK131"/>
  <c r="T272"/>
  <c r="BK305"/>
  <c r="J305"/>
  <c r="J103"/>
  <c i="5" r="T142"/>
  <c r="T234"/>
  <c i="7" r="BK327"/>
  <c r="J327"/>
  <c r="J102"/>
  <c r="R368"/>
  <c r="T377"/>
  <c r="T376"/>
  <c i="30" r="R124"/>
  <c i="8" r="R132"/>
  <c r="T259"/>
  <c r="BK270"/>
  <c r="J270"/>
  <c r="J100"/>
  <c r="BK308"/>
  <c r="J308"/>
  <c r="J101"/>
  <c r="T315"/>
  <c r="T340"/>
  <c r="R359"/>
  <c r="R352"/>
  <c r="BK366"/>
  <c r="J366"/>
  <c r="J110"/>
  <c i="9" r="P123"/>
  <c r="R155"/>
  <c i="10" r="R131"/>
  <c r="P292"/>
  <c r="BK308"/>
  <c r="J308"/>
  <c r="J100"/>
  <c r="BK338"/>
  <c r="J338"/>
  <c r="J101"/>
  <c r="P347"/>
  <c r="R398"/>
  <c r="P427"/>
  <c r="P441"/>
  <c r="P440"/>
  <c r="BK455"/>
  <c r="J455"/>
  <c r="J108"/>
  <c r="BK479"/>
  <c r="J479"/>
  <c r="J109"/>
  <c i="11" r="R125"/>
  <c r="R124"/>
  <c r="R123"/>
  <c r="BK216"/>
  <c r="J216"/>
  <c r="J99"/>
  <c r="BK225"/>
  <c r="J225"/>
  <c r="J100"/>
  <c r="BK252"/>
  <c r="J252"/>
  <c r="J103"/>
  <c i="12" r="R133"/>
  <c r="T182"/>
  <c r="R236"/>
  <c r="T301"/>
  <c r="T367"/>
  <c r="R380"/>
  <c r="T387"/>
  <c r="P443"/>
  <c r="T461"/>
  <c r="T460"/>
  <c r="T492"/>
  <c i="13" r="BK146"/>
  <c r="T146"/>
  <c r="P184"/>
  <c r="R190"/>
  <c r="P224"/>
  <c r="P232"/>
  <c i="14" r="R130"/>
  <c r="P177"/>
  <c r="T196"/>
  <c r="P251"/>
  <c r="P293"/>
  <c r="BK306"/>
  <c r="J306"/>
  <c r="J103"/>
  <c r="T306"/>
  <c r="T313"/>
  <c r="T351"/>
  <c r="T350"/>
  <c r="P373"/>
  <c i="15" r="R130"/>
  <c r="R202"/>
  <c r="R230"/>
  <c r="T289"/>
  <c r="T334"/>
  <c r="T347"/>
  <c r="T354"/>
  <c r="R390"/>
  <c r="R389"/>
  <c r="P410"/>
  <c i="16" r="T129"/>
  <c r="R210"/>
  <c r="T237"/>
  <c r="T247"/>
  <c r="P296"/>
  <c r="P315"/>
  <c r="R364"/>
  <c i="17" r="BK129"/>
  <c r="BK216"/>
  <c r="J216"/>
  <c r="J99"/>
  <c r="BK226"/>
  <c r="J226"/>
  <c r="J100"/>
  <c r="R226"/>
  <c r="R238"/>
  <c r="P250"/>
  <c r="P283"/>
  <c r="P301"/>
  <c r="BK324"/>
  <c r="J324"/>
  <c r="J105"/>
  <c r="T338"/>
  <c i="18" r="BK123"/>
  <c r="J123"/>
  <c r="J98"/>
  <c r="BK211"/>
  <c r="J211"/>
  <c r="J99"/>
  <c r="P211"/>
  <c r="BK218"/>
  <c r="J218"/>
  <c r="J100"/>
  <c i="19" r="R131"/>
  <c r="T211"/>
  <c r="P227"/>
  <c r="P246"/>
  <c r="R295"/>
  <c i="20" r="BK215"/>
  <c r="J215"/>
  <c r="J103"/>
  <c r="T297"/>
  <c i="21" r="R131"/>
  <c r="BK228"/>
  <c r="J228"/>
  <c r="J103"/>
  <c r="T244"/>
  <c i="22" r="R131"/>
  <c r="BK208"/>
  <c r="J208"/>
  <c r="J102"/>
  <c r="R279"/>
  <c r="T291"/>
  <c r="T290"/>
  <c i="23" r="P130"/>
  <c r="R236"/>
  <c i="24" r="P124"/>
  <c i="25" r="BK133"/>
  <c r="J133"/>
  <c r="J98"/>
  <c r="BK286"/>
  <c r="J286"/>
  <c r="J104"/>
  <c r="R320"/>
  <c r="R319"/>
  <c i="26" r="BK122"/>
  <c i="27" r="P158"/>
  <c r="R206"/>
  <c r="P233"/>
  <c r="P231"/>
  <c i="28" r="P124"/>
  <c r="P123"/>
  <c r="P122"/>
  <c i="1" r="AU126"/>
  <c i="29" r="BK120"/>
  <c r="J120"/>
  <c r="J98"/>
  <c i="30" r="R200"/>
  <c i="2" r="R292"/>
  <c i="3" r="BK247"/>
  <c r="J247"/>
  <c r="J99"/>
  <c r="BK290"/>
  <c r="J290"/>
  <c r="J104"/>
  <c i="4" r="P296"/>
  <c r="BK328"/>
  <c r="J328"/>
  <c r="J105"/>
  <c r="T343"/>
  <c i="7" r="R327"/>
  <c i="2" r="BK131"/>
  <c r="J131"/>
  <c r="J98"/>
  <c r="T299"/>
  <c i="3" r="R247"/>
  <c i="5" r="P130"/>
  <c r="T204"/>
  <c r="T200"/>
  <c i="7" r="T129"/>
  <c r="BK320"/>
  <c r="J320"/>
  <c r="J101"/>
  <c r="P380"/>
  <c i="28" r="BK124"/>
  <c r="J124"/>
  <c r="J100"/>
  <c i="29" r="R120"/>
  <c r="R119"/>
  <c r="R118"/>
  <c i="19" r="P131"/>
  <c r="P211"/>
  <c r="BK227"/>
  <c r="J227"/>
  <c r="J103"/>
  <c r="P240"/>
  <c r="T246"/>
  <c i="20" r="R131"/>
  <c i="21" r="P131"/>
  <c r="BK211"/>
  <c r="J211"/>
  <c r="J102"/>
  <c r="P228"/>
  <c r="R244"/>
  <c r="R294"/>
  <c i="22" r="P131"/>
  <c r="R208"/>
  <c r="BK279"/>
  <c r="J279"/>
  <c r="J104"/>
  <c i="23" r="T130"/>
  <c r="P236"/>
  <c r="R272"/>
  <c i="24" r="P159"/>
  <c r="P172"/>
  <c i="25" r="P211"/>
  <c r="P232"/>
  <c i="27" r="R158"/>
  <c r="T194"/>
  <c i="29" r="T120"/>
  <c r="T119"/>
  <c r="T118"/>
  <c i="30" r="BK200"/>
  <c r="J200"/>
  <c r="J100"/>
  <c i="2" r="P131"/>
  <c r="P292"/>
  <c i="3" r="T247"/>
  <c r="R281"/>
  <c r="R290"/>
  <c i="4" r="BK284"/>
  <c r="J284"/>
  <c r="J101"/>
  <c r="T317"/>
  <c r="BK337"/>
  <c r="J337"/>
  <c r="J108"/>
  <c i="7" r="BK129"/>
  <c r="J129"/>
  <c r="J98"/>
  <c r="R298"/>
  <c r="R380"/>
  <c i="30" r="P124"/>
  <c i="2" r="BK262"/>
  <c r="J262"/>
  <c r="J99"/>
  <c r="R273"/>
  <c r="P299"/>
  <c i="3" r="BK126"/>
  <c r="J126"/>
  <c r="J98"/>
  <c r="R262"/>
  <c r="BK281"/>
  <c r="J281"/>
  <c r="J102"/>
  <c i="4" r="P131"/>
  <c r="T266"/>
  <c r="R284"/>
  <c r="R305"/>
  <c r="P328"/>
  <c r="P337"/>
  <c r="P336"/>
  <c i="5" r="P142"/>
  <c r="R182"/>
  <c r="P234"/>
  <c i="7" r="R283"/>
  <c r="R320"/>
  <c r="T380"/>
  <c i="27" r="BK158"/>
  <c r="J158"/>
  <c r="J99"/>
  <c r="P206"/>
  <c i="30" r="T200"/>
  <c i="7" r="P368"/>
  <c i="2" r="P262"/>
  <c r="BK292"/>
  <c r="J292"/>
  <c r="J102"/>
  <c r="R332"/>
  <c r="R331"/>
  <c i="3" r="T262"/>
  <c i="4" r="P343"/>
  <c i="5" r="R234"/>
  <c i="7" r="P283"/>
  <c i="30" r="P190"/>
  <c r="P228"/>
  <c i="2" r="R131"/>
  <c r="R311"/>
  <c r="P332"/>
  <c r="P331"/>
  <c i="3" r="P247"/>
  <c r="T281"/>
  <c r="P290"/>
  <c i="4" r="BK266"/>
  <c r="J266"/>
  <c r="J99"/>
  <c r="R296"/>
  <c i="5" r="R130"/>
  <c r="R129"/>
  <c r="R128"/>
  <c r="P182"/>
  <c r="BK234"/>
  <c r="J234"/>
  <c r="J108"/>
  <c i="7" r="P129"/>
  <c r="T320"/>
  <c r="T368"/>
  <c r="R377"/>
  <c r="R376"/>
  <c i="19" r="T131"/>
  <c r="R211"/>
  <c r="T227"/>
  <c r="R240"/>
  <c i="20" r="R215"/>
  <c i="22" r="P214"/>
  <c i="23" r="T236"/>
  <c i="24" r="R159"/>
  <c r="T172"/>
  <c i="25" r="R133"/>
  <c r="R232"/>
  <c r="P286"/>
  <c i="27" r="T172"/>
  <c r="P220"/>
  <c r="T233"/>
  <c r="T231"/>
  <c i="31" r="BK123"/>
  <c r="P152"/>
  <c r="R168"/>
  <c i="2" r="T131"/>
  <c r="BK273"/>
  <c r="J273"/>
  <c r="J101"/>
  <c r="R299"/>
  <c i="3" r="P126"/>
  <c r="P125"/>
  <c r="P124"/>
  <c i="1" r="AU96"/>
  <c i="3" r="P262"/>
  <c r="P281"/>
  <c i="4" r="T131"/>
  <c r="R266"/>
  <c r="T284"/>
  <c r="BK317"/>
  <c r="J317"/>
  <c r="J104"/>
  <c i="5" r="T130"/>
  <c r="P204"/>
  <c r="P200"/>
  <c i="7" r="P298"/>
  <c i="20" r="BK131"/>
  <c r="J131"/>
  <c r="J100"/>
  <c r="BK209"/>
  <c r="J209"/>
  <c r="J102"/>
  <c r="R209"/>
  <c r="BK297"/>
  <c r="J297"/>
  <c r="J104"/>
  <c r="P309"/>
  <c r="P308"/>
  <c i="21" r="BK131"/>
  <c r="J131"/>
  <c r="J100"/>
  <c r="R211"/>
  <c r="P244"/>
  <c r="P294"/>
  <c i="22" r="T131"/>
  <c r="T208"/>
  <c r="P279"/>
  <c r="R291"/>
  <c r="R290"/>
  <c i="23" r="BK209"/>
  <c r="J209"/>
  <c r="J102"/>
  <c r="T209"/>
  <c r="T226"/>
  <c r="T272"/>
  <c i="24" r="BK124"/>
  <c r="T159"/>
  <c r="R172"/>
  <c i="25" r="T133"/>
  <c r="T260"/>
  <c r="T305"/>
  <c r="T298"/>
  <c i="27" r="T158"/>
  <c r="P194"/>
  <c i="31" r="R123"/>
  <c r="T152"/>
  <c r="BK178"/>
  <c r="J178"/>
  <c r="J101"/>
  <c i="2" r="T262"/>
  <c r="BK311"/>
  <c r="J311"/>
  <c r="J104"/>
  <c r="T325"/>
  <c r="T324"/>
  <c i="3" r="T126"/>
  <c r="T125"/>
  <c r="T290"/>
  <c i="4" r="T296"/>
  <c r="T328"/>
  <c i="5" r="BK142"/>
  <c r="J142"/>
  <c r="J100"/>
  <c i="7" r="T298"/>
  <c r="BK368"/>
  <c r="J368"/>
  <c r="J103"/>
  <c r="P377"/>
  <c r="P376"/>
  <c i="8" r="P132"/>
  <c r="BK259"/>
  <c r="J259"/>
  <c r="J99"/>
  <c r="P270"/>
  <c r="T308"/>
  <c r="BK315"/>
  <c r="J315"/>
  <c r="J102"/>
  <c r="R340"/>
  <c r="P359"/>
  <c r="P352"/>
  <c r="P366"/>
  <c r="P365"/>
  <c i="9" r="BK123"/>
  <c r="J123"/>
  <c r="J98"/>
  <c r="T155"/>
  <c i="10" r="T131"/>
  <c r="T292"/>
  <c r="R308"/>
  <c r="R338"/>
  <c r="R347"/>
  <c r="BK398"/>
  <c r="J398"/>
  <c r="J103"/>
  <c r="BK427"/>
  <c r="J427"/>
  <c r="J104"/>
  <c r="T441"/>
  <c r="R455"/>
  <c r="R440"/>
  <c r="P479"/>
  <c i="11" r="T125"/>
  <c r="T124"/>
  <c r="T123"/>
  <c r="P216"/>
  <c r="P225"/>
  <c r="P252"/>
  <c r="P251"/>
  <c i="12" r="T133"/>
  <c r="R182"/>
  <c r="BK236"/>
  <c r="J236"/>
  <c r="J100"/>
  <c r="P301"/>
  <c r="P367"/>
  <c r="P380"/>
  <c r="R387"/>
  <c r="T443"/>
  <c r="P461"/>
  <c r="P460"/>
  <c r="P492"/>
  <c i="13" r="BK133"/>
  <c r="J133"/>
  <c r="J100"/>
  <c r="T133"/>
  <c r="T132"/>
  <c r="BK142"/>
  <c r="J142"/>
  <c r="J102"/>
  <c r="R142"/>
  <c r="R141"/>
  <c r="P146"/>
  <c r="BK184"/>
  <c r="J184"/>
  <c r="J105"/>
  <c r="R184"/>
  <c r="T190"/>
  <c r="T224"/>
  <c r="T232"/>
  <c i="14" r="T130"/>
  <c r="R177"/>
  <c r="R196"/>
  <c r="R251"/>
  <c r="T293"/>
  <c r="R306"/>
  <c r="R313"/>
  <c r="P351"/>
  <c r="P350"/>
  <c r="T373"/>
  <c i="15" r="P130"/>
  <c r="T202"/>
  <c r="T230"/>
  <c r="P289"/>
  <c r="BK334"/>
  <c r="J334"/>
  <c r="J102"/>
  <c r="BK347"/>
  <c r="J347"/>
  <c r="J103"/>
  <c r="R347"/>
  <c r="R354"/>
  <c r="P390"/>
  <c r="P389"/>
  <c r="BK410"/>
  <c r="J410"/>
  <c r="J108"/>
  <c i="16" r="P129"/>
  <c r="T210"/>
  <c r="P237"/>
  <c r="P247"/>
  <c r="BK296"/>
  <c r="J296"/>
  <c r="J103"/>
  <c r="T296"/>
  <c r="T315"/>
  <c r="T364"/>
  <c i="17" r="T129"/>
  <c r="T216"/>
  <c r="T226"/>
  <c r="T238"/>
  <c r="R250"/>
  <c r="R283"/>
  <c r="R301"/>
  <c r="P324"/>
  <c r="P338"/>
  <c i="18" r="R123"/>
  <c r="T211"/>
  <c r="R218"/>
  <c i="19" r="BK246"/>
  <c r="J246"/>
  <c r="J105"/>
  <c r="P295"/>
  <c i="20" r="T215"/>
  <c r="R309"/>
  <c r="R308"/>
  <c i="22" r="BK131"/>
  <c r="J131"/>
  <c r="J100"/>
  <c r="P208"/>
  <c r="T279"/>
  <c r="P291"/>
  <c r="P290"/>
  <c i="23" r="R130"/>
  <c r="P209"/>
  <c r="R226"/>
  <c i="24" r="T124"/>
  <c r="T123"/>
  <c r="T122"/>
  <c r="BK172"/>
  <c r="J172"/>
  <c r="J101"/>
  <c i="25" r="T211"/>
  <c r="R260"/>
  <c r="R305"/>
  <c r="R298"/>
  <c i="26" r="P122"/>
  <c r="P121"/>
  <c r="P120"/>
  <c i="1" r="AU122"/>
  <c i="27" r="P172"/>
  <c r="T220"/>
  <c i="31" r="T123"/>
  <c r="T168"/>
  <c i="7" r="P327"/>
  <c i="28" r="R124"/>
  <c r="R123"/>
  <c r="R122"/>
  <c i="30" r="P200"/>
  <c r="T228"/>
  <c i="31" r="P123"/>
  <c r="R152"/>
  <c r="P168"/>
  <c r="P178"/>
  <c i="2" r="R262"/>
  <c r="T273"/>
  <c r="P311"/>
  <c r="P325"/>
  <c r="P324"/>
  <c r="T332"/>
  <c r="T331"/>
  <c i="4" r="R131"/>
  <c r="P266"/>
  <c r="P284"/>
  <c r="T305"/>
  <c r="R328"/>
  <c r="R337"/>
  <c r="R336"/>
  <c i="5" r="BK130"/>
  <c r="BK204"/>
  <c r="J204"/>
  <c r="J107"/>
  <c i="7" r="T327"/>
  <c r="BK377"/>
  <c r="BK376"/>
  <c r="J376"/>
  <c r="J105"/>
  <c i="8" r="T132"/>
  <c r="T131"/>
  <c r="T130"/>
  <c r="R259"/>
  <c r="R270"/>
  <c r="P308"/>
  <c r="P315"/>
  <c r="BK340"/>
  <c r="J340"/>
  <c r="J103"/>
  <c r="T359"/>
  <c r="T352"/>
  <c r="R366"/>
  <c r="R365"/>
  <c i="9" r="R123"/>
  <c r="R122"/>
  <c r="R121"/>
  <c r="P155"/>
  <c i="10" r="BK131"/>
  <c r="J131"/>
  <c r="J98"/>
  <c r="R292"/>
  <c r="P308"/>
  <c r="T338"/>
  <c r="T347"/>
  <c r="P398"/>
  <c r="R427"/>
  <c r="BK441"/>
  <c r="J441"/>
  <c r="J107"/>
  <c r="T455"/>
  <c r="R479"/>
  <c i="11" r="BK125"/>
  <c r="T216"/>
  <c r="T225"/>
  <c r="T252"/>
  <c r="T251"/>
  <c i="12" r="BK133"/>
  <c r="J133"/>
  <c r="J98"/>
  <c r="P182"/>
  <c r="T236"/>
  <c r="BK301"/>
  <c r="J301"/>
  <c r="J101"/>
  <c r="BK367"/>
  <c r="J367"/>
  <c r="J102"/>
  <c r="BK380"/>
  <c r="J380"/>
  <c r="J103"/>
  <c r="P387"/>
  <c r="BK461"/>
  <c r="BK460"/>
  <c r="J460"/>
  <c r="J107"/>
  <c i="13" r="R133"/>
  <c r="R132"/>
  <c r="P142"/>
  <c r="P141"/>
  <c r="T142"/>
  <c r="T141"/>
  <c r="R146"/>
  <c r="R145"/>
  <c r="R131"/>
  <c r="T184"/>
  <c r="P190"/>
  <c r="R224"/>
  <c r="BK232"/>
  <c r="J232"/>
  <c r="J108"/>
  <c i="14" r="P130"/>
  <c r="BK177"/>
  <c r="J177"/>
  <c r="J99"/>
  <c r="T177"/>
  <c r="P196"/>
  <c r="T251"/>
  <c r="R293"/>
  <c r="P306"/>
  <c r="P313"/>
  <c r="R351"/>
  <c r="R350"/>
  <c r="R373"/>
  <c i="15" r="T130"/>
  <c r="T129"/>
  <c r="T128"/>
  <c r="P202"/>
  <c r="BK230"/>
  <c r="J230"/>
  <c r="J100"/>
  <c r="BK289"/>
  <c r="J289"/>
  <c r="J101"/>
  <c r="R334"/>
  <c r="P347"/>
  <c r="BK354"/>
  <c r="J354"/>
  <c r="J104"/>
  <c r="T390"/>
  <c r="T389"/>
  <c r="R410"/>
  <c i="16" r="R129"/>
  <c r="R128"/>
  <c r="R127"/>
  <c r="P210"/>
  <c r="BK237"/>
  <c r="J237"/>
  <c r="J100"/>
  <c r="R237"/>
  <c r="R247"/>
  <c r="R296"/>
  <c r="R315"/>
  <c r="P364"/>
  <c i="17" r="R129"/>
  <c r="R128"/>
  <c r="R127"/>
  <c r="P216"/>
  <c r="P226"/>
  <c r="BK238"/>
  <c r="J238"/>
  <c r="J101"/>
  <c r="BK250"/>
  <c r="J250"/>
  <c r="J102"/>
  <c r="BK283"/>
  <c r="J283"/>
  <c r="J103"/>
  <c r="T283"/>
  <c r="T301"/>
  <c r="T324"/>
  <c r="R338"/>
  <c i="18" r="P123"/>
  <c r="P122"/>
  <c r="P121"/>
  <c i="1" r="AU112"/>
  <c i="18" r="R211"/>
  <c r="T218"/>
  <c i="19" r="BK131"/>
  <c r="J131"/>
  <c r="J100"/>
  <c r="BK211"/>
  <c r="J211"/>
  <c r="J102"/>
  <c r="R227"/>
  <c r="R246"/>
  <c r="T295"/>
  <c i="20" r="P215"/>
  <c r="R297"/>
  <c r="T309"/>
  <c r="T308"/>
  <c i="21" r="T131"/>
  <c r="T130"/>
  <c r="T129"/>
  <c r="P211"/>
  <c r="R228"/>
  <c r="T228"/>
  <c r="BK238"/>
  <c r="J238"/>
  <c r="J104"/>
  <c r="P238"/>
  <c r="R238"/>
  <c r="T238"/>
  <c r="T294"/>
  <c i="22" r="BK214"/>
  <c r="J214"/>
  <c r="J103"/>
  <c i="23" r="BK130"/>
  <c r="J130"/>
  <c r="J100"/>
  <c r="R209"/>
  <c r="P226"/>
  <c r="P272"/>
  <c i="25" r="P133"/>
  <c r="P132"/>
  <c r="BK260"/>
  <c r="J260"/>
  <c r="J103"/>
  <c r="T286"/>
  <c r="BK320"/>
  <c r="J320"/>
  <c r="J111"/>
  <c i="27" r="R131"/>
  <c r="R130"/>
  <c r="R129"/>
  <c r="BK194"/>
  <c r="J194"/>
  <c r="J101"/>
  <c i="30" r="BK124"/>
  <c r="J124"/>
  <c r="J98"/>
  <c r="R190"/>
  <c r="BK228"/>
  <c r="J228"/>
  <c r="J101"/>
  <c i="31" r="BK152"/>
  <c r="J152"/>
  <c r="J99"/>
  <c r="BK168"/>
  <c r="J168"/>
  <c r="J100"/>
  <c r="R178"/>
  <c i="2" r="BK299"/>
  <c r="J299"/>
  <c r="J103"/>
  <c r="R325"/>
  <c r="R324"/>
  <c i="3" r="BK262"/>
  <c r="J262"/>
  <c r="J100"/>
  <c i="4" r="R272"/>
  <c r="P317"/>
  <c r="R343"/>
  <c i="5" r="BK182"/>
  <c r="J182"/>
  <c r="J103"/>
  <c i="7" r="BK298"/>
  <c r="J298"/>
  <c r="J100"/>
  <c i="25" r="BK207"/>
  <c r="J207"/>
  <c r="J99"/>
  <c i="3" r="BK278"/>
  <c r="J278"/>
  <c r="J101"/>
  <c i="8" r="BK353"/>
  <c r="J353"/>
  <c r="J106"/>
  <c r="BK356"/>
  <c r="J356"/>
  <c r="J107"/>
  <c i="9" r="BK176"/>
  <c r="J176"/>
  <c r="J100"/>
  <c r="BK179"/>
  <c r="J179"/>
  <c r="J101"/>
  <c i="16" r="BK292"/>
  <c r="J292"/>
  <c r="J102"/>
  <c i="25" r="BK295"/>
  <c r="J295"/>
  <c r="J105"/>
  <c r="BK302"/>
  <c r="J302"/>
  <c r="J108"/>
  <c i="27" r="BK239"/>
  <c r="J239"/>
  <c r="J109"/>
  <c i="24" r="BK180"/>
  <c r="J180"/>
  <c r="J102"/>
  <c i="4" r="BK333"/>
  <c r="J333"/>
  <c r="J106"/>
  <c i="6" r="BK238"/>
  <c r="J238"/>
  <c r="J101"/>
  <c i="27" r="BK202"/>
  <c r="J202"/>
  <c r="J102"/>
  <c i="10" r="BK437"/>
  <c r="J437"/>
  <c r="J105"/>
  <c i="12" r="BK457"/>
  <c r="J457"/>
  <c r="J106"/>
  <c i="13" r="BK236"/>
  <c r="J236"/>
  <c r="J109"/>
  <c i="16" r="BK377"/>
  <c r="J377"/>
  <c r="J106"/>
  <c i="17" r="BK335"/>
  <c r="J335"/>
  <c r="J106"/>
  <c i="18" r="BK236"/>
  <c r="J236"/>
  <c r="J101"/>
  <c i="21" r="BK304"/>
  <c r="J304"/>
  <c r="J107"/>
  <c i="26" r="BK201"/>
  <c r="J201"/>
  <c r="J100"/>
  <c i="2" r="BK321"/>
  <c r="J321"/>
  <c r="J105"/>
  <c i="19" r="BK305"/>
  <c r="J305"/>
  <c r="J107"/>
  <c i="22" r="BK204"/>
  <c r="J204"/>
  <c r="J101"/>
  <c i="24" r="BK168"/>
  <c r="J168"/>
  <c r="J100"/>
  <c i="30" r="BK239"/>
  <c r="J239"/>
  <c r="J102"/>
  <c i="5" r="BK136"/>
  <c r="J136"/>
  <c r="J99"/>
  <c r="BK179"/>
  <c r="J179"/>
  <c r="J102"/>
  <c r="BK201"/>
  <c r="BK200"/>
  <c r="J200"/>
  <c r="J105"/>
  <c r="BK197"/>
  <c r="J197"/>
  <c r="J104"/>
  <c i="22" r="BK287"/>
  <c r="J287"/>
  <c r="J105"/>
  <c i="23" r="BK280"/>
  <c r="J280"/>
  <c r="J106"/>
  <c i="7" r="BK373"/>
  <c r="J373"/>
  <c r="J104"/>
  <c i="20" r="BK205"/>
  <c r="J205"/>
  <c r="J101"/>
  <c r="BK305"/>
  <c r="J305"/>
  <c r="J105"/>
  <c i="21" r="BK207"/>
  <c r="J207"/>
  <c r="J101"/>
  <c i="25" r="BK229"/>
  <c r="J229"/>
  <c r="J101"/>
  <c i="11" r="BK248"/>
  <c r="J248"/>
  <c r="J101"/>
  <c i="12" r="BK489"/>
  <c r="J489"/>
  <c r="J110"/>
  <c i="25" r="BK299"/>
  <c r="J299"/>
  <c r="J107"/>
  <c i="8" r="BK349"/>
  <c r="J349"/>
  <c r="J104"/>
  <c i="14" r="BK347"/>
  <c r="J347"/>
  <c r="J105"/>
  <c i="15" r="BK386"/>
  <c r="J386"/>
  <c r="J105"/>
  <c i="16" r="BK380"/>
  <c r="J380"/>
  <c r="J107"/>
  <c i="19" r="BK207"/>
  <c r="J207"/>
  <c r="J101"/>
  <c i="23" r="BK205"/>
  <c r="J205"/>
  <c r="J101"/>
  <c i="26" r="BK190"/>
  <c r="J190"/>
  <c r="J99"/>
  <c i="27" r="BK228"/>
  <c r="J228"/>
  <c r="J105"/>
  <c i="2" r="BK269"/>
  <c r="J269"/>
  <c r="J100"/>
  <c i="3" r="BK287"/>
  <c r="J287"/>
  <c r="J103"/>
  <c i="31" r="F92"/>
  <c r="J115"/>
  <c r="BE141"/>
  <c r="BE130"/>
  <c r="BE132"/>
  <c r="BE140"/>
  <c r="BE162"/>
  <c r="BE146"/>
  <c r="BE156"/>
  <c r="BE158"/>
  <c r="BE164"/>
  <c r="BE124"/>
  <c r="BE128"/>
  <c r="BE134"/>
  <c r="BE136"/>
  <c r="BE145"/>
  <c r="BE150"/>
  <c i="30" r="BK123"/>
  <c r="J123"/>
  <c r="J97"/>
  <c i="31" r="E85"/>
  <c r="BE160"/>
  <c r="BE184"/>
  <c r="BE186"/>
  <c r="BE180"/>
  <c r="BE187"/>
  <c r="BE171"/>
  <c r="BE177"/>
  <c r="BE179"/>
  <c r="BE188"/>
  <c r="BE190"/>
  <c r="BE173"/>
  <c r="BE135"/>
  <c r="BE143"/>
  <c r="BE182"/>
  <c r="BE126"/>
  <c r="BE138"/>
  <c r="BE153"/>
  <c r="BE175"/>
  <c r="BE148"/>
  <c r="BE169"/>
  <c r="BE166"/>
  <c i="30" r="F92"/>
  <c r="BE150"/>
  <c r="BE159"/>
  <c r="J89"/>
  <c r="BE125"/>
  <c r="BE131"/>
  <c r="BE147"/>
  <c r="BE156"/>
  <c r="BE206"/>
  <c r="BE208"/>
  <c r="BE216"/>
  <c r="BE179"/>
  <c r="BE182"/>
  <c r="BE188"/>
  <c r="BE191"/>
  <c r="BE193"/>
  <c r="BE201"/>
  <c r="BE211"/>
  <c r="BE223"/>
  <c r="BE163"/>
  <c r="E112"/>
  <c r="BE128"/>
  <c r="BE153"/>
  <c r="BE173"/>
  <c r="BE176"/>
  <c r="BE196"/>
  <c r="BE226"/>
  <c r="BE235"/>
  <c i="29" r="BK119"/>
  <c r="BK118"/>
  <c r="J118"/>
  <c i="30" r="BE229"/>
  <c r="BE232"/>
  <c r="BE240"/>
  <c r="BE238"/>
  <c r="BE185"/>
  <c r="BE214"/>
  <c r="BE218"/>
  <c r="BE166"/>
  <c r="BE220"/>
  <c i="29" r="BE193"/>
  <c r="BE235"/>
  <c r="BE267"/>
  <c r="BE273"/>
  <c r="BE139"/>
  <c r="BE169"/>
  <c r="BE178"/>
  <c r="BE184"/>
  <c r="BE270"/>
  <c r="BE217"/>
  <c r="BE229"/>
  <c r="E85"/>
  <c r="J89"/>
  <c r="F115"/>
  <c r="BE133"/>
  <c r="BE136"/>
  <c r="BE148"/>
  <c r="BE160"/>
  <c r="BE279"/>
  <c i="28" r="BK123"/>
  <c r="BK122"/>
  <c r="J122"/>
  <c i="29" r="BE121"/>
  <c r="BE175"/>
  <c r="BE208"/>
  <c r="BE282"/>
  <c r="BE285"/>
  <c r="BE297"/>
  <c r="BE303"/>
  <c r="BE306"/>
  <c r="BE309"/>
  <c r="BE312"/>
  <c r="BE315"/>
  <c r="BE318"/>
  <c r="BE163"/>
  <c r="BE250"/>
  <c r="BE261"/>
  <c r="BE288"/>
  <c r="BE291"/>
  <c r="BE294"/>
  <c r="BE300"/>
  <c r="BE244"/>
  <c r="BE258"/>
  <c r="BE253"/>
  <c r="BE130"/>
  <c r="BE226"/>
  <c r="BE255"/>
  <c r="BE276"/>
  <c r="BE321"/>
  <c r="BE327"/>
  <c r="BE333"/>
  <c r="BE157"/>
  <c r="BE232"/>
  <c r="BE324"/>
  <c r="BE330"/>
  <c r="BE345"/>
  <c r="BE196"/>
  <c r="BE202"/>
  <c r="BE211"/>
  <c r="BE214"/>
  <c r="BE124"/>
  <c r="BE127"/>
  <c r="BE223"/>
  <c r="BE247"/>
  <c r="BE264"/>
  <c r="BE187"/>
  <c r="BE238"/>
  <c r="BE241"/>
  <c r="BE336"/>
  <c r="BE342"/>
  <c r="BE348"/>
  <c r="BE142"/>
  <c r="BE145"/>
  <c r="BE154"/>
  <c r="BE199"/>
  <c r="BE354"/>
  <c r="BE166"/>
  <c r="BE172"/>
  <c r="BE339"/>
  <c r="BE151"/>
  <c r="BE181"/>
  <c r="BE190"/>
  <c r="BE205"/>
  <c r="BE220"/>
  <c r="BE351"/>
  <c r="BE357"/>
  <c r="BE360"/>
  <c i="27" r="BK231"/>
  <c r="J231"/>
  <c r="J106"/>
  <c i="28" r="E110"/>
  <c r="BE140"/>
  <c r="J91"/>
  <c r="BE147"/>
  <c r="BE155"/>
  <c r="F119"/>
  <c r="BE150"/>
  <c r="BE160"/>
  <c r="BE125"/>
  <c r="BE135"/>
  <c r="BE158"/>
  <c r="BE166"/>
  <c r="BE169"/>
  <c r="BE170"/>
  <c r="BE173"/>
  <c r="BE176"/>
  <c r="BE178"/>
  <c r="BE190"/>
  <c r="BE130"/>
  <c r="BE142"/>
  <c r="BE152"/>
  <c r="BE172"/>
  <c r="BE174"/>
  <c r="BE175"/>
  <c r="BE192"/>
  <c i="27" r="BK130"/>
  <c r="J130"/>
  <c r="J97"/>
  <c i="28" r="BE171"/>
  <c r="BE181"/>
  <c r="BE187"/>
  <c r="BE163"/>
  <c r="BE168"/>
  <c r="BE195"/>
  <c r="BE167"/>
  <c r="BE184"/>
  <c i="27" r="J89"/>
  <c r="E85"/>
  <c i="26" r="J122"/>
  <c r="J98"/>
  <c i="27" r="F126"/>
  <c r="BE159"/>
  <c r="BE167"/>
  <c r="BE175"/>
  <c r="BE139"/>
  <c r="BE142"/>
  <c r="BE148"/>
  <c r="BE169"/>
  <c r="BE182"/>
  <c r="BE188"/>
  <c r="BE216"/>
  <c r="BE226"/>
  <c r="BE229"/>
  <c r="BE237"/>
  <c r="BE180"/>
  <c r="BE195"/>
  <c r="BE145"/>
  <c r="BE164"/>
  <c r="BE176"/>
  <c r="BE207"/>
  <c r="BE223"/>
  <c r="BE240"/>
  <c r="BE173"/>
  <c r="BE179"/>
  <c r="BE192"/>
  <c r="BE197"/>
  <c r="BE200"/>
  <c r="BE218"/>
  <c r="BE234"/>
  <c r="BE132"/>
  <c r="BE151"/>
  <c r="BE153"/>
  <c r="BE156"/>
  <c r="BE203"/>
  <c r="BE210"/>
  <c r="BE213"/>
  <c r="BE221"/>
  <c i="25" r="BK132"/>
  <c r="J132"/>
  <c r="J97"/>
  <c r="BK319"/>
  <c r="J319"/>
  <c r="J110"/>
  <c i="26" r="E85"/>
  <c r="J89"/>
  <c r="BE132"/>
  <c i="25" r="J305"/>
  <c r="J109"/>
  <c i="26" r="F92"/>
  <c r="BE155"/>
  <c r="BE135"/>
  <c r="BE163"/>
  <c r="BE169"/>
  <c r="BE172"/>
  <c r="BE186"/>
  <c r="BE143"/>
  <c r="BE149"/>
  <c r="BE160"/>
  <c r="BE178"/>
  <c r="BE180"/>
  <c r="BE191"/>
  <c r="BE196"/>
  <c r="BE202"/>
  <c r="BE126"/>
  <c r="BE146"/>
  <c r="BE152"/>
  <c r="BE175"/>
  <c r="BE123"/>
  <c r="BE129"/>
  <c r="BE157"/>
  <c r="BE166"/>
  <c r="BE183"/>
  <c r="BE188"/>
  <c i="25" r="E121"/>
  <c r="BE164"/>
  <c r="BE239"/>
  <c r="J125"/>
  <c r="F128"/>
  <c i="24" r="J124"/>
  <c r="J98"/>
  <c i="25" r="BE139"/>
  <c r="BE148"/>
  <c r="BE247"/>
  <c r="BE179"/>
  <c r="BE199"/>
  <c r="BE215"/>
  <c r="BE251"/>
  <c r="BE261"/>
  <c r="BE142"/>
  <c r="BE151"/>
  <c r="BE192"/>
  <c r="BE194"/>
  <c r="BE196"/>
  <c r="BE208"/>
  <c r="BE244"/>
  <c r="BE248"/>
  <c r="BE187"/>
  <c r="BE252"/>
  <c r="BE263"/>
  <c r="BE292"/>
  <c r="BE308"/>
  <c r="BE317"/>
  <c r="BE176"/>
  <c r="BE314"/>
  <c r="BE243"/>
  <c r="BE254"/>
  <c r="BE266"/>
  <c r="BE269"/>
  <c r="BE138"/>
  <c r="BE167"/>
  <c r="BE173"/>
  <c r="BE212"/>
  <c r="BE223"/>
  <c r="BE233"/>
  <c r="BE272"/>
  <c r="BE287"/>
  <c r="BE310"/>
  <c r="BE324"/>
  <c r="BE218"/>
  <c r="BE226"/>
  <c r="BE280"/>
  <c r="BE290"/>
  <c r="BE321"/>
  <c r="BE325"/>
  <c r="BE230"/>
  <c r="BE277"/>
  <c r="BE296"/>
  <c r="BE134"/>
  <c r="BE136"/>
  <c r="BE145"/>
  <c r="BE184"/>
  <c r="BE240"/>
  <c r="BE282"/>
  <c r="BE205"/>
  <c r="BE220"/>
  <c r="BE257"/>
  <c r="BE306"/>
  <c r="BE153"/>
  <c r="BE170"/>
  <c r="BE201"/>
  <c r="BE203"/>
  <c r="BE275"/>
  <c r="BE300"/>
  <c r="BE303"/>
  <c r="BE236"/>
  <c i="24" r="E112"/>
  <c i="23" r="BK129"/>
  <c r="J129"/>
  <c r="J99"/>
  <c i="24" r="BE131"/>
  <c r="BE141"/>
  <c r="BE163"/>
  <c r="BE125"/>
  <c r="BE150"/>
  <c r="BE173"/>
  <c r="J89"/>
  <c r="BE147"/>
  <c r="BE169"/>
  <c r="BE160"/>
  <c r="F92"/>
  <c r="BE128"/>
  <c r="BE153"/>
  <c r="BE156"/>
  <c r="BE166"/>
  <c r="BE144"/>
  <c r="BE178"/>
  <c r="BE181"/>
  <c r="BE175"/>
  <c i="23" r="BE136"/>
  <c r="BE167"/>
  <c r="BE149"/>
  <c r="BE170"/>
  <c r="BE185"/>
  <c r="E85"/>
  <c r="BE155"/>
  <c r="BE189"/>
  <c r="BE201"/>
  <c i="22" r="BK130"/>
  <c r="J130"/>
  <c r="J99"/>
  <c i="23" r="F94"/>
  <c r="BE133"/>
  <c r="BE141"/>
  <c r="BE193"/>
  <c r="BE218"/>
  <c r="BE220"/>
  <c r="BE203"/>
  <c r="BE131"/>
  <c r="BE176"/>
  <c r="BE199"/>
  <c r="BE227"/>
  <c r="BE135"/>
  <c r="BE179"/>
  <c r="BE196"/>
  <c r="BE206"/>
  <c i="22" r="J291"/>
  <c r="J107"/>
  <c i="23" r="J91"/>
  <c r="BE153"/>
  <c r="BE256"/>
  <c r="BE257"/>
  <c r="BE266"/>
  <c r="BE273"/>
  <c r="BE275"/>
  <c r="BE268"/>
  <c r="BE277"/>
  <c r="BE263"/>
  <c r="BE281"/>
  <c r="BE234"/>
  <c r="BE237"/>
  <c r="BE248"/>
  <c r="BE210"/>
  <c r="BE229"/>
  <c r="BE240"/>
  <c r="BE242"/>
  <c r="BE214"/>
  <c r="BE223"/>
  <c r="BE260"/>
  <c r="BE145"/>
  <c r="BE232"/>
  <c r="BE253"/>
  <c r="BE173"/>
  <c r="BE245"/>
  <c r="BE249"/>
  <c r="BE251"/>
  <c i="21" r="BK130"/>
  <c r="BK129"/>
  <c r="J129"/>
  <c i="22" r="BE142"/>
  <c r="BE166"/>
  <c r="BE234"/>
  <c r="BE223"/>
  <c r="BE230"/>
  <c r="BE241"/>
  <c r="BE215"/>
  <c r="BE228"/>
  <c r="BE231"/>
  <c r="BE146"/>
  <c r="BE218"/>
  <c r="BE232"/>
  <c r="F126"/>
  <c r="BE136"/>
  <c r="BE150"/>
  <c r="BE248"/>
  <c r="BE154"/>
  <c r="BE193"/>
  <c r="BE196"/>
  <c r="BE134"/>
  <c r="BE156"/>
  <c r="J123"/>
  <c r="BE137"/>
  <c r="BE188"/>
  <c r="BE221"/>
  <c r="BE258"/>
  <c r="BE246"/>
  <c r="BE282"/>
  <c r="BE169"/>
  <c r="BE198"/>
  <c r="BE205"/>
  <c r="BE250"/>
  <c r="BE264"/>
  <c r="BE284"/>
  <c r="E117"/>
  <c r="BE132"/>
  <c r="BE175"/>
  <c r="BE226"/>
  <c r="BE280"/>
  <c r="BE178"/>
  <c r="BE184"/>
  <c r="BE212"/>
  <c r="BE273"/>
  <c r="BE288"/>
  <c r="BE292"/>
  <c r="BE294"/>
  <c r="BE257"/>
  <c r="BE259"/>
  <c r="BE275"/>
  <c r="BE266"/>
  <c r="BE276"/>
  <c r="BE267"/>
  <c r="BE269"/>
  <c r="BE270"/>
  <c r="BE172"/>
  <c r="BE252"/>
  <c r="BE209"/>
  <c r="BE244"/>
  <c r="BE254"/>
  <c r="BE260"/>
  <c r="BE272"/>
  <c r="BE200"/>
  <c r="BE278"/>
  <c r="BE202"/>
  <c r="BE262"/>
  <c i="21" r="J91"/>
  <c r="F94"/>
  <c r="BE136"/>
  <c r="BE156"/>
  <c r="E85"/>
  <c r="BE132"/>
  <c r="BE134"/>
  <c r="BE154"/>
  <c r="BE181"/>
  <c r="BE169"/>
  <c r="BE175"/>
  <c r="BE178"/>
  <c i="20" r="BK130"/>
  <c r="J130"/>
  <c r="J99"/>
  <c i="21" r="BE172"/>
  <c r="BE216"/>
  <c r="BE203"/>
  <c r="BE212"/>
  <c r="BE229"/>
  <c r="BE205"/>
  <c r="BE220"/>
  <c r="BE187"/>
  <c r="BE195"/>
  <c r="BE198"/>
  <c r="BE234"/>
  <c r="BE248"/>
  <c r="BE253"/>
  <c r="BE255"/>
  <c r="BE260"/>
  <c r="BE268"/>
  <c r="BE275"/>
  <c r="BE283"/>
  <c r="BE231"/>
  <c r="BE257"/>
  <c r="BE251"/>
  <c r="BE271"/>
  <c r="BE278"/>
  <c r="BE279"/>
  <c r="BE297"/>
  <c r="BE201"/>
  <c r="BE225"/>
  <c r="BE239"/>
  <c r="BE245"/>
  <c r="BE276"/>
  <c r="BE137"/>
  <c r="BE142"/>
  <c r="BE150"/>
  <c r="BE222"/>
  <c r="BE242"/>
  <c r="BE295"/>
  <c r="BE146"/>
  <c r="BE191"/>
  <c r="BE261"/>
  <c r="BE272"/>
  <c r="BE285"/>
  <c r="BE299"/>
  <c r="BE208"/>
  <c r="BE236"/>
  <c r="BE282"/>
  <c r="BE301"/>
  <c r="BE305"/>
  <c r="BE288"/>
  <c r="BE290"/>
  <c i="20" r="BE169"/>
  <c r="BE149"/>
  <c r="BE132"/>
  <c r="BE194"/>
  <c r="BE197"/>
  <c r="BE166"/>
  <c r="J123"/>
  <c r="BE187"/>
  <c r="BE199"/>
  <c r="BE206"/>
  <c r="BE219"/>
  <c r="F94"/>
  <c r="BE163"/>
  <c r="BE182"/>
  <c r="BE213"/>
  <c r="BE221"/>
  <c r="BE232"/>
  <c i="19" r="BK130"/>
  <c r="J130"/>
  <c r="J99"/>
  <c i="20" r="BE137"/>
  <c r="BE201"/>
  <c r="BE210"/>
  <c r="BE227"/>
  <c r="BE240"/>
  <c r="BE293"/>
  <c r="BE298"/>
  <c r="BE306"/>
  <c r="E85"/>
  <c r="BE141"/>
  <c r="BE151"/>
  <c r="BE160"/>
  <c r="BE203"/>
  <c r="BE216"/>
  <c r="BE276"/>
  <c r="BE281"/>
  <c r="BE285"/>
  <c r="BE288"/>
  <c r="BE300"/>
  <c r="BE302"/>
  <c r="BE237"/>
  <c r="BE260"/>
  <c r="BE264"/>
  <c r="BE268"/>
  <c r="BE274"/>
  <c r="BE277"/>
  <c r="BE291"/>
  <c r="BE310"/>
  <c r="BE312"/>
  <c r="BE234"/>
  <c r="BE236"/>
  <c r="BE238"/>
  <c r="BE266"/>
  <c r="BE275"/>
  <c r="BE224"/>
  <c r="BE256"/>
  <c r="BE229"/>
  <c r="BE247"/>
  <c r="BE258"/>
  <c r="BE271"/>
  <c r="BE294"/>
  <c r="BE252"/>
  <c r="BE254"/>
  <c r="BE262"/>
  <c r="BE272"/>
  <c r="BE279"/>
  <c r="BE287"/>
  <c r="BE145"/>
  <c r="BE172"/>
  <c r="BE283"/>
  <c r="BE290"/>
  <c r="BE296"/>
  <c r="BE178"/>
  <c r="BE189"/>
  <c r="BE191"/>
  <c r="BE250"/>
  <c i="18" r="BK122"/>
  <c r="J122"/>
  <c r="J97"/>
  <c i="19" r="E85"/>
  <c r="BE134"/>
  <c r="BE146"/>
  <c r="BE132"/>
  <c r="BE136"/>
  <c r="F126"/>
  <c r="BE174"/>
  <c r="BE177"/>
  <c r="BE190"/>
  <c r="BE195"/>
  <c r="J123"/>
  <c r="BE142"/>
  <c r="BE156"/>
  <c r="BE186"/>
  <c r="BE203"/>
  <c r="BE171"/>
  <c r="BE208"/>
  <c r="BE215"/>
  <c r="BE224"/>
  <c r="BE228"/>
  <c r="BE233"/>
  <c r="BE252"/>
  <c r="BE258"/>
  <c r="BE277"/>
  <c r="BE279"/>
  <c r="BE281"/>
  <c r="BE168"/>
  <c r="BE205"/>
  <c r="BE219"/>
  <c r="BE221"/>
  <c r="BE255"/>
  <c r="BE271"/>
  <c r="BE285"/>
  <c r="BE290"/>
  <c r="BE302"/>
  <c r="BE137"/>
  <c r="BE150"/>
  <c r="BE154"/>
  <c r="BE180"/>
  <c r="BE198"/>
  <c r="BE212"/>
  <c r="BE235"/>
  <c r="BE238"/>
  <c r="BE244"/>
  <c r="BE261"/>
  <c r="BE284"/>
  <c r="BE296"/>
  <c r="BE298"/>
  <c r="BE201"/>
  <c r="BE230"/>
  <c r="BE241"/>
  <c r="BE247"/>
  <c r="BE250"/>
  <c r="BE259"/>
  <c r="BE268"/>
  <c r="BE272"/>
  <c r="BE275"/>
  <c r="BE287"/>
  <c r="BE288"/>
  <c r="BE291"/>
  <c r="BE300"/>
  <c r="BE306"/>
  <c i="18" r="BE124"/>
  <c i="17" r="J129"/>
  <c r="J98"/>
  <c i="18" r="F92"/>
  <c r="BE129"/>
  <c r="J115"/>
  <c r="E85"/>
  <c r="BE152"/>
  <c r="BE155"/>
  <c r="BE164"/>
  <c r="BE172"/>
  <c r="BE135"/>
  <c r="BE167"/>
  <c r="BE182"/>
  <c r="BE191"/>
  <c r="BE147"/>
  <c r="BE160"/>
  <c r="BE177"/>
  <c r="BE188"/>
  <c r="BE205"/>
  <c r="BE207"/>
  <c r="BE209"/>
  <c r="BE225"/>
  <c r="BE230"/>
  <c r="BE228"/>
  <c r="BE233"/>
  <c r="BE179"/>
  <c r="BE185"/>
  <c r="BE237"/>
  <c r="BE194"/>
  <c r="BE132"/>
  <c r="BE197"/>
  <c r="BE199"/>
  <c r="BE215"/>
  <c r="BE222"/>
  <c r="BE202"/>
  <c r="BE219"/>
  <c r="BE212"/>
  <c i="17" r="BE187"/>
  <c r="BE193"/>
  <c r="BE214"/>
  <c r="J121"/>
  <c r="BE150"/>
  <c r="BE135"/>
  <c r="BE138"/>
  <c r="BE151"/>
  <c r="BE207"/>
  <c r="BE130"/>
  <c r="BE144"/>
  <c r="BE184"/>
  <c r="BE198"/>
  <c r="BE205"/>
  <c i="16" r="J129"/>
  <c r="J98"/>
  <c i="17" r="BE166"/>
  <c r="BE173"/>
  <c r="BE176"/>
  <c r="BE223"/>
  <c r="BE200"/>
  <c r="E85"/>
  <c r="F92"/>
  <c r="BE217"/>
  <c r="BE141"/>
  <c r="BE203"/>
  <c r="BE239"/>
  <c r="BE243"/>
  <c r="BE212"/>
  <c r="BE241"/>
  <c r="BE262"/>
  <c r="BE268"/>
  <c r="BE292"/>
  <c r="BE294"/>
  <c r="BE320"/>
  <c r="BE300"/>
  <c r="BE309"/>
  <c r="BE296"/>
  <c r="BE305"/>
  <c r="BE321"/>
  <c r="BE340"/>
  <c r="BE271"/>
  <c r="BE274"/>
  <c r="BE302"/>
  <c r="BE333"/>
  <c r="BE147"/>
  <c r="BE227"/>
  <c r="BE235"/>
  <c r="BE251"/>
  <c r="BE256"/>
  <c r="BE327"/>
  <c r="BE248"/>
  <c r="BE284"/>
  <c r="BE289"/>
  <c r="BE298"/>
  <c r="BE306"/>
  <c r="BE308"/>
  <c r="BE310"/>
  <c r="BE311"/>
  <c r="BE317"/>
  <c r="BE330"/>
  <c r="BE336"/>
  <c r="BE181"/>
  <c r="BE220"/>
  <c r="BE259"/>
  <c r="BE265"/>
  <c r="BE339"/>
  <c r="BE230"/>
  <c r="BE233"/>
  <c r="BE277"/>
  <c r="BE280"/>
  <c r="BE325"/>
  <c i="16" r="BE183"/>
  <c r="BE204"/>
  <c r="BE242"/>
  <c r="F124"/>
  <c r="BE130"/>
  <c r="BE157"/>
  <c r="BE271"/>
  <c r="BE274"/>
  <c r="BE283"/>
  <c r="BE143"/>
  <c r="BE259"/>
  <c r="BE280"/>
  <c r="BE300"/>
  <c i="15" r="BK389"/>
  <c r="J389"/>
  <c r="J106"/>
  <c i="16" r="BE188"/>
  <c r="BE191"/>
  <c r="BE248"/>
  <c r="BE151"/>
  <c r="BE251"/>
  <c r="BE303"/>
  <c i="15" r="BK129"/>
  <c r="J129"/>
  <c r="J97"/>
  <c i="16" r="BE160"/>
  <c r="BE208"/>
  <c r="BE256"/>
  <c r="BE297"/>
  <c r="BE305"/>
  <c r="BE312"/>
  <c r="J89"/>
  <c r="BE133"/>
  <c r="BE217"/>
  <c r="BE230"/>
  <c r="BE320"/>
  <c r="E85"/>
  <c r="BE180"/>
  <c r="BE211"/>
  <c r="BE240"/>
  <c r="BE262"/>
  <c r="BE287"/>
  <c r="BE311"/>
  <c r="BE138"/>
  <c r="BE225"/>
  <c r="BE277"/>
  <c r="BE324"/>
  <c r="BE326"/>
  <c r="BE327"/>
  <c r="BE330"/>
  <c r="BE339"/>
  <c r="BE342"/>
  <c r="BE355"/>
  <c r="BE174"/>
  <c r="BE381"/>
  <c r="BE201"/>
  <c r="BE219"/>
  <c r="BE228"/>
  <c r="BE322"/>
  <c r="BE323"/>
  <c r="BE325"/>
  <c r="BE344"/>
  <c r="BE346"/>
  <c r="BE352"/>
  <c r="BE367"/>
  <c r="BE370"/>
  <c r="BE375"/>
  <c r="BE196"/>
  <c r="BE232"/>
  <c r="BE285"/>
  <c r="BE290"/>
  <c r="BE293"/>
  <c r="BE318"/>
  <c r="BE321"/>
  <c r="BE338"/>
  <c r="BE307"/>
  <c r="BE309"/>
  <c r="BE316"/>
  <c r="BE329"/>
  <c r="BE372"/>
  <c r="BE177"/>
  <c r="BE206"/>
  <c r="BE238"/>
  <c r="BE328"/>
  <c r="BE331"/>
  <c r="BE340"/>
  <c r="BE356"/>
  <c r="BE360"/>
  <c r="BE154"/>
  <c r="BE299"/>
  <c r="BE349"/>
  <c r="BE359"/>
  <c r="BE361"/>
  <c r="BE365"/>
  <c r="BE378"/>
  <c r="BE148"/>
  <c r="BE222"/>
  <c r="BE265"/>
  <c r="BE268"/>
  <c i="15" r="J89"/>
  <c r="BE133"/>
  <c r="BE135"/>
  <c r="BE192"/>
  <c r="BE290"/>
  <c r="BE311"/>
  <c r="BE216"/>
  <c r="BE262"/>
  <c r="BE267"/>
  <c r="BE288"/>
  <c r="BE329"/>
  <c r="BE189"/>
  <c r="BE236"/>
  <c r="BE308"/>
  <c r="BE318"/>
  <c r="BE324"/>
  <c r="E118"/>
  <c r="BE211"/>
  <c r="BE219"/>
  <c r="BE259"/>
  <c r="BE272"/>
  <c r="BE320"/>
  <c r="F92"/>
  <c r="BE156"/>
  <c r="BE338"/>
  <c r="BE152"/>
  <c r="BE187"/>
  <c r="BE256"/>
  <c r="BE293"/>
  <c i="14" r="BK129"/>
  <c r="J129"/>
  <c r="J97"/>
  <c r="BK350"/>
  <c r="J350"/>
  <c r="J106"/>
  <c i="15" r="BE146"/>
  <c r="BE181"/>
  <c r="BE203"/>
  <c r="BE222"/>
  <c r="BE280"/>
  <c r="BE303"/>
  <c r="BE305"/>
  <c r="BE327"/>
  <c r="BE341"/>
  <c r="BE344"/>
  <c r="BE351"/>
  <c r="BE138"/>
  <c r="BE162"/>
  <c r="BE175"/>
  <c r="BE194"/>
  <c r="BE355"/>
  <c r="BE370"/>
  <c r="BE378"/>
  <c r="BE405"/>
  <c r="BE149"/>
  <c r="BE167"/>
  <c r="BE198"/>
  <c r="BE213"/>
  <c r="BE231"/>
  <c r="BE234"/>
  <c r="BE348"/>
  <c r="BE357"/>
  <c r="BE387"/>
  <c r="BE361"/>
  <c r="BE365"/>
  <c r="BE368"/>
  <c r="BE372"/>
  <c r="BE391"/>
  <c r="BE397"/>
  <c r="BE403"/>
  <c r="BE408"/>
  <c r="BE411"/>
  <c r="BE196"/>
  <c r="BE298"/>
  <c r="BE335"/>
  <c r="BE413"/>
  <c r="BE131"/>
  <c r="BE184"/>
  <c r="BE208"/>
  <c r="BE275"/>
  <c r="BE277"/>
  <c r="BE314"/>
  <c r="BE375"/>
  <c r="BE381"/>
  <c r="BE141"/>
  <c r="BE224"/>
  <c r="BE269"/>
  <c r="BE384"/>
  <c r="BE200"/>
  <c r="BE227"/>
  <c r="BE301"/>
  <c r="BE332"/>
  <c r="BE363"/>
  <c r="BE247"/>
  <c r="BE251"/>
  <c r="BE239"/>
  <c r="BE245"/>
  <c r="BE283"/>
  <c r="BE394"/>
  <c r="BE172"/>
  <c r="BE205"/>
  <c i="14" r="BE175"/>
  <c r="BE211"/>
  <c r="BE234"/>
  <c r="BE250"/>
  <c r="BE294"/>
  <c i="13" r="BK132"/>
  <c r="BK141"/>
  <c r="J141"/>
  <c r="J101"/>
  <c i="14" r="F125"/>
  <c r="BE138"/>
  <c r="BE169"/>
  <c r="BE178"/>
  <c r="BE187"/>
  <c r="BE303"/>
  <c r="BE202"/>
  <c r="BE131"/>
  <c r="BE193"/>
  <c r="BE242"/>
  <c r="BE261"/>
  <c r="E118"/>
  <c r="BE144"/>
  <c r="BE217"/>
  <c r="BE257"/>
  <c r="BE263"/>
  <c r="BE278"/>
  <c r="BE307"/>
  <c r="BE310"/>
  <c i="13" r="J146"/>
  <c r="J104"/>
  <c i="14" r="BE184"/>
  <c r="BE200"/>
  <c r="BE205"/>
  <c r="BE220"/>
  <c r="BE229"/>
  <c r="BE252"/>
  <c r="BE255"/>
  <c r="BE268"/>
  <c r="BE231"/>
  <c r="BE161"/>
  <c r="BE288"/>
  <c r="BE330"/>
  <c r="BE333"/>
  <c r="BE339"/>
  <c r="BE164"/>
  <c r="BE265"/>
  <c r="BE270"/>
  <c r="BE348"/>
  <c r="J89"/>
  <c r="BE133"/>
  <c r="BE226"/>
  <c r="BE239"/>
  <c r="BE273"/>
  <c r="BE364"/>
  <c r="BE237"/>
  <c r="BE245"/>
  <c r="BE297"/>
  <c r="BE300"/>
  <c r="BE328"/>
  <c r="BE281"/>
  <c r="BE283"/>
  <c r="BE314"/>
  <c r="BE316"/>
  <c r="BE322"/>
  <c r="BE326"/>
  <c r="BE366"/>
  <c r="BE369"/>
  <c r="BE371"/>
  <c r="BE374"/>
  <c r="BE375"/>
  <c r="BE172"/>
  <c r="BE190"/>
  <c r="BE345"/>
  <c r="BE141"/>
  <c r="BE154"/>
  <c r="BE181"/>
  <c r="BE197"/>
  <c r="BE213"/>
  <c r="BE223"/>
  <c r="BE352"/>
  <c r="BE358"/>
  <c r="BE285"/>
  <c r="BE336"/>
  <c r="BE342"/>
  <c r="BE320"/>
  <c r="BE324"/>
  <c r="BE355"/>
  <c r="BE135"/>
  <c r="BE146"/>
  <c i="13" r="BE164"/>
  <c r="BE170"/>
  <c r="BE149"/>
  <c r="BE151"/>
  <c r="BE177"/>
  <c r="BE178"/>
  <c r="BE188"/>
  <c r="BE191"/>
  <c r="BE169"/>
  <c r="BE154"/>
  <c r="BE176"/>
  <c r="BE187"/>
  <c r="BE194"/>
  <c i="12" r="J461"/>
  <c r="J108"/>
  <c i="13" r="J91"/>
  <c r="BE135"/>
  <c r="BE139"/>
  <c r="BE157"/>
  <c i="12" r="BK488"/>
  <c r="J488"/>
  <c r="J109"/>
  <c i="13" r="BE136"/>
  <c r="BE172"/>
  <c r="BE198"/>
  <c r="BE183"/>
  <c i="12" r="BK132"/>
  <c r="J132"/>
  <c r="J97"/>
  <c i="13" r="BE163"/>
  <c r="BE173"/>
  <c r="BE182"/>
  <c r="BE207"/>
  <c r="BE193"/>
  <c r="BE205"/>
  <c r="BE185"/>
  <c r="BE211"/>
  <c r="BE231"/>
  <c r="BE144"/>
  <c r="BE158"/>
  <c r="BE161"/>
  <c r="BE210"/>
  <c r="BE218"/>
  <c r="E85"/>
  <c r="BE134"/>
  <c r="BE153"/>
  <c r="BE180"/>
  <c r="BE195"/>
  <c r="BE222"/>
  <c r="BE227"/>
  <c r="BE233"/>
  <c r="BE160"/>
  <c r="BE174"/>
  <c r="BE179"/>
  <c r="BE206"/>
  <c r="BE215"/>
  <c r="BE220"/>
  <c r="BE165"/>
  <c r="BE167"/>
  <c r="BE192"/>
  <c r="BE219"/>
  <c r="BE221"/>
  <c r="BE223"/>
  <c r="BE229"/>
  <c r="BE181"/>
  <c r="BE208"/>
  <c r="BE209"/>
  <c r="BE212"/>
  <c r="BE213"/>
  <c r="BE214"/>
  <c r="BE237"/>
  <c r="F94"/>
  <c r="BE155"/>
  <c r="BE216"/>
  <c r="BE140"/>
  <c r="BE143"/>
  <c r="BE201"/>
  <c r="BE203"/>
  <c r="BE217"/>
  <c r="BE225"/>
  <c r="BE234"/>
  <c r="BE235"/>
  <c r="BE137"/>
  <c r="BE147"/>
  <c i="12" r="BE240"/>
  <c r="BE406"/>
  <c r="F128"/>
  <c r="BE150"/>
  <c r="BE153"/>
  <c r="BE189"/>
  <c r="BE242"/>
  <c r="BE429"/>
  <c i="11" r="BK251"/>
  <c r="J251"/>
  <c r="J102"/>
  <c i="12" r="BE255"/>
  <c r="BE280"/>
  <c r="BE291"/>
  <c r="BE295"/>
  <c r="BE305"/>
  <c r="BE317"/>
  <c r="BE356"/>
  <c r="BE438"/>
  <c r="E85"/>
  <c r="BE183"/>
  <c r="BE186"/>
  <c r="BE224"/>
  <c r="BE234"/>
  <c r="BE235"/>
  <c r="BE400"/>
  <c r="BE411"/>
  <c r="BE394"/>
  <c r="BE419"/>
  <c r="BE420"/>
  <c r="BE422"/>
  <c r="BE425"/>
  <c r="BE426"/>
  <c r="J125"/>
  <c r="BE137"/>
  <c r="BE140"/>
  <c r="BE204"/>
  <c i="11" r="J125"/>
  <c r="J98"/>
  <c i="12" r="BE207"/>
  <c r="BE226"/>
  <c r="BE282"/>
  <c r="BE293"/>
  <c r="BE298"/>
  <c r="BE333"/>
  <c r="BE403"/>
  <c r="BE196"/>
  <c r="BE454"/>
  <c r="BE215"/>
  <c r="BE230"/>
  <c r="BE483"/>
  <c r="BE170"/>
  <c r="BE251"/>
  <c r="BE444"/>
  <c r="BE446"/>
  <c r="BE450"/>
  <c r="BE458"/>
  <c r="BE134"/>
  <c r="BE160"/>
  <c r="BE221"/>
  <c r="BE237"/>
  <c r="BE490"/>
  <c r="BE495"/>
  <c r="BE497"/>
  <c r="BE167"/>
  <c r="BE471"/>
  <c r="BE486"/>
  <c r="BE493"/>
  <c r="BE496"/>
  <c r="BE180"/>
  <c r="BE218"/>
  <c r="BE432"/>
  <c r="BE163"/>
  <c r="BE193"/>
  <c r="BE198"/>
  <c r="BE232"/>
  <c r="BE258"/>
  <c r="BE261"/>
  <c r="BE324"/>
  <c r="BE327"/>
  <c r="BE349"/>
  <c r="BE361"/>
  <c r="BE368"/>
  <c r="BE371"/>
  <c r="BE448"/>
  <c r="BE477"/>
  <c r="BE245"/>
  <c r="BE414"/>
  <c r="BE465"/>
  <c r="BE142"/>
  <c r="BE288"/>
  <c r="BE319"/>
  <c r="BE350"/>
  <c r="BE364"/>
  <c r="BE398"/>
  <c r="BE302"/>
  <c r="BE308"/>
  <c r="BE330"/>
  <c r="BE338"/>
  <c r="BE342"/>
  <c r="BE345"/>
  <c r="BE374"/>
  <c r="BE462"/>
  <c r="BE147"/>
  <c r="BE175"/>
  <c r="BE201"/>
  <c r="BE212"/>
  <c r="BE314"/>
  <c r="BE321"/>
  <c r="BE336"/>
  <c r="BE340"/>
  <c r="BE346"/>
  <c r="BE377"/>
  <c r="BE416"/>
  <c r="BE442"/>
  <c r="BE452"/>
  <c r="BE468"/>
  <c r="BE165"/>
  <c r="BE249"/>
  <c r="BE384"/>
  <c r="BE388"/>
  <c r="BE391"/>
  <c r="BE381"/>
  <c r="BE435"/>
  <c r="BE440"/>
  <c i="11" r="BE132"/>
  <c i="10" r="BK130"/>
  <c i="11" r="BE159"/>
  <c r="BE126"/>
  <c r="BE153"/>
  <c r="BE176"/>
  <c r="E85"/>
  <c r="BE179"/>
  <c r="J117"/>
  <c r="BE198"/>
  <c r="BE135"/>
  <c r="BE185"/>
  <c r="BE161"/>
  <c r="BE163"/>
  <c r="BE195"/>
  <c r="BE193"/>
  <c r="BE201"/>
  <c r="BE203"/>
  <c r="BE214"/>
  <c r="BE231"/>
  <c r="BE140"/>
  <c r="BE234"/>
  <c r="BE253"/>
  <c r="F120"/>
  <c r="BE156"/>
  <c r="BE206"/>
  <c r="BE220"/>
  <c r="BE243"/>
  <c r="BE256"/>
  <c r="BE170"/>
  <c r="BE173"/>
  <c r="BE209"/>
  <c r="BE211"/>
  <c r="BE237"/>
  <c r="BE249"/>
  <c r="BE223"/>
  <c r="BE229"/>
  <c i="10" r="BK440"/>
  <c r="J440"/>
  <c r="J106"/>
  <c i="11" r="BE129"/>
  <c r="BE190"/>
  <c r="BE217"/>
  <c r="BE226"/>
  <c r="BE240"/>
  <c r="BE246"/>
  <c i="10" r="BE309"/>
  <c r="BE233"/>
  <c r="BE276"/>
  <c r="BE279"/>
  <c r="BE198"/>
  <c r="E85"/>
  <c r="BE185"/>
  <c r="BE175"/>
  <c r="BE178"/>
  <c r="BE247"/>
  <c r="BE249"/>
  <c r="BE293"/>
  <c r="BE312"/>
  <c r="BE339"/>
  <c i="9" r="BK122"/>
  <c r="BK121"/>
  <c r="J121"/>
  <c i="10" r="BE191"/>
  <c r="BE193"/>
  <c r="BE317"/>
  <c r="J89"/>
  <c r="BE143"/>
  <c r="BE236"/>
  <c r="BE256"/>
  <c r="BE173"/>
  <c r="BE201"/>
  <c r="BE251"/>
  <c r="BE259"/>
  <c r="BE283"/>
  <c r="BE297"/>
  <c r="BE302"/>
  <c r="BE320"/>
  <c r="BE322"/>
  <c r="BE355"/>
  <c r="BE286"/>
  <c r="BE290"/>
  <c r="BE348"/>
  <c r="BE366"/>
  <c r="F92"/>
  <c r="BE146"/>
  <c r="BE148"/>
  <c r="BE165"/>
  <c r="BE182"/>
  <c r="BE274"/>
  <c r="BE204"/>
  <c r="BE281"/>
  <c r="BE288"/>
  <c r="BE370"/>
  <c r="BE374"/>
  <c r="BE385"/>
  <c r="BE241"/>
  <c r="BE344"/>
  <c r="BE360"/>
  <c r="BE361"/>
  <c r="BE363"/>
  <c r="BE391"/>
  <c r="BE268"/>
  <c r="BE324"/>
  <c r="BE327"/>
  <c r="BE381"/>
  <c r="BE388"/>
  <c r="BE456"/>
  <c r="BE359"/>
  <c r="BE371"/>
  <c r="BE373"/>
  <c r="BE396"/>
  <c r="BE472"/>
  <c r="BE168"/>
  <c r="BE228"/>
  <c r="BE337"/>
  <c r="BE367"/>
  <c r="BE380"/>
  <c r="BE384"/>
  <c r="BE399"/>
  <c r="BE408"/>
  <c r="BE424"/>
  <c r="BE460"/>
  <c r="BE153"/>
  <c r="BE382"/>
  <c r="BE405"/>
  <c r="BE411"/>
  <c r="BE416"/>
  <c r="BE428"/>
  <c r="BE438"/>
  <c r="BE442"/>
  <c r="BE445"/>
  <c r="BE448"/>
  <c r="BE464"/>
  <c r="BE468"/>
  <c r="BE475"/>
  <c r="BE132"/>
  <c r="BE180"/>
  <c r="BE342"/>
  <c r="BE402"/>
  <c r="BE419"/>
  <c r="BE451"/>
  <c r="BE458"/>
  <c r="BE466"/>
  <c r="BE482"/>
  <c r="BE137"/>
  <c r="BE170"/>
  <c r="BE430"/>
  <c r="BE432"/>
  <c r="BE434"/>
  <c r="BE453"/>
  <c r="BE462"/>
  <c r="BE470"/>
  <c r="BE477"/>
  <c r="BE480"/>
  <c r="BE300"/>
  <c r="BE332"/>
  <c r="BE377"/>
  <c r="BE393"/>
  <c r="BE353"/>
  <c r="BE378"/>
  <c i="8" r="J132"/>
  <c r="J98"/>
  <c i="9" r="J89"/>
  <c r="BE135"/>
  <c r="BE149"/>
  <c r="F118"/>
  <c r="BE124"/>
  <c i="8" r="BK365"/>
  <c r="J365"/>
  <c r="J109"/>
  <c i="9" r="E111"/>
  <c r="BE164"/>
  <c r="BE167"/>
  <c r="BE180"/>
  <c r="BE161"/>
  <c r="BE170"/>
  <c r="BE138"/>
  <c r="BE143"/>
  <c r="BE152"/>
  <c r="BE156"/>
  <c r="BE146"/>
  <c r="BE174"/>
  <c r="BE177"/>
  <c i="8" r="BE286"/>
  <c r="BE294"/>
  <c r="BE303"/>
  <c r="J89"/>
  <c r="BE133"/>
  <c r="BE164"/>
  <c r="BE167"/>
  <c r="BE182"/>
  <c r="BE189"/>
  <c r="BE212"/>
  <c r="BE256"/>
  <c r="BE265"/>
  <c r="BE280"/>
  <c r="BE291"/>
  <c r="BE156"/>
  <c r="BE223"/>
  <c r="BE246"/>
  <c r="E120"/>
  <c r="BE159"/>
  <c r="BE306"/>
  <c r="BE297"/>
  <c r="BE302"/>
  <c r="BE321"/>
  <c r="BE300"/>
  <c r="BE326"/>
  <c r="BE151"/>
  <c r="BE170"/>
  <c r="BE180"/>
  <c r="BE319"/>
  <c r="BE325"/>
  <c i="7" r="J377"/>
  <c r="J106"/>
  <c i="8" r="BE329"/>
  <c i="7" r="BK128"/>
  <c r="J128"/>
  <c r="J97"/>
  <c i="8" r="BE292"/>
  <c r="BE367"/>
  <c r="BE370"/>
  <c r="BE371"/>
  <c r="BE372"/>
  <c r="BE205"/>
  <c r="BE251"/>
  <c r="BE360"/>
  <c r="BE226"/>
  <c r="BE236"/>
  <c r="BE254"/>
  <c r="BE350"/>
  <c r="BE174"/>
  <c r="BE185"/>
  <c r="BE283"/>
  <c r="BE289"/>
  <c r="BE305"/>
  <c r="BE309"/>
  <c r="BE331"/>
  <c r="BE363"/>
  <c r="F127"/>
  <c r="BE148"/>
  <c r="BE172"/>
  <c r="BE334"/>
  <c r="BE338"/>
  <c r="BE142"/>
  <c r="BE145"/>
  <c r="BE178"/>
  <c r="BE215"/>
  <c r="BE218"/>
  <c r="BE260"/>
  <c r="BE263"/>
  <c r="BE268"/>
  <c r="BE271"/>
  <c r="BE274"/>
  <c r="BE344"/>
  <c r="BE347"/>
  <c r="BE354"/>
  <c r="BE336"/>
  <c r="BE341"/>
  <c r="BE357"/>
  <c r="BE316"/>
  <c r="BE327"/>
  <c r="BE312"/>
  <c r="BE136"/>
  <c r="BE139"/>
  <c r="BE161"/>
  <c r="BE240"/>
  <c r="BE276"/>
  <c i="6" r="BK123"/>
  <c r="J123"/>
  <c r="J97"/>
  <c i="7" r="E117"/>
  <c r="F124"/>
  <c r="BE147"/>
  <c r="BE179"/>
  <c r="BE195"/>
  <c r="BE197"/>
  <c r="BE201"/>
  <c r="BE239"/>
  <c r="BE287"/>
  <c r="BE230"/>
  <c r="BE233"/>
  <c r="BE250"/>
  <c r="BE272"/>
  <c r="BE248"/>
  <c r="J121"/>
  <c r="BE153"/>
  <c r="BE163"/>
  <c r="BE165"/>
  <c r="BE189"/>
  <c r="BE199"/>
  <c r="BE236"/>
  <c r="BE252"/>
  <c r="BE266"/>
  <c r="BE269"/>
  <c r="BE290"/>
  <c r="BE296"/>
  <c r="BE311"/>
  <c r="BE130"/>
  <c r="BE133"/>
  <c r="BE136"/>
  <c r="BE138"/>
  <c r="BE140"/>
  <c r="BE186"/>
  <c r="BE192"/>
  <c r="BE314"/>
  <c r="BE317"/>
  <c r="BE222"/>
  <c r="BE337"/>
  <c r="BE342"/>
  <c r="BE344"/>
  <c r="BE348"/>
  <c r="BE350"/>
  <c r="BE142"/>
  <c r="BE158"/>
  <c r="BE176"/>
  <c r="BE225"/>
  <c r="BE263"/>
  <c r="BE363"/>
  <c r="BE324"/>
  <c r="BE365"/>
  <c r="BE388"/>
  <c r="BE389"/>
  <c r="BE203"/>
  <c r="BE218"/>
  <c r="BE257"/>
  <c r="BE260"/>
  <c r="BE299"/>
  <c r="BE301"/>
  <c r="BE346"/>
  <c r="BE372"/>
  <c r="BE378"/>
  <c r="BE275"/>
  <c r="BE280"/>
  <c r="BE306"/>
  <c r="BE309"/>
  <c r="BE338"/>
  <c r="BE354"/>
  <c r="BE356"/>
  <c r="BE358"/>
  <c r="BE381"/>
  <c r="BE383"/>
  <c r="BE379"/>
  <c r="BE386"/>
  <c r="BE387"/>
  <c r="BE390"/>
  <c r="BE340"/>
  <c r="BE369"/>
  <c r="BE385"/>
  <c r="BE392"/>
  <c r="BE278"/>
  <c r="BE284"/>
  <c r="BE293"/>
  <c r="BE303"/>
  <c r="BE321"/>
  <c r="BE334"/>
  <c r="BE353"/>
  <c r="BE361"/>
  <c r="BE374"/>
  <c r="BE328"/>
  <c r="BE336"/>
  <c i="6" r="F119"/>
  <c r="BE125"/>
  <c r="E85"/>
  <c r="BE128"/>
  <c r="BE160"/>
  <c r="BE172"/>
  <c i="5" r="J201"/>
  <c r="J106"/>
  <c i="6" r="BE133"/>
  <c r="J89"/>
  <c r="BE136"/>
  <c r="BE158"/>
  <c r="BE179"/>
  <c i="5" r="J130"/>
  <c r="J98"/>
  <c i="6" r="BE187"/>
  <c r="BE198"/>
  <c r="BE204"/>
  <c r="BE239"/>
  <c r="BE195"/>
  <c r="BE207"/>
  <c r="BE224"/>
  <c r="BE242"/>
  <c r="BE244"/>
  <c r="BE248"/>
  <c r="BE139"/>
  <c r="BE169"/>
  <c r="BE190"/>
  <c r="BE227"/>
  <c r="BE246"/>
  <c r="BE142"/>
  <c r="BE166"/>
  <c r="BE176"/>
  <c r="BE210"/>
  <c r="BE213"/>
  <c r="BE218"/>
  <c r="BE233"/>
  <c r="BE201"/>
  <c r="BE216"/>
  <c r="BE221"/>
  <c r="BE230"/>
  <c r="BE235"/>
  <c i="5" r="F92"/>
  <c i="4" r="J131"/>
  <c r="J98"/>
  <c i="5" r="BE143"/>
  <c r="BE159"/>
  <c r="E118"/>
  <c r="BE151"/>
  <c r="BE162"/>
  <c r="BE154"/>
  <c r="J89"/>
  <c r="BE157"/>
  <c r="BE131"/>
  <c r="BE134"/>
  <c r="BE180"/>
  <c r="BE169"/>
  <c r="BE172"/>
  <c r="BE186"/>
  <c r="BE189"/>
  <c r="BE198"/>
  <c r="BE205"/>
  <c r="BE209"/>
  <c r="BE216"/>
  <c r="BE232"/>
  <c r="BE192"/>
  <c r="BE224"/>
  <c r="BE235"/>
  <c r="BE202"/>
  <c r="BE220"/>
  <c r="BE228"/>
  <c r="BE173"/>
  <c r="BE177"/>
  <c r="BE137"/>
  <c r="BE146"/>
  <c r="BE164"/>
  <c r="BE166"/>
  <c r="BE183"/>
  <c r="BE195"/>
  <c r="BE211"/>
  <c r="BE213"/>
  <c r="BE218"/>
  <c r="BE222"/>
  <c r="BE226"/>
  <c r="BE230"/>
  <c r="BE208"/>
  <c r="BE237"/>
  <c i="4" r="F126"/>
  <c i="3" r="BK125"/>
  <c r="J125"/>
  <c r="J97"/>
  <c i="4" r="BE247"/>
  <c r="BE252"/>
  <c r="BE276"/>
  <c r="J123"/>
  <c r="BE267"/>
  <c r="BE273"/>
  <c r="BE140"/>
  <c r="BE150"/>
  <c r="BE208"/>
  <c r="E85"/>
  <c r="BE147"/>
  <c r="BE154"/>
  <c r="BE238"/>
  <c r="BE244"/>
  <c r="BE270"/>
  <c r="BE288"/>
  <c r="BE306"/>
  <c r="BE132"/>
  <c r="BE138"/>
  <c r="BE142"/>
  <c r="BE183"/>
  <c r="BE329"/>
  <c r="BE214"/>
  <c r="BE216"/>
  <c r="BE211"/>
  <c r="BE218"/>
  <c r="BE255"/>
  <c r="BE258"/>
  <c r="BE279"/>
  <c r="BE285"/>
  <c r="BE291"/>
  <c r="BE311"/>
  <c r="BE315"/>
  <c r="BE321"/>
  <c r="BE197"/>
  <c r="BE202"/>
  <c r="BE205"/>
  <c r="BE326"/>
  <c r="BE331"/>
  <c r="BE135"/>
  <c r="BE167"/>
  <c r="BE309"/>
  <c r="BE338"/>
  <c r="BE342"/>
  <c r="BE348"/>
  <c r="BE157"/>
  <c r="BE186"/>
  <c r="BE294"/>
  <c r="BE318"/>
  <c r="BE344"/>
  <c r="BE225"/>
  <c r="BE228"/>
  <c r="BE322"/>
  <c r="BE350"/>
  <c r="BE334"/>
  <c r="BE341"/>
  <c r="BE346"/>
  <c r="BE200"/>
  <c r="BE281"/>
  <c r="BE302"/>
  <c r="BE313"/>
  <c r="BE192"/>
  <c r="BE233"/>
  <c r="BE261"/>
  <c r="BE264"/>
  <c r="BE297"/>
  <c i="2" r="BK130"/>
  <c r="J130"/>
  <c r="J97"/>
  <c i="3" r="E85"/>
  <c r="F121"/>
  <c r="BE140"/>
  <c r="BE175"/>
  <c r="BE183"/>
  <c r="BE189"/>
  <c r="BE192"/>
  <c r="BE169"/>
  <c r="BE143"/>
  <c r="BE240"/>
  <c r="BE245"/>
  <c r="BE254"/>
  <c r="BE197"/>
  <c r="BE210"/>
  <c r="BE219"/>
  <c r="BE266"/>
  <c r="BE228"/>
  <c r="BE248"/>
  <c r="BE251"/>
  <c r="BE263"/>
  <c r="BE269"/>
  <c r="BE272"/>
  <c r="BE291"/>
  <c r="BE294"/>
  <c i="2" r="J332"/>
  <c r="J109"/>
  <c i="3" r="J89"/>
  <c r="BE127"/>
  <c r="BE137"/>
  <c r="BE207"/>
  <c r="BE146"/>
  <c r="BE180"/>
  <c r="BE195"/>
  <c r="BE225"/>
  <c r="BE213"/>
  <c r="BE275"/>
  <c r="BE231"/>
  <c r="BE234"/>
  <c r="BE237"/>
  <c r="BE158"/>
  <c r="BE166"/>
  <c r="BE172"/>
  <c r="BE204"/>
  <c r="BE256"/>
  <c r="BE259"/>
  <c r="BE279"/>
  <c r="BE282"/>
  <c r="BE284"/>
  <c r="BE288"/>
  <c r="BE292"/>
  <c r="BE293"/>
  <c r="BE132"/>
  <c r="BE178"/>
  <c r="BE186"/>
  <c i="1" r="AN114"/>
  <c i="2" r="E85"/>
  <c r="J123"/>
  <c r="BE150"/>
  <c r="BE156"/>
  <c r="BE279"/>
  <c r="BE319"/>
  <c r="F126"/>
  <c r="BE135"/>
  <c r="BE138"/>
  <c r="BE143"/>
  <c r="BE184"/>
  <c r="BE198"/>
  <c r="BE201"/>
  <c r="BE219"/>
  <c r="BE235"/>
  <c r="BE329"/>
  <c i="1" r="AN125"/>
  <c i="2" r="BE248"/>
  <c r="BE187"/>
  <c r="BE212"/>
  <c r="BE251"/>
  <c r="BE263"/>
  <c r="BE274"/>
  <c r="BE159"/>
  <c r="BE162"/>
  <c r="BE209"/>
  <c r="BE215"/>
  <c r="BE243"/>
  <c r="BE259"/>
  <c r="BE270"/>
  <c r="BE282"/>
  <c r="BE285"/>
  <c r="BE309"/>
  <c r="BE232"/>
  <c r="BE257"/>
  <c r="BE265"/>
  <c r="BE288"/>
  <c r="BE300"/>
  <c r="BE132"/>
  <c r="BE141"/>
  <c r="BE145"/>
  <c r="BE217"/>
  <c r="BE226"/>
  <c r="BE193"/>
  <c r="BE203"/>
  <c r="BE206"/>
  <c r="BE229"/>
  <c r="BE254"/>
  <c r="BE267"/>
  <c r="BE153"/>
  <c r="BE296"/>
  <c r="BE306"/>
  <c r="BE312"/>
  <c r="BE326"/>
  <c r="BE333"/>
  <c r="BE277"/>
  <c r="BE293"/>
  <c r="BE304"/>
  <c r="BE314"/>
  <c r="BE322"/>
  <c r="BE336"/>
  <c i="22" r="F38"/>
  <c i="1" r="BC118"/>
  <c i="28" r="J36"/>
  <c i="1" r="AW126"/>
  <c i="31" r="F37"/>
  <c i="1" r="BD129"/>
  <c i="14" r="J34"/>
  <c i="1" r="AW108"/>
  <c i="16" r="F37"/>
  <c i="1" r="BD110"/>
  <c i="21" r="J36"/>
  <c i="1" r="AW117"/>
  <c i="23" r="J36"/>
  <c i="1" r="AW119"/>
  <c i="27" r="F35"/>
  <c i="1" r="BB123"/>
  <c i="30" r="F35"/>
  <c i="1" r="BB128"/>
  <c i="13" r="F38"/>
  <c i="1" r="BC107"/>
  <c i="15" r="F37"/>
  <c i="1" r="BD109"/>
  <c i="17" r="F36"/>
  <c i="1" r="BC111"/>
  <c i="19" r="F38"/>
  <c i="1" r="BC115"/>
  <c i="21" r="F38"/>
  <c i="1" r="BC117"/>
  <c i="24" r="F34"/>
  <c i="1" r="BA120"/>
  <c i="25" r="F37"/>
  <c i="1" r="BD121"/>
  <c i="29" r="J30"/>
  <c i="31" r="F36"/>
  <c i="1" r="BC129"/>
  <c i="2" r="F37"/>
  <c i="1" r="BD95"/>
  <c i="4" r="F36"/>
  <c i="1" r="BC97"/>
  <c i="8" r="F37"/>
  <c i="1" r="BD101"/>
  <c i="11" r="F35"/>
  <c i="1" r="BB104"/>
  <c i="12" r="F36"/>
  <c i="1" r="BC106"/>
  <c i="16" r="F34"/>
  <c i="1" r="BA110"/>
  <c i="21" r="F37"/>
  <c i="1" r="BB117"/>
  <c i="23" r="F39"/>
  <c i="1" r="BD119"/>
  <c i="27" r="F37"/>
  <c i="1" r="BD123"/>
  <c i="3" r="F34"/>
  <c i="1" r="BA96"/>
  <c i="5" r="F34"/>
  <c i="1" r="BA98"/>
  <c i="6" r="F37"/>
  <c i="1" r="BD99"/>
  <c i="8" r="J34"/>
  <c i="1" r="AW101"/>
  <c i="11" r="F34"/>
  <c i="1" r="BA104"/>
  <c i="12" r="F34"/>
  <c i="1" r="BA106"/>
  <c i="16" r="F35"/>
  <c i="1" r="BB110"/>
  <c i="21" r="F39"/>
  <c i="1" r="BD117"/>
  <c i="23" r="F37"/>
  <c i="1" r="BB119"/>
  <c i="28" r="F39"/>
  <c i="1" r="BD126"/>
  <c r="BD124"/>
  <c i="31" r="F35"/>
  <c i="1" r="BB129"/>
  <c i="25" r="F36"/>
  <c i="1" r="BC121"/>
  <c i="15" r="F36"/>
  <c i="1" r="BC109"/>
  <c i="18" r="F36"/>
  <c i="1" r="BC112"/>
  <c i="19" r="F37"/>
  <c i="1" r="BB115"/>
  <c i="22" r="J36"/>
  <c i="1" r="AW118"/>
  <c i="26" r="F34"/>
  <c i="1" r="BA122"/>
  <c i="29" r="J34"/>
  <c i="1" r="AW127"/>
  <c i="23" r="F36"/>
  <c i="1" r="BA119"/>
  <c i="28" r="F36"/>
  <c i="1" r="BA126"/>
  <c r="BA124"/>
  <c r="AW124"/>
  <c i="30" r="F36"/>
  <c i="1" r="BC128"/>
  <c i="14" r="F34"/>
  <c i="1" r="BA108"/>
  <c i="17" r="F34"/>
  <c i="1" r="BA111"/>
  <c i="18" r="F37"/>
  <c i="1" r="BD112"/>
  <c i="20" r="F39"/>
  <c i="1" r="BD116"/>
  <c i="24" r="F37"/>
  <c i="1" r="BD120"/>
  <c i="26" r="J34"/>
  <c i="1" r="AW122"/>
  <c i="29" r="F35"/>
  <c i="1" r="BB127"/>
  <c r="AS94"/>
  <c i="4" r="F34"/>
  <c i="1" r="BA97"/>
  <c i="7" r="F35"/>
  <c i="1" r="BB100"/>
  <c i="9" r="F36"/>
  <c i="1" r="BC102"/>
  <c i="10" r="F36"/>
  <c i="1" r="BC103"/>
  <c i="13" r="F36"/>
  <c i="1" r="BA107"/>
  <c i="14" r="F36"/>
  <c i="1" r="BC108"/>
  <c i="17" r="F35"/>
  <c i="1" r="BB111"/>
  <c i="19" r="F36"/>
  <c i="1" r="BA115"/>
  <c i="22" r="F36"/>
  <c i="1" r="BA118"/>
  <c i="26" r="F36"/>
  <c i="1" r="BC122"/>
  <c i="29" r="F36"/>
  <c i="1" r="BC127"/>
  <c i="3" r="J34"/>
  <c i="1" r="AW96"/>
  <c i="4" r="F35"/>
  <c i="1" r="BB97"/>
  <c i="6" r="F34"/>
  <c i="1" r="BA99"/>
  <c i="7" r="F34"/>
  <c i="1" r="BA100"/>
  <c i="8" r="F34"/>
  <c i="1" r="BA101"/>
  <c i="10" r="J34"/>
  <c i="1" r="AW103"/>
  <c i="12" r="J34"/>
  <c i="1" r="AW106"/>
  <c i="16" r="J34"/>
  <c i="1" r="AW110"/>
  <c i="20" r="F38"/>
  <c i="1" r="BC116"/>
  <c i="25" r="F34"/>
  <c i="1" r="BA121"/>
  <c i="30" r="J34"/>
  <c i="1" r="AW128"/>
  <c r="AU124"/>
  <c i="21" r="J32"/>
  <c i="24" r="F36"/>
  <c i="1" r="BC120"/>
  <c i="26" r="F35"/>
  <c i="1" r="BB122"/>
  <c i="28" r="F37"/>
  <c i="1" r="BB126"/>
  <c r="BB124"/>
  <c r="AX124"/>
  <c i="2" r="F35"/>
  <c i="1" r="BB95"/>
  <c i="3" r="F37"/>
  <c i="1" r="BD96"/>
  <c i="5" r="F35"/>
  <c i="1" r="BB98"/>
  <c i="6" r="J34"/>
  <c i="1" r="AW99"/>
  <c i="6" r="F36"/>
  <c i="1" r="BC99"/>
  <c i="8" r="F36"/>
  <c i="1" r="BC101"/>
  <c i="10" r="F34"/>
  <c i="1" r="BA103"/>
  <c i="12" r="F35"/>
  <c i="1" r="BB106"/>
  <c i="15" r="F35"/>
  <c i="1" r="BB109"/>
  <c i="18" r="J34"/>
  <c i="1" r="AW112"/>
  <c i="20" r="F36"/>
  <c i="1" r="BA116"/>
  <c i="24" r="J34"/>
  <c i="1" r="AW120"/>
  <c i="27" r="F34"/>
  <c i="1" r="BA123"/>
  <c i="29" r="F37"/>
  <c i="1" r="BD127"/>
  <c i="3" r="F36"/>
  <c i="1" r="BC96"/>
  <c i="5" r="J34"/>
  <c i="1" r="AW98"/>
  <c i="5" r="F37"/>
  <c i="1" r="BD98"/>
  <c i="7" r="F36"/>
  <c i="1" r="BC100"/>
  <c i="9" r="F34"/>
  <c i="1" r="BA102"/>
  <c i="9" r="F35"/>
  <c i="1" r="BB102"/>
  <c i="11" r="J34"/>
  <c i="1" r="AW104"/>
  <c i="11" r="F37"/>
  <c i="1" r="BD104"/>
  <c i="12" r="F37"/>
  <c i="1" r="BD106"/>
  <c i="17" r="F37"/>
  <c i="1" r="BD111"/>
  <c i="21" r="F36"/>
  <c i="1" r="BA117"/>
  <c i="23" r="F38"/>
  <c i="1" r="BC119"/>
  <c i="28" r="F38"/>
  <c i="1" r="BC126"/>
  <c r="BC124"/>
  <c r="AY124"/>
  <c i="31" r="F34"/>
  <c i="1" r="BA129"/>
  <c i="13" r="F39"/>
  <c i="1" r="BD107"/>
  <c i="15" r="F34"/>
  <c i="1" r="BA109"/>
  <c i="18" r="F34"/>
  <c i="1" r="BA112"/>
  <c i="20" r="F37"/>
  <c i="1" r="BB116"/>
  <c i="24" r="F35"/>
  <c i="1" r="BB120"/>
  <c i="26" r="F37"/>
  <c i="1" r="BD122"/>
  <c i="29" r="F34"/>
  <c i="1" r="BA127"/>
  <c i="2" r="J34"/>
  <c i="1" r="AW95"/>
  <c i="4" r="F37"/>
  <c i="1" r="BD97"/>
  <c i="8" r="F35"/>
  <c i="1" r="BB101"/>
  <c i="11" r="F36"/>
  <c i="1" r="BC104"/>
  <c i="13" r="J36"/>
  <c i="1" r="AW107"/>
  <c i="15" r="J34"/>
  <c i="1" r="AW109"/>
  <c i="18" r="F35"/>
  <c i="1" r="BB112"/>
  <c i="19" r="F39"/>
  <c i="1" r="BD115"/>
  <c i="22" r="F37"/>
  <c i="1" r="BB118"/>
  <c i="27" r="F36"/>
  <c i="1" r="BC123"/>
  <c i="25" r="J34"/>
  <c i="1" r="AW121"/>
  <c i="31" r="J34"/>
  <c i="1" r="AW129"/>
  <c i="2" r="F34"/>
  <c i="1" r="BA95"/>
  <c i="3" r="F35"/>
  <c i="1" r="BB96"/>
  <c i="5" r="F36"/>
  <c i="1" r="BC98"/>
  <c i="6" r="F35"/>
  <c i="1" r="BB99"/>
  <c i="7" r="F37"/>
  <c i="1" r="BD100"/>
  <c i="9" r="F37"/>
  <c i="1" r="BD102"/>
  <c i="9" r="J30"/>
  <c i="10" r="F37"/>
  <c i="1" r="BD103"/>
  <c i="14" r="F37"/>
  <c i="1" r="BD108"/>
  <c i="16" r="F36"/>
  <c i="1" r="BC110"/>
  <c i="20" r="J36"/>
  <c i="1" r="AW116"/>
  <c i="25" r="F35"/>
  <c i="1" r="BB121"/>
  <c i="30" r="F34"/>
  <c i="1" r="BA128"/>
  <c i="2" r="F36"/>
  <c i="1" r="BC95"/>
  <c i="4" r="J34"/>
  <c i="1" r="AW97"/>
  <c i="7" r="J34"/>
  <c i="1" r="AW100"/>
  <c i="9" r="J34"/>
  <c i="1" r="AW102"/>
  <c i="10" r="F35"/>
  <c i="1" r="BB103"/>
  <c i="13" r="F37"/>
  <c i="1" r="BB107"/>
  <c i="14" r="F35"/>
  <c i="1" r="BB108"/>
  <c i="17" r="J34"/>
  <c i="1" r="AW111"/>
  <c i="19" r="J36"/>
  <c i="1" r="AW115"/>
  <c i="22" r="F39"/>
  <c i="1" r="BD118"/>
  <c i="27" r="J34"/>
  <c i="1" r="AW123"/>
  <c i="28" r="J32"/>
  <c i="30" r="F37"/>
  <c i="1" r="BD128"/>
  <c i="31" l="1" r="T122"/>
  <c r="T121"/>
  <c i="13" r="P145"/>
  <c i="31" r="R122"/>
  <c r="R121"/>
  <c i="4" r="T130"/>
  <c r="T129"/>
  <c i="22" r="P130"/>
  <c r="P129"/>
  <c i="1" r="AU118"/>
  <c i="5" r="T129"/>
  <c r="T128"/>
  <c i="12" r="R132"/>
  <c r="R131"/>
  <c i="17" r="T128"/>
  <c r="T127"/>
  <c i="25" r="T132"/>
  <c r="T131"/>
  <c i="21" r="P130"/>
  <c r="P129"/>
  <c i="1" r="AU117"/>
  <c i="26" r="BK121"/>
  <c r="J121"/>
  <c r="J97"/>
  <c i="23" r="R129"/>
  <c r="R128"/>
  <c i="30" r="P123"/>
  <c r="P122"/>
  <c i="1" r="AU128"/>
  <c i="20" r="R130"/>
  <c r="R129"/>
  <c i="11" r="BK124"/>
  <c r="J124"/>
  <c r="J97"/>
  <c i="5" r="BK129"/>
  <c r="BK128"/>
  <c r="J128"/>
  <c r="J96"/>
  <c i="31" r="BK122"/>
  <c r="J122"/>
  <c r="J97"/>
  <c i="19" r="R130"/>
  <c r="R129"/>
  <c i="18" r="R122"/>
  <c r="R121"/>
  <c i="19" r="T130"/>
  <c r="T129"/>
  <c i="4" r="P130"/>
  <c r="P129"/>
  <c i="1" r="AU97"/>
  <c i="5" r="P129"/>
  <c r="P128"/>
  <c i="1" r="AU98"/>
  <c i="21" r="R130"/>
  <c r="R129"/>
  <c i="12" r="P132"/>
  <c r="P131"/>
  <c i="1" r="AU106"/>
  <c i="4" r="R130"/>
  <c r="R129"/>
  <c i="8" r="P131"/>
  <c r="P130"/>
  <c i="1" r="AU101"/>
  <c i="4" r="BK130"/>
  <c i="25" r="BK298"/>
  <c r="J298"/>
  <c r="J106"/>
  <c i="17" r="P128"/>
  <c r="P127"/>
  <c i="1" r="AU111"/>
  <c i="16" r="P128"/>
  <c r="P127"/>
  <c i="1" r="AU110"/>
  <c i="10" r="T130"/>
  <c i="7" r="P128"/>
  <c r="P127"/>
  <c i="1" r="AU100"/>
  <c i="2" r="P130"/>
  <c r="P129"/>
  <c i="1" r="AU95"/>
  <c i="16" r="T128"/>
  <c r="T127"/>
  <c i="8" r="R131"/>
  <c r="R130"/>
  <c i="20" r="T130"/>
  <c r="T129"/>
  <c i="10" r="T440"/>
  <c i="3" r="T124"/>
  <c i="7" r="T128"/>
  <c r="T127"/>
  <c i="17" r="BK128"/>
  <c r="BK127"/>
  <c r="J127"/>
  <c r="J96"/>
  <c i="13" r="BK145"/>
  <c r="J145"/>
  <c r="J103"/>
  <c i="9" r="P122"/>
  <c r="P121"/>
  <c i="1" r="AU102"/>
  <c i="30" r="T123"/>
  <c r="T122"/>
  <c r="R123"/>
  <c r="R122"/>
  <c i="24" r="R123"/>
  <c r="R122"/>
  <c i="18" r="T122"/>
  <c r="T121"/>
  <c i="13" r="T145"/>
  <c r="T131"/>
  <c r="P131"/>
  <c i="1" r="AU107"/>
  <c i="31" r="P122"/>
  <c r="P121"/>
  <c i="1" r="AU129"/>
  <c i="12" r="T132"/>
  <c r="T131"/>
  <c i="27" r="P130"/>
  <c r="P129"/>
  <c i="1" r="AU123"/>
  <c i="25" r="P131"/>
  <c i="1" r="AU121"/>
  <c i="22" r="T130"/>
  <c r="T129"/>
  <c i="25" r="R132"/>
  <c r="R131"/>
  <c i="23" r="P129"/>
  <c r="P128"/>
  <c i="1" r="AU119"/>
  <c i="7" r="R128"/>
  <c r="R127"/>
  <c i="14" r="T129"/>
  <c r="T128"/>
  <c i="19" r="P130"/>
  <c r="P129"/>
  <c i="1" r="AU115"/>
  <c i="24" r="P123"/>
  <c r="P122"/>
  <c i="1" r="AU120"/>
  <c i="14" r="R129"/>
  <c r="R128"/>
  <c i="20" r="P130"/>
  <c r="P129"/>
  <c i="1" r="AU116"/>
  <c i="10" r="P130"/>
  <c r="P129"/>
  <c i="1" r="AU103"/>
  <c i="2" r="T130"/>
  <c r="T129"/>
  <c r="R130"/>
  <c r="R129"/>
  <c i="23" r="T129"/>
  <c r="T128"/>
  <c i="22" r="R130"/>
  <c r="R129"/>
  <c i="14" r="P129"/>
  <c r="P128"/>
  <c i="1" r="AU108"/>
  <c i="15" r="P129"/>
  <c r="P128"/>
  <c i="1" r="AU109"/>
  <c i="24" r="BK123"/>
  <c r="BK122"/>
  <c r="J122"/>
  <c r="J96"/>
  <c i="15" r="R129"/>
  <c r="R128"/>
  <c i="16" r="BK128"/>
  <c r="J128"/>
  <c r="J97"/>
  <c i="11" r="P124"/>
  <c r="P123"/>
  <c i="1" r="AU104"/>
  <c i="8" r="BK131"/>
  <c r="J131"/>
  <c r="J97"/>
  <c i="27" r="T130"/>
  <c r="T129"/>
  <c i="10" r="R130"/>
  <c r="R129"/>
  <c i="6" r="T122"/>
  <c i="9" r="T122"/>
  <c r="T121"/>
  <c i="3" r="R125"/>
  <c r="R124"/>
  <c i="20" r="BK308"/>
  <c r="J308"/>
  <c r="J106"/>
  <c i="2" r="BK324"/>
  <c r="J324"/>
  <c r="J106"/>
  <c i="31" r="J123"/>
  <c r="J98"/>
  <c i="4" r="BK336"/>
  <c r="J336"/>
  <c r="J107"/>
  <c i="8" r="BK352"/>
  <c r="J352"/>
  <c r="J105"/>
  <c i="30" r="BK122"/>
  <c r="J122"/>
  <c r="J96"/>
  <c i="1" r="AG127"/>
  <c i="29" r="J96"/>
  <c r="J119"/>
  <c r="J97"/>
  <c i="1" r="AG126"/>
  <c i="28" r="J123"/>
  <c r="J99"/>
  <c r="J98"/>
  <c i="27" r="BK129"/>
  <c r="J129"/>
  <c r="J96"/>
  <c i="25" r="BK131"/>
  <c r="J131"/>
  <c r="J96"/>
  <c i="23" r="BK128"/>
  <c r="J128"/>
  <c r="J98"/>
  <c i="22" r="BK129"/>
  <c r="J129"/>
  <c r="J98"/>
  <c i="1" r="AG117"/>
  <c i="21" r="J130"/>
  <c r="J99"/>
  <c r="J98"/>
  <c i="20" r="BK129"/>
  <c r="J129"/>
  <c r="J98"/>
  <c i="19" r="BK129"/>
  <c r="J129"/>
  <c r="J98"/>
  <c i="18" r="BK121"/>
  <c r="J121"/>
  <c r="J96"/>
  <c i="15" r="BK128"/>
  <c r="J128"/>
  <c i="14" r="BK128"/>
  <c r="J128"/>
  <c r="J96"/>
  <c i="13" r="BK131"/>
  <c r="J131"/>
  <c r="J98"/>
  <c r="J132"/>
  <c r="J99"/>
  <c i="12" r="BK131"/>
  <c r="J131"/>
  <c i="10" r="BK129"/>
  <c r="J129"/>
  <c r="J130"/>
  <c r="J97"/>
  <c i="1" r="AG102"/>
  <c i="9" r="J96"/>
  <c r="J122"/>
  <c r="J97"/>
  <c i="8" r="BK130"/>
  <c r="J130"/>
  <c i="7" r="BK127"/>
  <c r="J127"/>
  <c i="6" r="BK122"/>
  <c r="J122"/>
  <c r="J96"/>
  <c i="3" r="BK124"/>
  <c r="J124"/>
  <c r="J96"/>
  <c i="2" r="BK129"/>
  <c r="J129"/>
  <c r="J96"/>
  <c i="4" r="J33"/>
  <c i="1" r="AV97"/>
  <c r="AT97"/>
  <c i="10" r="J30"/>
  <c i="1" r="AG103"/>
  <c i="13" r="J35"/>
  <c i="1" r="AV107"/>
  <c r="AT107"/>
  <c i="18" r="J33"/>
  <c i="1" r="AV112"/>
  <c r="AT112"/>
  <c i="21" r="J35"/>
  <c i="1" r="AV117"/>
  <c r="AT117"/>
  <c r="AN117"/>
  <c i="29" r="J33"/>
  <c i="1" r="AV127"/>
  <c r="AT127"/>
  <c r="AN127"/>
  <c i="4" r="F33"/>
  <c i="1" r="AZ97"/>
  <c i="10" r="F33"/>
  <c i="1" r="AZ103"/>
  <c r="BD113"/>
  <c i="24" r="J33"/>
  <c i="1" r="AV120"/>
  <c r="AT120"/>
  <c i="27" r="F33"/>
  <c i="1" r="AZ123"/>
  <c i="3" r="F33"/>
  <c i="1" r="AZ96"/>
  <c i="6" r="F33"/>
  <c i="1" r="AZ99"/>
  <c i="14" r="J33"/>
  <c i="1" r="AV108"/>
  <c r="AT108"/>
  <c i="22" r="J35"/>
  <c i="1" r="AV118"/>
  <c r="AT118"/>
  <c i="29" r="F33"/>
  <c i="1" r="AZ127"/>
  <c i="2" r="F33"/>
  <c i="1" r="AZ95"/>
  <c i="8" r="J33"/>
  <c i="1" r="AV101"/>
  <c r="AT101"/>
  <c i="19" r="F35"/>
  <c i="1" r="AZ115"/>
  <c i="28" r="J35"/>
  <c i="1" r="AV126"/>
  <c r="AT126"/>
  <c r="AN126"/>
  <c i="2" r="J33"/>
  <c i="1" r="AV95"/>
  <c r="AT95"/>
  <c i="8" r="J30"/>
  <c i="1" r="AG101"/>
  <c i="10" r="J33"/>
  <c i="1" r="AV103"/>
  <c r="AT103"/>
  <c r="BA113"/>
  <c r="AW113"/>
  <c i="25" r="F33"/>
  <c i="1" r="AZ121"/>
  <c i="3" r="J33"/>
  <c i="1" r="AV96"/>
  <c r="AT96"/>
  <c i="7" r="F33"/>
  <c i="1" r="AZ100"/>
  <c i="19" r="J35"/>
  <c i="1" r="AV115"/>
  <c r="AT115"/>
  <c i="28" r="F35"/>
  <c i="1" r="AZ126"/>
  <c r="AZ124"/>
  <c r="AV124"/>
  <c r="AT124"/>
  <c i="5" r="J33"/>
  <c i="1" r="AV98"/>
  <c r="AT98"/>
  <c i="6" r="J33"/>
  <c i="1" r="AV99"/>
  <c r="AT99"/>
  <c i="14" r="F33"/>
  <c i="1" r="AZ108"/>
  <c i="22" r="F35"/>
  <c i="1" r="AZ118"/>
  <c i="30" r="F33"/>
  <c i="1" r="AZ128"/>
  <c i="5" r="F33"/>
  <c i="1" r="AZ98"/>
  <c i="7" r="J33"/>
  <c i="1" r="AV100"/>
  <c r="AT100"/>
  <c i="20" r="F35"/>
  <c i="1" r="AZ116"/>
  <c i="26" r="J33"/>
  <c i="1" r="AV122"/>
  <c r="AT122"/>
  <c i="31" r="J33"/>
  <c i="1" r="AV129"/>
  <c r="AT129"/>
  <c i="8" r="F33"/>
  <c i="1" r="AZ101"/>
  <c i="20" r="J35"/>
  <c i="1" r="AV116"/>
  <c r="AT116"/>
  <c i="26" r="F33"/>
  <c i="1" r="AZ122"/>
  <c i="7" r="J30"/>
  <c i="1" r="AG100"/>
  <c r="BB105"/>
  <c r="AX105"/>
  <c i="13" r="F35"/>
  <c i="1" r="AZ107"/>
  <c i="18" r="F33"/>
  <c i="1" r="AZ112"/>
  <c i="21" r="F35"/>
  <c i="1" r="AZ117"/>
  <c r="AG124"/>
  <c i="31" r="F33"/>
  <c i="1" r="AZ129"/>
  <c i="9" r="F33"/>
  <c i="1" r="AZ102"/>
  <c i="17" r="J33"/>
  <c i="1" r="AV111"/>
  <c r="AT111"/>
  <c i="23" r="J35"/>
  <c i="1" r="AV119"/>
  <c r="AT119"/>
  <c i="30" r="J33"/>
  <c i="1" r="AV128"/>
  <c r="AT128"/>
  <c i="9" r="J33"/>
  <c i="1" r="AV102"/>
  <c r="AT102"/>
  <c r="AN102"/>
  <c i="17" r="F33"/>
  <c i="1" r="AZ111"/>
  <c r="BB113"/>
  <c r="AX113"/>
  <c i="24" r="F33"/>
  <c i="1" r="AZ120"/>
  <c i="27" r="J33"/>
  <c i="1" r="AV123"/>
  <c r="AT123"/>
  <c i="11" r="J33"/>
  <c i="1" r="AV104"/>
  <c r="AT104"/>
  <c i="23" r="F35"/>
  <c i="1" r="AZ119"/>
  <c i="12" r="F33"/>
  <c i="1" r="AZ106"/>
  <c i="11" r="F33"/>
  <c i="1" r="AZ104"/>
  <c r="BC113"/>
  <c r="AY113"/>
  <c i="25" r="J33"/>
  <c i="1" r="AV121"/>
  <c r="AT121"/>
  <c i="12" r="J33"/>
  <c i="1" r="AV106"/>
  <c r="AT106"/>
  <c i="12" r="J30"/>
  <c i="1" r="AG106"/>
  <c i="15" r="F33"/>
  <c i="1" r="AZ109"/>
  <c r="BC105"/>
  <c r="AY105"/>
  <c i="15" r="J30"/>
  <c i="1" r="AG109"/>
  <c i="16" r="J33"/>
  <c i="1" r="AV110"/>
  <c r="AT110"/>
  <c r="BD105"/>
  <c i="16" r="F33"/>
  <c i="1" r="AZ110"/>
  <c r="BA105"/>
  <c r="AW105"/>
  <c i="15" r="J33"/>
  <c i="1" r="AV109"/>
  <c r="AT109"/>
  <c i="10" l="1" r="T129"/>
  <c i="4" r="BK129"/>
  <c r="J129"/>
  <c i="24" r="J123"/>
  <c r="J97"/>
  <c i="5" r="J129"/>
  <c r="J97"/>
  <c i="11" r="BK123"/>
  <c r="J123"/>
  <c r="J96"/>
  <c i="17" r="J128"/>
  <c r="J97"/>
  <c i="26" r="BK120"/>
  <c r="J120"/>
  <c i="4" r="J130"/>
  <c r="J97"/>
  <c i="16" r="BK127"/>
  <c r="J127"/>
  <c r="J96"/>
  <c i="31" r="BK121"/>
  <c r="J121"/>
  <c r="J96"/>
  <c i="1" r="AN124"/>
  <c i="29" r="J39"/>
  <c i="28" r="J41"/>
  <c i="21" r="J41"/>
  <c i="1" r="AN109"/>
  <c i="15" r="J96"/>
  <c r="J39"/>
  <c i="1" r="AN106"/>
  <c i="12" r="J96"/>
  <c r="J39"/>
  <c i="1" r="AN103"/>
  <c i="10" r="J96"/>
  <c r="J39"/>
  <c i="1" r="AN101"/>
  <c i="8" r="J96"/>
  <c i="9" r="J39"/>
  <c i="1" r="AN100"/>
  <c i="7" r="J96"/>
  <c i="8" r="J39"/>
  <c i="7" r="J39"/>
  <c i="4" r="J30"/>
  <c i="1" r="AG97"/>
  <c r="AU113"/>
  <c i="5" r="J30"/>
  <c i="1" r="AG98"/>
  <c i="24" r="J30"/>
  <c i="1" r="AG120"/>
  <c i="6" r="J30"/>
  <c i="1" r="AG99"/>
  <c r="AN99"/>
  <c i="13" r="J32"/>
  <c i="1" r="AG107"/>
  <c r="AN107"/>
  <c i="18" r="J30"/>
  <c i="1" r="AG112"/>
  <c r="AN112"/>
  <c i="20" r="J32"/>
  <c i="1" r="AG116"/>
  <c r="AN116"/>
  <c i="23" r="J32"/>
  <c i="1" r="AG119"/>
  <c r="AN119"/>
  <c i="25" r="J30"/>
  <c i="1" r="AG121"/>
  <c r="AN121"/>
  <c i="27" r="J30"/>
  <c i="1" r="AG123"/>
  <c r="AN123"/>
  <c r="BA94"/>
  <c r="W30"/>
  <c r="AU105"/>
  <c r="AU94"/>
  <c i="26" r="J30"/>
  <c i="1" r="AG122"/>
  <c i="17" r="J30"/>
  <c i="1" r="AG111"/>
  <c i="3" r="J30"/>
  <c i="1" r="AG96"/>
  <c r="AN96"/>
  <c r="AZ105"/>
  <c r="AV105"/>
  <c r="AT105"/>
  <c i="14" r="J30"/>
  <c i="1" r="AG108"/>
  <c r="AN108"/>
  <c i="19" r="J32"/>
  <c i="1" r="AG115"/>
  <c r="AZ113"/>
  <c r="AV113"/>
  <c r="AT113"/>
  <c r="BB94"/>
  <c r="W31"/>
  <c i="2" r="J30"/>
  <c i="1" r="AG95"/>
  <c i="22" r="J32"/>
  <c i="1" r="AG118"/>
  <c r="AN118"/>
  <c i="30" r="J30"/>
  <c i="1" r="AG128"/>
  <c r="AN128"/>
  <c r="BC94"/>
  <c r="W32"/>
  <c r="BD94"/>
  <c r="W33"/>
  <c i="26" l="1" r="J39"/>
  <c i="17" r="J39"/>
  <c i="24" r="J39"/>
  <c i="4" r="J39"/>
  <c i="5" r="J39"/>
  <c i="4" r="J96"/>
  <c i="26" r="J96"/>
  <c i="30" r="J39"/>
  <c i="27" r="J39"/>
  <c i="25" r="J39"/>
  <c i="23" r="J41"/>
  <c i="22" r="J41"/>
  <c i="20" r="J41"/>
  <c i="19" r="J41"/>
  <c i="1" r="AN115"/>
  <c i="18" r="J39"/>
  <c i="14" r="J39"/>
  <c i="13" r="J41"/>
  <c i="6" r="J39"/>
  <c i="3" r="J39"/>
  <c i="2" r="J39"/>
  <c i="1" r="AN95"/>
  <c r="AN97"/>
  <c r="AN120"/>
  <c r="AN98"/>
  <c r="AN122"/>
  <c r="AN111"/>
  <c i="31" r="J30"/>
  <c i="1" r="AG129"/>
  <c i="16" r="J30"/>
  <c i="1" r="AG110"/>
  <c r="AN110"/>
  <c i="11" r="J30"/>
  <c i="1" r="AG104"/>
  <c r="AN104"/>
  <c r="AG113"/>
  <c r="AX94"/>
  <c r="AW94"/>
  <c r="AK30"/>
  <c r="AZ94"/>
  <c r="AV94"/>
  <c r="AK29"/>
  <c r="AG105"/>
  <c r="AN105"/>
  <c r="AY94"/>
  <c i="11" l="1" r="J39"/>
  <c i="31" r="J39"/>
  <c i="16" r="J39"/>
  <c i="1" r="AN113"/>
  <c r="AN129"/>
  <c r="W29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<sst xmlns="http://schemas.openxmlformats.org/spreadsheetml/2006/main">
  <si>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</si>
  <si>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</si>
  <si>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</si>
  <si>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</si>
  <si>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</si>
  <si>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{4cd676ab-571f-48dd-b1f0-5105b5b6d1b9}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</si>
  <si>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</si>
  <si>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</si>
  <si>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</si>
  <si>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</si>
  <si>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</si>
  <si>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</si>
  <si>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</si>
  <si>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</si>
  <si>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122155A_030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</si>
  <si>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</si>
  <si>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</si>
  <si>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Opatření Zátor-Loučky, OHO, Dílčí stavba 02.030 Opatření pod přehradní hrází Nové Heřminovy</t>
  </si>
  <si>
    <t>KSO:</t>
  </si>
  <si>
    <t>833 21</t>
  </si>
  <si>
    <t>CC-CZ:</t>
  </si>
  <si>
    <t>2</t>
  </si>
  <si>
    <t>Místo:</t>
  </si>
  <si>
    <t>Loučky u Zátoru</t>
  </si>
  <si>
    <t>Datum:</t>
  </si>
  <si>
    <t>20. 12. 2024</t>
  </si>
  <si>
    <t>CZ-CPA:</t>
  </si>
  <si>
    <t>42.91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</si>
  <si>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</si>
  <si>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</si>
  <si>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</si>
  <si>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</si>
  <si>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</si>
  <si>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</si>
  <si>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</si>
  <si>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</si>
  <si>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</si>
  <si>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</si>
  <si>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</si>
  <si>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</si>
  <si>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</si>
  <si>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</si>
  <si>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</si>
  <si>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</si>
  <si>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</si>
  <si>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</si>
  <si>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</si>
  <si>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</si>
  <si>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</si>
  <si>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</si>
  <si>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</si>
  <si>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</si>
  <si>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</si>
  <si>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</si>
  <si>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</si>
  <si>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</si>
  <si>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</si>
  <si>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</si>
  <si>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</si>
  <si>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</si>
  <si>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</si>
  <si>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</si>
  <si>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</si>
  <si>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</si>
  <si>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</si>
  <si>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</si>
  <si>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</si>
  <si>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</si>
  <si>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</si>
  <si>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</si>
  <si>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</si>
  <si>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</si>
  <si>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</si>
  <si>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</si>
  <si>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</si>
  <si>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</si>
  <si>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</si>
  <si>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</si>
  <si>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</si>
  <si>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</si>
  <si>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</si>
  <si>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</si>
  <si>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</si>
  <si>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</si>
  <si>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</si>
  <si>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030.11.1</t>
  </si>
  <si>
    <t xml:space="preserve">Úprava koryta v úseku km 0,000 – 0,551 78 </t>
  </si>
  <si>
    <t>STA</t>
  </si>
  <si>
    <t>1</t>
  </si>
  <si>
    <t>{9c8f642e-5d06-4a32-83dd-aa2c64a008c5}</t>
  </si>
  <si>
    <t>030.11.2</t>
  </si>
  <si>
    <t xml:space="preserve">Úprava koryta v úseku km 0,551 78 – 0,650 62 </t>
  </si>
  <si>
    <t>{7f0358fb-dfe2-4628-99f5-0069104b2509}</t>
  </si>
  <si>
    <t>030.11.3</t>
  </si>
  <si>
    <t>Úprava koryta v úseku km 0,664 50 – 0,940 56</t>
  </si>
  <si>
    <t>{aa2b4a17-52b6-42a8-826b-00c2b496eb30}</t>
  </si>
  <si>
    <t>030.11.5</t>
  </si>
  <si>
    <t>Přeložka náhonu na MVE</t>
  </si>
  <si>
    <t>{143a8779-c875-47d2-9787-38456100690c}</t>
  </si>
  <si>
    <t>030.11.6</t>
  </si>
  <si>
    <t>Úprava v navázání na stávající koryto</t>
  </si>
  <si>
    <t>{7142a112-c7f7-4654-a1a8-95ab6246d292}</t>
  </si>
  <si>
    <t>030.12.1</t>
  </si>
  <si>
    <t>Pravobřežní ochranná hráz v úseku km 0,118 80 – 0,335 70</t>
  </si>
  <si>
    <t>{eaa0e61f-9861-4ac0-8c47-bf5eb8d195d8}</t>
  </si>
  <si>
    <t>030.13.1</t>
  </si>
  <si>
    <t>Pravostranná nábřežní zeď v úseku km 0,003 00 - 0,118 80</t>
  </si>
  <si>
    <t>{180be8b1-02e1-482a-8fe8-7b09c14eeb88}</t>
  </si>
  <si>
    <t>030.21.1</t>
  </si>
  <si>
    <t>Balvanitý skluz v km 0.920 00</t>
  </si>
  <si>
    <t>{6f387fd8-06e7-4e6f-b85a-0cd31fcbc9c2}</t>
  </si>
  <si>
    <t>030.23.1</t>
  </si>
  <si>
    <t>Nový pevný jez v km 0.664 50 (TPE km 83.940)</t>
  </si>
  <si>
    <t>{37cce99f-0b36-418e-8651-80fde12d9502}</t>
  </si>
  <si>
    <t>030.24.1</t>
  </si>
  <si>
    <t>Obtokové koryto</t>
  </si>
  <si>
    <t>{d9f57cf1-1053-48f3-b302-2de7e6494e47}</t>
  </si>
  <si>
    <t>030.31.1</t>
  </si>
  <si>
    <t>Nový most v km 0,003 (TPE km 83.250)</t>
  </si>
  <si>
    <t>{6ffddc53-3fd2-4448-9c81-98d0643e6751}</t>
  </si>
  <si>
    <t>Soupis</t>
  </si>
  <si>
    <t>###NOINSERT###</t>
  </si>
  <si>
    <t>030.31.1.1</t>
  </si>
  <si>
    <t>Nový most v km 0,003 - elektro</t>
  </si>
  <si>
    <t>{8f35ea77-e024-4e83-9254-04fec8ecd32b}</t>
  </si>
  <si>
    <t>030.31.2</t>
  </si>
  <si>
    <t>Přemostění náhonu v km 0,624</t>
  </si>
  <si>
    <t>{3017a923-4126-4912-b8b2-1d3f311b2281}</t>
  </si>
  <si>
    <t>030.31.3</t>
  </si>
  <si>
    <t>Přemostění náhonu v km 0,450</t>
  </si>
  <si>
    <t>{6d4aff21-22fc-4d46-ac8e-06fe750fb3ef}</t>
  </si>
  <si>
    <t>030.32.1</t>
  </si>
  <si>
    <t xml:space="preserve">Úpravy nájezdů na most a příjezdu k výrobnímu areálu </t>
  </si>
  <si>
    <t>{4b0436d7-b683-4bb5-9c21-f0d3d2ee22da}</t>
  </si>
  <si>
    <t>030.32.2</t>
  </si>
  <si>
    <t>Příjezdová komunikace k jezu</t>
  </si>
  <si>
    <t>{bd61e59a-d6a1-4ff7-9aa7-36e4d8d4b34b}</t>
  </si>
  <si>
    <t>030.33.1</t>
  </si>
  <si>
    <t xml:space="preserve">Sjezdová rampa do koryta </t>
  </si>
  <si>
    <t>{d67c4862-103a-4312-9bc8-325d5d5bb6b3}</t>
  </si>
  <si>
    <t>030.42</t>
  </si>
  <si>
    <t>Vyústění vnitřních vod</t>
  </si>
  <si>
    <t>{ef4c4707-3cd8-41ae-be49-9b3c7e70bb03}</t>
  </si>
  <si>
    <t>030.42.1</t>
  </si>
  <si>
    <t xml:space="preserve">Vyústění vnitřních vod zleva v km 0,024 04 </t>
  </si>
  <si>
    <t>{4f60c5cf-6e3e-4c99-a4af-05e13f66842f}</t>
  </si>
  <si>
    <t>030.42.2</t>
  </si>
  <si>
    <t>Vyústění vnitřních vod zprava v km 0,104 50</t>
  </si>
  <si>
    <t>{4e706cb1-0b96-4b75-92c0-31c9d80a27cc}</t>
  </si>
  <si>
    <t>030.42.6</t>
  </si>
  <si>
    <t>Vyústění vnitřních vod zleva v km 0,070 80</t>
  </si>
  <si>
    <t>{cdca63e8-4952-4493-989c-6bbcd4b7c495}</t>
  </si>
  <si>
    <t>030.42.7</t>
  </si>
  <si>
    <t>Vyústění vnitřních vod zprava v km 0,007 80</t>
  </si>
  <si>
    <t>{4413bfc6-98a2-4326-a2a2-6f5c097eb58a}</t>
  </si>
  <si>
    <t>030.42.8</t>
  </si>
  <si>
    <t xml:space="preserve">Vyústění dešťové kanalizace v km  0,496 70 (nová výusť)</t>
  </si>
  <si>
    <t>{119eb0a1-412a-465e-991d-db05c011d8bc}</t>
  </si>
  <si>
    <t>030.42.3</t>
  </si>
  <si>
    <t>Úprava zaústění Čakovského potoka v km 0,143 69 (TPE km 83,340)</t>
  </si>
  <si>
    <t>{96033e81-b233-41ad-aec2-f9c16791fc2a}</t>
  </si>
  <si>
    <t>030.42.4</t>
  </si>
  <si>
    <t>Vyústění vnitřních vod zprava v km 0,451 40</t>
  </si>
  <si>
    <t>{009c1ae6-0faf-4431-bb99-7371792751f7}</t>
  </si>
  <si>
    <t>030.42.5</t>
  </si>
  <si>
    <t>Vyústění propustku v km 0,609 00</t>
  </si>
  <si>
    <t>{55641bc1-8c03-4d5e-8915-cc6f84b07d14}</t>
  </si>
  <si>
    <t>030.57.1</t>
  </si>
  <si>
    <t>Přeložka oplocení a brány na p.č. 733/3</t>
  </si>
  <si>
    <t>{a718e292-1f94-49a8-9718-20aba4084f64}</t>
  </si>
  <si>
    <t>030.61</t>
  </si>
  <si>
    <t>Náhradní výsadba</t>
  </si>
  <si>
    <t>{581c4c8e-5444-4a12-a90f-347659d5e699}</t>
  </si>
  <si>
    <t>030.61.1</t>
  </si>
  <si>
    <t>{dfe505a3-e536-449e-ab90-d5c08c895135}</t>
  </si>
  <si>
    <t>030.75</t>
  </si>
  <si>
    <t>Kácení dřevin</t>
  </si>
  <si>
    <t>{7aaf51a0-0bae-4ef9-885b-99bf59ccd6c6}</t>
  </si>
  <si>
    <t>SO</t>
  </si>
  <si>
    <t>Úprava příjezdu do areálu IKTUS</t>
  </si>
  <si>
    <t>{46add0f0-3c86-4458-89b9-b319faccf88d}</t>
  </si>
  <si>
    <t>VRN</t>
  </si>
  <si>
    <t>Vedlejší rozpočtové náklady</t>
  </si>
  <si>
    <t>VON</t>
  </si>
  <si>
    <t>{fad90540-a81f-4aac-a56d-83a532dba7d2}</t>
  </si>
  <si>
    <t>nalozeni</t>
  </si>
  <si>
    <t>27738,023</t>
  </si>
  <si>
    <t>naložení_2</t>
  </si>
  <si>
    <t>20876</t>
  </si>
  <si>
    <t>KRYCÍ LIST SOUPISU PRACÍ</t>
  </si>
  <si>
    <t>Objekt:</t>
  </si>
  <si>
    <t xml:space="preserve">030.11.1 - Úprava koryta v úseku km 0,000 – 0,551 78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</si>
  <si>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</si>
  <si>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</si>
  <si>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</si>
  <si>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</si>
  <si>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</si>
  <si>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</si>
  <si>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</si>
  <si>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</si>
  <si>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</si>
  <si>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</si>
  <si>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</si>
  <si>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</si>
  <si>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</si>
  <si>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</si>
  <si>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</si>
  <si>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</si>
  <si>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</si>
  <si>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</si>
  <si>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</si>
  <si>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</si>
  <si>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</si>
  <si>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</si>
  <si>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</si>
  <si>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</si>
  <si>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</si>
  <si>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</si>
  <si>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</si>
  <si>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</si>
  <si>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</si>
  <si>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</si>
  <si>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</si>
  <si>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</si>
  <si>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</si>
  <si>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</si>
  <si>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</si>
  <si>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</si>
  <si>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</si>
  <si>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</si>
  <si>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</si>
  <si>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2024 02</t>
  </si>
  <si>
    <t>4</t>
  </si>
  <si>
    <t>-326048576</t>
  </si>
  <si>
    <t>Online PSC</t>
  </si>
  <si>
    <t>https://podminky.urs.cz/item/CS_URS_2024_02/113107223</t>
  </si>
  <si>
    <t>VV</t>
  </si>
  <si>
    <t>1067 "VV pol. 1.8.1"</t>
  </si>
  <si>
    <t>114203104</t>
  </si>
  <si>
    <t>Rozebrání záhozů a rovnanin na sucho</t>
  </si>
  <si>
    <t>m3</t>
  </si>
  <si>
    <t>1217823703</t>
  </si>
  <si>
    <t>https://podminky.urs.cz/item/CS_URS_2024_02/114203104</t>
  </si>
  <si>
    <t>1857,9 "VV pol. 1.9.2"</t>
  </si>
  <si>
    <t>3</t>
  </si>
  <si>
    <t>115101201</t>
  </si>
  <si>
    <t>Čerpání vody na dopravní výšku do 10 m průměrný přítok do 500 l/min</t>
  </si>
  <si>
    <t>hod</t>
  </si>
  <si>
    <t>-710164938</t>
  </si>
  <si>
    <t>https://podminky.urs.cz/item/CS_URS_2024_02/115101201</t>
  </si>
  <si>
    <t>240 "VV pol. 1.34"</t>
  </si>
  <si>
    <t>115101301</t>
  </si>
  <si>
    <t>Pohotovost čerpací soupravy pro dopravní výšku do 10 m přítok do 500 l/min</t>
  </si>
  <si>
    <t>den</t>
  </si>
  <si>
    <t>-1638146561</t>
  </si>
  <si>
    <t>https://podminky.urs.cz/item/CS_URS_2024_02/115101301</t>
  </si>
  <si>
    <t>5</t>
  </si>
  <si>
    <t>115R001</t>
  </si>
  <si>
    <t>Čerpací jímka - opakované použití</t>
  </si>
  <si>
    <t>kplt</t>
  </si>
  <si>
    <t>-164689866</t>
  </si>
  <si>
    <t>P</t>
  </si>
  <si>
    <t>Poznámka k položce:_x000d_
VV pol. 1.35</t>
  </si>
  <si>
    <t>6</t>
  </si>
  <si>
    <t>121151123</t>
  </si>
  <si>
    <t>Sejmutí ornice plochy přes 500 m2 tl vrstvy do 200 mm strojně</t>
  </si>
  <si>
    <t>1192758056</t>
  </si>
  <si>
    <t>https://podminky.urs.cz/item/CS_URS_2024_02/121151123</t>
  </si>
  <si>
    <t>16578"VV pol. 1.1"</t>
  </si>
  <si>
    <t>1969 "VV pol. 1.2"</t>
  </si>
  <si>
    <t>Součet</t>
  </si>
  <si>
    <t>7</t>
  </si>
  <si>
    <t>122251406</t>
  </si>
  <si>
    <t>Vykopávky v zemníku na suchu v hornině třídy těžitelnosti I skupiny 3 objem do 5000 m3 strojně</t>
  </si>
  <si>
    <t>1772905703</t>
  </si>
  <si>
    <t>https://podminky.urs.cz/item/CS_URS_2024_02/122251406</t>
  </si>
  <si>
    <t>3867,5 "VV pol. 1.3.2"</t>
  </si>
  <si>
    <t>8</t>
  </si>
  <si>
    <t>124353104</t>
  </si>
  <si>
    <t>Vykopávky pro koryta vodotečí v hornině třídy těžitelnosti II skupiny 4 objem přes 20000 m3 strojně</t>
  </si>
  <si>
    <t>908013897</t>
  </si>
  <si>
    <t>https://podminky.urs.cz/item/CS_URS_2024_02/124353104</t>
  </si>
  <si>
    <t>42379,33*0,8 "VV pol. 1.3.1"</t>
  </si>
  <si>
    <t>9</t>
  </si>
  <si>
    <t>127751113</t>
  </si>
  <si>
    <t>Vykopávky pod vodou v hornině třídy těžitelnosti I a II skupiny 1 až 4 tl vrstvy přes 0,5 m objem přes 5000 m3 strojně</t>
  </si>
  <si>
    <t>126795074</t>
  </si>
  <si>
    <t>https://podminky.urs.cz/item/CS_URS_2024_02/127751113</t>
  </si>
  <si>
    <t>42379,33*0,2 "VV pol. 1.3.1"</t>
  </si>
  <si>
    <t>10</t>
  </si>
  <si>
    <t>162351104</t>
  </si>
  <si>
    <t>Vodorovné přemístění přes 500 do 1000 m výkopku/sypaniny z horniny třídy těžitelnosti I skupiny 1 až 3</t>
  </si>
  <si>
    <t>-107752638</t>
  </si>
  <si>
    <t>https://podminky.urs.cz/item/CS_URS_2024_02/162351104</t>
  </si>
  <si>
    <t>34793 "VV pol. 1.38"</t>
  </si>
  <si>
    <t>11</t>
  </si>
  <si>
    <t>162551128</t>
  </si>
  <si>
    <t>Vodorovné přemístění přes 2 500 do 3000 m výkopku/sypaniny z horniny třídy těžitelnosti II skupiny 4 a 5</t>
  </si>
  <si>
    <t>-390454766</t>
  </si>
  <si>
    <t>https://podminky.urs.cz/item/CS_URS_2024_02/162551128</t>
  </si>
  <si>
    <t>2570 "VV pol. 1.1"</t>
  </si>
  <si>
    <t>196,9 "VV pol. 1.2"</t>
  </si>
  <si>
    <t>3348 "VV pol. 1.37"</t>
  </si>
  <si>
    <t>Mezisoučet</t>
  </si>
  <si>
    <t>13917 "VV pol. 1.39"</t>
  </si>
  <si>
    <t>3348,11 "VV pol. 1.16"</t>
  </si>
  <si>
    <t>14521*0,15 "VV pol. 1.11"</t>
  </si>
  <si>
    <t>1283,3*0,15 "VV pol. 1.12"</t>
  </si>
  <si>
    <t>2639*0,25 "VV pol. 1.13"</t>
  </si>
  <si>
    <t>3668,16 "VV pol. 1.14"</t>
  </si>
  <si>
    <t>546*0,3 "VV pol. 1.15"</t>
  </si>
  <si>
    <t>0,3*6935,36 "VV pol. 1.9.1"</t>
  </si>
  <si>
    <t>1486,34 "VV pol. 1.9.2"</t>
  </si>
  <si>
    <t>109*0,05 "VV pol. 1.19"</t>
  </si>
  <si>
    <t>8,20 "VV pol. 1.20"</t>
  </si>
  <si>
    <t>77*0,15 "VV pol. 1.21"</t>
  </si>
  <si>
    <t>18,41 "VV pol. 1.24"</t>
  </si>
  <si>
    <t>12</t>
  </si>
  <si>
    <t>171152501</t>
  </si>
  <si>
    <t>Zhutnění podloží z hornin soudržných nebo nesoudržných pod násypy</t>
  </si>
  <si>
    <t>-1439760637</t>
  </si>
  <si>
    <t>https://podminky.urs.cz/item/CS_URS_2024_02/171152501</t>
  </si>
  <si>
    <t>171,8 "VV pol. 1.6"</t>
  </si>
  <si>
    <t>13</t>
  </si>
  <si>
    <t>174151101</t>
  </si>
  <si>
    <t>Zásyp jam, šachet rýh nebo kolem objektů sypaninou se zhutněním</t>
  </si>
  <si>
    <t>-402112680</t>
  </si>
  <si>
    <t>https://podminky.urs.cz/item/CS_URS_2024_02/174151101</t>
  </si>
  <si>
    <t>14</t>
  </si>
  <si>
    <t>181451131</t>
  </si>
  <si>
    <t>Založení parkového trávníku výsevem pl přes 1000 m2 v rovině a ve svahu do 1:5</t>
  </si>
  <si>
    <t>464700703</t>
  </si>
  <si>
    <t>https://podminky.urs.cz/item/CS_URS_2024_02/181451131</t>
  </si>
  <si>
    <t>14521"VV pol. 1.11"</t>
  </si>
  <si>
    <t>2639 "VV pol. 1.13"</t>
  </si>
  <si>
    <t>182111111</t>
  </si>
  <si>
    <t>Zpevnění svahu tkaninou nebo rohoží na svahu sklonu přes 1:2 do 1:1</t>
  </si>
  <si>
    <t>-689377071</t>
  </si>
  <si>
    <t>https://podminky.urs.cz/item/CS_URS_2024_02/182111111</t>
  </si>
  <si>
    <t>1016,56 "2/O"</t>
  </si>
  <si>
    <t>16</t>
  </si>
  <si>
    <t>M</t>
  </si>
  <si>
    <t>182R001</t>
  </si>
  <si>
    <t>Travní rohož s travním semenem</t>
  </si>
  <si>
    <t>1617475161</t>
  </si>
  <si>
    <t>1016,56*1,05 'Přepočtené koeficientem množství</t>
  </si>
  <si>
    <t>17</t>
  </si>
  <si>
    <t>182151111</t>
  </si>
  <si>
    <t>Svahování v zářezech v hornině třídy těžitelnosti I skupiny 1 až 3 strojně</t>
  </si>
  <si>
    <t>-1957506838</t>
  </si>
  <si>
    <t>https://podminky.urs.cz/item/CS_URS_2024_02/182151111</t>
  </si>
  <si>
    <t>3038,97 "VV pol. 1.4"</t>
  </si>
  <si>
    <t>18</t>
  </si>
  <si>
    <t>182251101</t>
  </si>
  <si>
    <t>Svahování násypů strojně</t>
  </si>
  <si>
    <t>-2074282495</t>
  </si>
  <si>
    <t>https://podminky.urs.cz/item/CS_URS_2024_02/182251101</t>
  </si>
  <si>
    <t>977,88 "VV pol. 1.5"</t>
  </si>
  <si>
    <t>19</t>
  </si>
  <si>
    <t>182351133</t>
  </si>
  <si>
    <t>Rozprostření ornice pl přes 500 m2 ve svahu přes 1:5 tl vrstvy do 200 mm strojně</t>
  </si>
  <si>
    <t>1674198792</t>
  </si>
  <si>
    <t>https://podminky.urs.cz/item/CS_URS_2024_02/182351133</t>
  </si>
  <si>
    <t>1283,30 "VV pol. 1.12"</t>
  </si>
  <si>
    <t>20</t>
  </si>
  <si>
    <t>R 18135 002</t>
  </si>
  <si>
    <t xml:space="preserve">Odkopávka zeminy z břehů toku  a odvoz na skládku vč. skládkovného</t>
  </si>
  <si>
    <t>713105303</t>
  </si>
  <si>
    <t>Poznámka k položce:_x000d_
Položka obsahuje:_x000d_
- výkop a naložení zeminy na dopravní prostředek_x000d_
- odvoz do 20 km_x000d_
- skládkovné</t>
  </si>
  <si>
    <t>1000 "Odvoz vybraného výkopku z koryta"</t>
  </si>
  <si>
    <t>R01 001</t>
  </si>
  <si>
    <t>Převádění vody staveništěm, ochrana staveniště</t>
  </si>
  <si>
    <t>-1984031836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</si>
  <si>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</si>
  <si>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22</t>
  </si>
  <si>
    <t>R162 001</t>
  </si>
  <si>
    <t>Třídění kameniva a zeminy na mobilním zařízení</t>
  </si>
  <si>
    <t>-2128090533</t>
  </si>
  <si>
    <t>33651,06 "VV pol. 1.41"</t>
  </si>
  <si>
    <t>23</t>
  </si>
  <si>
    <t>162751117</t>
  </si>
  <si>
    <t>Vodorovné přemístění přes 9 000 do 10000 m výkopku/sypaniny z horniny třídy těžitelnosti I skupiny 1 až 3</t>
  </si>
  <si>
    <t>-1991020445</t>
  </si>
  <si>
    <t>https://podminky.urs.cz/item/CS_URS_2024_02/162751117</t>
  </si>
  <si>
    <t>4283,58 "VV pol. 1.36"</t>
  </si>
  <si>
    <t>20876 "VV pol. 1.40"</t>
  </si>
  <si>
    <t>24</t>
  </si>
  <si>
    <t>162751119</t>
  </si>
  <si>
    <t>Příplatek k vodorovnému přemístění výkopku/sypaniny z horniny třídy těžitelnosti I skupiny 1 až 3 ZKD 1000 m přes 10000 m</t>
  </si>
  <si>
    <t>-1147275647</t>
  </si>
  <si>
    <t>https://podminky.urs.cz/item/CS_URS_2024_02/162751119</t>
  </si>
  <si>
    <t>10*25159,58</t>
  </si>
  <si>
    <t>25</t>
  </si>
  <si>
    <t>171201231</t>
  </si>
  <si>
    <t>Poplatek za uložení zeminy a kamení na recyklační skládce (skládkovné) kód odpadu 17 05 04</t>
  </si>
  <si>
    <t>t</t>
  </si>
  <si>
    <t>-1660710401</t>
  </si>
  <si>
    <t>https://podminky.urs.cz/item/CS_URS_2024_02/171201231</t>
  </si>
  <si>
    <t>25159,58*2</t>
  </si>
  <si>
    <t>26</t>
  </si>
  <si>
    <t>167151112</t>
  </si>
  <si>
    <t>Nakládání výkopku z hornin třídy těžitelnosti II skupiny 4 a 5 přes 100 m3</t>
  </si>
  <si>
    <t>-192183590</t>
  </si>
  <si>
    <t>https://podminky.urs.cz/item/CS_URS_2024_02/167151112</t>
  </si>
  <si>
    <t>nalozeni+naložení_2</t>
  </si>
  <si>
    <t>28</t>
  </si>
  <si>
    <t>171251201</t>
  </si>
  <si>
    <t>Uložení sypaniny na skládky nebo meziskládky</t>
  </si>
  <si>
    <t>-1999654339</t>
  </si>
  <si>
    <t>https://podminky.urs.cz/item/CS_URS_2024_02/171251201</t>
  </si>
  <si>
    <t>2570,3 "VV pol. 1.1"</t>
  </si>
  <si>
    <t>3348,11 "VV pol. 1.37"</t>
  </si>
  <si>
    <t>29</t>
  </si>
  <si>
    <t>181351113</t>
  </si>
  <si>
    <t>Rozprostření ornice tl vrstvy do 200 mm pl přes 500 m2 v rovině nebo ve svahu do 1:5 strojně</t>
  </si>
  <si>
    <t>-668149202</t>
  </si>
  <si>
    <t>https://podminky.urs.cz/item/CS_URS_2024_02/181351113</t>
  </si>
  <si>
    <t>14521 "VV pol. 1.11"</t>
  </si>
  <si>
    <t>30</t>
  </si>
  <si>
    <t>181451132</t>
  </si>
  <si>
    <t>Založení parkového trávníku výsevem pl přes 1000 m2 ve svahu přes 1:5 do 1:2</t>
  </si>
  <si>
    <t>-449415853</t>
  </si>
  <si>
    <t>https://podminky.urs.cz/item/CS_URS_2024_02/181451132</t>
  </si>
  <si>
    <t>31</t>
  </si>
  <si>
    <t>00572470</t>
  </si>
  <si>
    <t>osivo směs travní univerzál</t>
  </si>
  <si>
    <t>kg</t>
  </si>
  <si>
    <t>851639390</t>
  </si>
  <si>
    <t>14521+1283,3+2639</t>
  </si>
  <si>
    <t>18443,3*0,02 'Přepočtené koeficientem množství</t>
  </si>
  <si>
    <t>32</t>
  </si>
  <si>
    <t>181951111</t>
  </si>
  <si>
    <t>Úprava pláně v hornině třídy těžitelnosti I skupiny 1 až 3 bez zhutnění strojně</t>
  </si>
  <si>
    <t>1884195790</t>
  </si>
  <si>
    <t>https://podminky.urs.cz/item/CS_URS_2024_02/181951111</t>
  </si>
  <si>
    <t>19023,57"VV pol. 1.7"</t>
  </si>
  <si>
    <t>33</t>
  </si>
  <si>
    <t>185804312</t>
  </si>
  <si>
    <t>Zalití rostlin vodou plocha přes 20 m2</t>
  </si>
  <si>
    <t>877918486</t>
  </si>
  <si>
    <t>https://podminky.urs.cz/item/CS_URS_2024_02/185804312</t>
  </si>
  <si>
    <t>34</t>
  </si>
  <si>
    <t>R18135 001</t>
  </si>
  <si>
    <t xml:space="preserve">Rekultivace pozemků ZPF  dočasně odňatých na dobu delší než 1 rok</t>
  </si>
  <si>
    <t>-2007881231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</si>
  <si>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</si>
  <si>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Zakládání</t>
  </si>
  <si>
    <t>59</t>
  </si>
  <si>
    <t>291111111R</t>
  </si>
  <si>
    <t>Vrstva z místního vytříděného drceného kameniva tl. 150 mm fr. 16/30 mm</t>
  </si>
  <si>
    <t>862454617</t>
  </si>
  <si>
    <t>60</t>
  </si>
  <si>
    <t>291211111R</t>
  </si>
  <si>
    <t>Zřízení plochy ze silničních panelů do lože tl 50 mm z místního tříděného kameniva</t>
  </si>
  <si>
    <t>-229688470</t>
  </si>
  <si>
    <t>109 "1/B"</t>
  </si>
  <si>
    <t>37</t>
  </si>
  <si>
    <t>59381006</t>
  </si>
  <si>
    <t>panel silniční 3,00x1,00x0,215m</t>
  </si>
  <si>
    <t>kus</t>
  </si>
  <si>
    <t>901279408</t>
  </si>
  <si>
    <t>96*0,25 'Přepočtené koeficientem množství</t>
  </si>
  <si>
    <t>Svislé a kompletní konstrukce</t>
  </si>
  <si>
    <t>38</t>
  </si>
  <si>
    <t>326216221</t>
  </si>
  <si>
    <t>Zdivo LTM z pravidelných kamenů na sucho, objem jednoho kamene přes 0,02 m3</t>
  </si>
  <si>
    <t>1423648805</t>
  </si>
  <si>
    <t>https://podminky.urs.cz/item/CS_URS_2024_02/326216221</t>
  </si>
  <si>
    <t>35,64 "VV pol. 1.23"</t>
  </si>
  <si>
    <t>Vodorovné konstrukce</t>
  </si>
  <si>
    <t>39</t>
  </si>
  <si>
    <t>457971121</t>
  </si>
  <si>
    <t>Zřízení vrstvy z geotextilie o sklonu přes 10° do 35° š do 3 m</t>
  </si>
  <si>
    <t>1831817641</t>
  </si>
  <si>
    <t>https://podminky.urs.cz/item/CS_URS_2024_02/457971121</t>
  </si>
  <si>
    <t>59,80 "1/O"</t>
  </si>
  <si>
    <t>40</t>
  </si>
  <si>
    <t>69311089</t>
  </si>
  <si>
    <t>geotextilie netkaná separační, ochranná, filtrační, drenážní PES 600g/m2</t>
  </si>
  <si>
    <t>58317925</t>
  </si>
  <si>
    <t>59,8*1,2 'Přepočtené koeficientem množství</t>
  </si>
  <si>
    <t>41</t>
  </si>
  <si>
    <t>462512270_R001</t>
  </si>
  <si>
    <t>Zához z lomového kamene s proštěrkováním z místního materiálu z terénu hmotnost do 200 kg (TKZ)</t>
  </si>
  <si>
    <t>1773709098</t>
  </si>
  <si>
    <t>Poznámka k položce:_x000d_
Proštěrkování kamenem (30 % objemu) fr. 16/30 z místního natříděného materiálu, vč dovozu</t>
  </si>
  <si>
    <t>6935,36 "VV pol. 1.9.1"</t>
  </si>
  <si>
    <t>42</t>
  </si>
  <si>
    <t>462512270_R0011</t>
  </si>
  <si>
    <t>Zához z lomového kamene z místních materiálu s proštěrkováním z místního materiálu z terénu hmotnost do 200 kg (TKZ)</t>
  </si>
  <si>
    <t>1008264910</t>
  </si>
  <si>
    <t>0,8*1857,92 "VV pol. 1.9.2"</t>
  </si>
  <si>
    <t>43</t>
  </si>
  <si>
    <t>462519002</t>
  </si>
  <si>
    <t>Příplatek za urovnání ploch záhozu z lomového kamene hmotnost do 200 kg</t>
  </si>
  <si>
    <t>660337999</t>
  </si>
  <si>
    <t>https://podminky.urs.cz/item/CS_URS_2024_02/462519002</t>
  </si>
  <si>
    <t>5530,69 "VV pol. 1.10"</t>
  </si>
  <si>
    <t>44</t>
  </si>
  <si>
    <t>464571124_R</t>
  </si>
  <si>
    <t>Pohoz z kameniva z těžených materiálů z terénu</t>
  </si>
  <si>
    <t>-1278587253</t>
  </si>
  <si>
    <t>3668,15 "VV pol. 1.14"</t>
  </si>
  <si>
    <t>545,0*0,3 "VV pol. 1.15"</t>
  </si>
  <si>
    <t>Komunikace pozemní</t>
  </si>
  <si>
    <t>45</t>
  </si>
  <si>
    <t>564851011</t>
  </si>
  <si>
    <t>Podklad ze štěrkodrtě ŠD plochy do 100 m2 tl 150 mm</t>
  </si>
  <si>
    <t>-666385120</t>
  </si>
  <si>
    <t>https://podminky.urs.cz/item/CS_URS_2024_02/564851011</t>
  </si>
  <si>
    <t>45 "VV pol. 1.22"</t>
  </si>
  <si>
    <t>46</t>
  </si>
  <si>
    <t>564952111</t>
  </si>
  <si>
    <t>Podklad z mechanicky zpevněného kameniva MZK tl 150 mm</t>
  </si>
  <si>
    <t>-1000451180</t>
  </si>
  <si>
    <t>https://podminky.urs.cz/item/CS_URS_2024_02/564952111</t>
  </si>
  <si>
    <t>Ostatní konstrukce a práce, bourání</t>
  </si>
  <si>
    <t>47</t>
  </si>
  <si>
    <t>936124112</t>
  </si>
  <si>
    <t>Montáž lavičky stabilní parkové se zabetonováním noh</t>
  </si>
  <si>
    <t>1874816193</t>
  </si>
  <si>
    <t>https://podminky.urs.cz/item/CS_URS_2024_02/936124112</t>
  </si>
  <si>
    <t>Poznámka k položce:_x000d_
kompletní montáž lavičky</t>
  </si>
  <si>
    <t>48</t>
  </si>
  <si>
    <t>936R001</t>
  </si>
  <si>
    <t>Parková lavička 3/O</t>
  </si>
  <si>
    <t>325984409</t>
  </si>
  <si>
    <t xml:space="preserve">Poznámka k položce:_x000d_
Obsahuje:_x000d_
dodávka ocelové konstrukce, žárově pozinkovaná, sedák a opěradlo lavičky z tvrdého dřeva tl. min. 0,040 mm. Celková délka 1,8 m, výška sedáku nad zemí 0,45 m. </t>
  </si>
  <si>
    <t>49</t>
  </si>
  <si>
    <t>966071711</t>
  </si>
  <si>
    <t>Bourání sloupků a vzpěr plotových ocelových do 2,5 m zabetonovaných</t>
  </si>
  <si>
    <t>906654478</t>
  </si>
  <si>
    <t>https://podminky.urs.cz/item/CS_URS_2024_02/966071711</t>
  </si>
  <si>
    <t>140,5/2,5</t>
  </si>
  <si>
    <t>50</t>
  </si>
  <si>
    <t>966071822</t>
  </si>
  <si>
    <t>Rozebrání oplocení z drátěného pletiva se čtvercovými oky v přes 1,6 do 2,0 m</t>
  </si>
  <si>
    <t>m</t>
  </si>
  <si>
    <t>-1207705244</t>
  </si>
  <si>
    <t>https://podminky.urs.cz/item/CS_URS_2024_02/966071822</t>
  </si>
  <si>
    <t>997</t>
  </si>
  <si>
    <t>Přesun sutě</t>
  </si>
  <si>
    <t>51</t>
  </si>
  <si>
    <t>997221571</t>
  </si>
  <si>
    <t>Vodorovná doprava vybouraných hmot do 1 km</t>
  </si>
  <si>
    <t>314325454</t>
  </si>
  <si>
    <t>https://podminky.urs.cz/item/CS_URS_2024_02/997221571</t>
  </si>
  <si>
    <t>52</t>
  </si>
  <si>
    <t>997221579</t>
  </si>
  <si>
    <t>Příplatek ZKD 1 km u vodorovné dopravy vybouraných hmot</t>
  </si>
  <si>
    <t>296963463</t>
  </si>
  <si>
    <t>https://podminky.urs.cz/item/CS_URS_2024_02/997221579</t>
  </si>
  <si>
    <t>19*(3860,479-3381)</t>
  </si>
  <si>
    <t>3*3381</t>
  </si>
  <si>
    <t>53</t>
  </si>
  <si>
    <t>997221655</t>
  </si>
  <si>
    <t>Poplatek za uložení na skládce (skládkovné) zeminy a kamení kód odpadu 17 05 04</t>
  </si>
  <si>
    <t>624886732</t>
  </si>
  <si>
    <t>https://podminky.urs.cz/item/CS_URS_2024_02/997221655</t>
  </si>
  <si>
    <t>998</t>
  </si>
  <si>
    <t>Přesun hmot</t>
  </si>
  <si>
    <t>54</t>
  </si>
  <si>
    <t>998332011</t>
  </si>
  <si>
    <t>Přesun hmot pro úpravy vodních toků a kanály</t>
  </si>
  <si>
    <t>1549174560</t>
  </si>
  <si>
    <t>https://podminky.urs.cz/item/CS_URS_2024_02/998332011</t>
  </si>
  <si>
    <t>PSV</t>
  </si>
  <si>
    <t>Práce a dodávky PSV</t>
  </si>
  <si>
    <t>767</t>
  </si>
  <si>
    <t>Konstrukce zámečnické</t>
  </si>
  <si>
    <t>55</t>
  </si>
  <si>
    <t>911121111</t>
  </si>
  <si>
    <t>Montáž zábradlí ocelového přichyceného vruty do betonového podkladu</t>
  </si>
  <si>
    <t>-801627321</t>
  </si>
  <si>
    <t>https://podminky.urs.cz/item/CS_URS_2024_02/911121111</t>
  </si>
  <si>
    <t>14,6 "1/Z"</t>
  </si>
  <si>
    <t>56</t>
  </si>
  <si>
    <t>767 R 002</t>
  </si>
  <si>
    <t>Zábradlí pozinkované trojmadlové</t>
  </si>
  <si>
    <t>987279136</t>
  </si>
  <si>
    <t>14,6"1/Z"</t>
  </si>
  <si>
    <t>Práce a dodávky M</t>
  </si>
  <si>
    <t>21-M</t>
  </si>
  <si>
    <t>Elektromontáže</t>
  </si>
  <si>
    <t>57</t>
  </si>
  <si>
    <t>210220001</t>
  </si>
  <si>
    <t>Montáž uzemňovacího vedení vodičů FeZn pomocí svorek na povrchu páskou do 120 mm2</t>
  </si>
  <si>
    <t>64</t>
  </si>
  <si>
    <t>-812455935</t>
  </si>
  <si>
    <t>https://podminky.urs.cz/item/CS_URS_2024_02/210220001</t>
  </si>
  <si>
    <t>17 "2/Z"</t>
  </si>
  <si>
    <t>58</t>
  </si>
  <si>
    <t>35442062</t>
  </si>
  <si>
    <t>pás zemnící 30x4mm FeZn</t>
  </si>
  <si>
    <t>128</t>
  </si>
  <si>
    <t>1934297505</t>
  </si>
  <si>
    <t>413,1</t>
  </si>
  <si>
    <t>nalozeni_45</t>
  </si>
  <si>
    <t>2745,74</t>
  </si>
  <si>
    <t>HB</t>
  </si>
  <si>
    <t>756,3</t>
  </si>
  <si>
    <t xml:space="preserve">030.11.2 - Úprava koryta v úseku km 0,551 78 – 0,650 62 </t>
  </si>
  <si>
    <t xml:space="preserve">    8 - Trubní vedení</t>
  </si>
  <si>
    <t>OST - Ostatní</t>
  </si>
  <si>
    <t>1832807639</t>
  </si>
  <si>
    <t>283,98 "VV pol. 2"</t>
  </si>
  <si>
    <t>571 "VV pol. 3"</t>
  </si>
  <si>
    <t>-1101582757</t>
  </si>
  <si>
    <t xml:space="preserve">1709  "VV pol.1.1"</t>
  </si>
  <si>
    <t>1099 "VV pol. 1.2"</t>
  </si>
  <si>
    <t>-530117996</t>
  </si>
  <si>
    <t xml:space="preserve">7563,20*0,7  "VV pol.4"</t>
  </si>
  <si>
    <t>127451113</t>
  </si>
  <si>
    <t>Vykopávky pod vodou v hornině třídy těžitelnosti II skupiny 5 tl vrstvy přes 0,5 m objem přes 5000 m3 strojně</t>
  </si>
  <si>
    <t>-702941119</t>
  </si>
  <si>
    <t>https://podminky.urs.cz/item/CS_URS_2024_02/127451113</t>
  </si>
  <si>
    <t xml:space="preserve">7563,19*0,3  "VV pol. 4"</t>
  </si>
  <si>
    <t>162351124</t>
  </si>
  <si>
    <t>Vodorovné přemístění přes 500 do 1000 m výkopku/sypaniny z hornin třídy těžitelnosti II skupiny 4 a 5</t>
  </si>
  <si>
    <t>-1915555092</t>
  </si>
  <si>
    <t>https://podminky.urs.cz/item/CS_URS_2024_02/162351124</t>
  </si>
  <si>
    <t>3170 "VV pol. 25"</t>
  </si>
  <si>
    <t>-1067864701</t>
  </si>
  <si>
    <t>3635 "VV pol. 24"</t>
  </si>
  <si>
    <t>1268,1 "VV pol. 26"</t>
  </si>
  <si>
    <t>48 "VV pol. 8"</t>
  </si>
  <si>
    <t>525,6 "VV pol. 7"</t>
  </si>
  <si>
    <t>1584 "VV pol. 10"</t>
  </si>
  <si>
    <t>0,3*2665 "VV pol. 12.1"</t>
  </si>
  <si>
    <t>684 "VV pol. 12.2"</t>
  </si>
  <si>
    <t>naloženi_45</t>
  </si>
  <si>
    <t>162551108</t>
  </si>
  <si>
    <t>Vodorovné přemístění přes 2 500 do 3000 m výkopku/sypaniny z horniny třídy těžitelnosti I skupiny 1 až 3</t>
  </si>
  <si>
    <t>-2034384133</t>
  </si>
  <si>
    <t>https://podminky.urs.cz/item/CS_URS_2024_02/162551108</t>
  </si>
  <si>
    <t>(1709+1099)*0,15 "VV pol.1.1 a 1.2"</t>
  </si>
  <si>
    <t>(1916+158)*0,15 "VV pol. 14.1 a 15"</t>
  </si>
  <si>
    <t>408*0,25 "VV pol. 14.2"</t>
  </si>
  <si>
    <t>1884797608</t>
  </si>
  <si>
    <t>980 "VV pol. 22"</t>
  </si>
  <si>
    <t>174251101</t>
  </si>
  <si>
    <t>Zásyp jam, šachet rýh nebo kolem objektů sypaninou bez zhutnění</t>
  </si>
  <si>
    <t>713148940</t>
  </si>
  <si>
    <t>https://podminky.urs.cz/item/CS_URS_2024_02/174251101</t>
  </si>
  <si>
    <t>526 "VV pol. 7"</t>
  </si>
  <si>
    <t>181951112</t>
  </si>
  <si>
    <t>Úprava pláně v hornině třídy těžitelnosti I skupiny 1 až 3 se zhutněním strojně</t>
  </si>
  <si>
    <t>1446598354</t>
  </si>
  <si>
    <t>https://podminky.urs.cz/item/CS_URS_2024_02/181951112</t>
  </si>
  <si>
    <t>5256,5 "VV pol. 6"</t>
  </si>
  <si>
    <t>99551233</t>
  </si>
  <si>
    <t xml:space="preserve">158  "VV pol. 16" </t>
  </si>
  <si>
    <t>JTA.67390860</t>
  </si>
  <si>
    <t>textilie jutařská PETEX 150g/m2 š 150cm</t>
  </si>
  <si>
    <t>-672151290</t>
  </si>
  <si>
    <t>143,636363636364*1,1 'Přepočtené koeficientem množství</t>
  </si>
  <si>
    <t>182351023</t>
  </si>
  <si>
    <t>Rozprostření ornice pl do 100 m2 ve svahu přes 1:5 tl vrstvy do 200 mm strojně</t>
  </si>
  <si>
    <t>1826613399</t>
  </si>
  <si>
    <t>https://podminky.urs.cz/item/CS_URS_2024_02/182351023</t>
  </si>
  <si>
    <t>158 "VV pol. 15"</t>
  </si>
  <si>
    <t>37653506</t>
  </si>
  <si>
    <t>2115,11 "VV pol. 5"</t>
  </si>
  <si>
    <t>1293004241</t>
  </si>
  <si>
    <t>100R001</t>
  </si>
  <si>
    <t>-619967923</t>
  </si>
  <si>
    <t>Poznámka k položce:_x000d_
- položka bude soutěžena dle §92 odst. 2 dle zákona č.134/2016 Sb. na výkon nebo funkci</t>
  </si>
  <si>
    <t>1 "VV pol. 28"</t>
  </si>
  <si>
    <t>-653199352</t>
  </si>
  <si>
    <t>-1738599876</t>
  </si>
  <si>
    <t xml:space="preserve">3170  "VV pol.25"</t>
  </si>
  <si>
    <t>162751137</t>
  </si>
  <si>
    <t>Vodorovné přemístění přes 9 000 do 10000 m výkopku/sypaniny z horniny třídy těžitelnosti II skupiny 4 a 5</t>
  </si>
  <si>
    <t>-311815410</t>
  </si>
  <si>
    <t>https://podminky.urs.cz/item/CS_URS_2024_02/162751137</t>
  </si>
  <si>
    <t>756,3 "VV pol. 23"</t>
  </si>
  <si>
    <t>1902,2 "VV pol. 27"</t>
  </si>
  <si>
    <t>nalozeni_HB</t>
  </si>
  <si>
    <t>162751139</t>
  </si>
  <si>
    <t>Příplatek k vodorovnému přemístění výkopku/sypaniny z horniny třídy těžitelnosti II skupiny 4 a 5 ZKD 1000 m přes 10000 m</t>
  </si>
  <si>
    <t>560443634</t>
  </si>
  <si>
    <t>https://podminky.urs.cz/item/CS_URS_2024_02/162751139</t>
  </si>
  <si>
    <t>10*2658,5</t>
  </si>
  <si>
    <t>-582396090</t>
  </si>
  <si>
    <t>2658,5*2</t>
  </si>
  <si>
    <t>166353203</t>
  </si>
  <si>
    <t>nalozeni+nalozeni_45+HB</t>
  </si>
  <si>
    <t>-1363451599</t>
  </si>
  <si>
    <t>1583,9 "VV pol. 10"</t>
  </si>
  <si>
    <t>2052,5 "VV pol. 11"</t>
  </si>
  <si>
    <t>-891421740</t>
  </si>
  <si>
    <t>1447,1 "VV pol. 25"</t>
  </si>
  <si>
    <t>1149,6 "VV pol. 26"</t>
  </si>
  <si>
    <t>756,32 "VV pol. 23"</t>
  </si>
  <si>
    <t>-174443704</t>
  </si>
  <si>
    <t>1916 "VV pol.14.1"</t>
  </si>
  <si>
    <t>181351114</t>
  </si>
  <si>
    <t>Rozprostření ornice tl vrstvy přes 200 do 250 mm pl přes 500 m2 v rovině nebo ve svahu do 1:5 strojně</t>
  </si>
  <si>
    <t>-29298185</t>
  </si>
  <si>
    <t>https://podminky.urs.cz/item/CS_URS_2024_02/181351114</t>
  </si>
  <si>
    <t>408 "VV pol. 14.2"</t>
  </si>
  <si>
    <t>27</t>
  </si>
  <si>
    <t>-168232146</t>
  </si>
  <si>
    <t>-1001101624</t>
  </si>
  <si>
    <t>1916+408 "VV pol. 14.1. a 14.2"</t>
  </si>
  <si>
    <t>-1485495114</t>
  </si>
  <si>
    <t>(158+1916+408)" VV pol. 14 a 15"</t>
  </si>
  <si>
    <t>2482*0,02 'Přepočtené koeficientem množství</t>
  </si>
  <si>
    <t>181951114</t>
  </si>
  <si>
    <t>Úprava pláně v hornině třídy těžitelnosti II skupiny 4 a 5 se zhutněním strojně</t>
  </si>
  <si>
    <t>1837882757</t>
  </si>
  <si>
    <t>https://podminky.urs.cz/item/CS_URS_2024_02/181951114</t>
  </si>
  <si>
    <t>7217 "VV pol. 6"</t>
  </si>
  <si>
    <t>980 "VV pol. 27"</t>
  </si>
  <si>
    <t>1018221705</t>
  </si>
  <si>
    <t>321311116</t>
  </si>
  <si>
    <t>Konstrukce vodních staveb z betonu prostého mrazuvzdorného tř. C 30/37</t>
  </si>
  <si>
    <t>-2131717475</t>
  </si>
  <si>
    <t>https://podminky.urs.cz/item/CS_URS_2024_02/321311116</t>
  </si>
  <si>
    <t>3,92 "VV pol. 17"</t>
  </si>
  <si>
    <t>321351010</t>
  </si>
  <si>
    <t>Bednění konstrukcí vodních staveb rovinné - zřízení</t>
  </si>
  <si>
    <t>-1490499759</t>
  </si>
  <si>
    <t>https://podminky.urs.cz/item/CS_URS_2024_02/321351010</t>
  </si>
  <si>
    <t>7,08 "VV pol. 18"</t>
  </si>
  <si>
    <t>321352010</t>
  </si>
  <si>
    <t>Bednění konstrukcí vodních staveb rovinné - odstranění</t>
  </si>
  <si>
    <t>-1661177369</t>
  </si>
  <si>
    <t>https://podminky.urs.cz/item/CS_URS_2024_02/321352010</t>
  </si>
  <si>
    <t>35</t>
  </si>
  <si>
    <t>321366112</t>
  </si>
  <si>
    <t>Výztuž železobetonových konstrukcí vodních staveb z oceli 10 505 D do 32 mm</t>
  </si>
  <si>
    <t>1882914088</t>
  </si>
  <si>
    <t>https://podminky.urs.cz/item/CS_URS_2024_02/321366112</t>
  </si>
  <si>
    <t>0,010415 "VV pol. 21"</t>
  </si>
  <si>
    <t>36</t>
  </si>
  <si>
    <t>321368211</t>
  </si>
  <si>
    <t>Výztuž železobetonových konstrukcí vodních staveb ze svařovaných sítí</t>
  </si>
  <si>
    <t>-588065434</t>
  </si>
  <si>
    <t>https://podminky.urs.cz/item/CS_URS_2024_02/321368211</t>
  </si>
  <si>
    <t>7,90*18,30/1000 "VV pol. 21"</t>
  </si>
  <si>
    <t>2111707484</t>
  </si>
  <si>
    <t>2665 "VV pol. 12.1"</t>
  </si>
  <si>
    <t>688759148</t>
  </si>
  <si>
    <t>684"VV pol.12.2"</t>
  </si>
  <si>
    <t>1138748804</t>
  </si>
  <si>
    <t>1849,7 "VV pol. 13"</t>
  </si>
  <si>
    <t>465220111</t>
  </si>
  <si>
    <t>Zřízení schodů z kopáků na maltu cementovou s vyspárováním</t>
  </si>
  <si>
    <t>600934459</t>
  </si>
  <si>
    <t>https://podminky.urs.cz/item/CS_URS_2024_02/465220111</t>
  </si>
  <si>
    <t>0,49+0,42 "VV pol. 19 a 20"</t>
  </si>
  <si>
    <t>58381076</t>
  </si>
  <si>
    <t>kopák hrubý 25x25x25-80cm</t>
  </si>
  <si>
    <t>-967462042</t>
  </si>
  <si>
    <t>Poznámka k položce:_x000d_
kamenická úprava kopáku do požadovaného tvaru</t>
  </si>
  <si>
    <t>0,25*1,2*11+3,5*0,3*2</t>
  </si>
  <si>
    <t>Trubní vedení</t>
  </si>
  <si>
    <t>899722114</t>
  </si>
  <si>
    <t>Krytí potrubí z plastů výstražnou fólií z PVC přes 34 do 40 cm</t>
  </si>
  <si>
    <t>1250264164</t>
  </si>
  <si>
    <t>https://podminky.urs.cz/item/CS_URS_2024_02/899722114</t>
  </si>
  <si>
    <t>997321511</t>
  </si>
  <si>
    <t>Vodorovná doprava suti a vybouraných hmot po suchu do 1 km</t>
  </si>
  <si>
    <t>-887382581</t>
  </si>
  <si>
    <t>https://podminky.urs.cz/item/CS_URS_2024_02/997321511</t>
  </si>
  <si>
    <t>997321519</t>
  </si>
  <si>
    <t>Příplatek ZKD 1 km vodorovné dopravy suti a vybouraných hmot po suchu</t>
  </si>
  <si>
    <t>-1453260064</t>
  </si>
  <si>
    <t>https://podminky.urs.cz/item/CS_URS_2024_02/997321519</t>
  </si>
  <si>
    <t>3*1556,06</t>
  </si>
  <si>
    <t>-774039750</t>
  </si>
  <si>
    <t>OST</t>
  </si>
  <si>
    <t>Ostatní</t>
  </si>
  <si>
    <t>O 001</t>
  </si>
  <si>
    <t>Statická zátěžová zkouška</t>
  </si>
  <si>
    <t>-1833468705</t>
  </si>
  <si>
    <t>O 002</t>
  </si>
  <si>
    <t>Hutnící pokus</t>
  </si>
  <si>
    <t>1018335689</t>
  </si>
  <si>
    <t>O 003</t>
  </si>
  <si>
    <t>Zkoušky pro ověření zkutnění hráze</t>
  </si>
  <si>
    <t>1835838915</t>
  </si>
  <si>
    <t>O 004</t>
  </si>
  <si>
    <t>Zkoušky zeminy pro sypání hráze</t>
  </si>
  <si>
    <t>-393954461</t>
  </si>
  <si>
    <t>16485,485</t>
  </si>
  <si>
    <t>4753</t>
  </si>
  <si>
    <t>ornice</t>
  </si>
  <si>
    <t>1266,315</t>
  </si>
  <si>
    <t>030.11.3 - Úprava koryta v úseku km 0,664 50 – 0,940 56</t>
  </si>
  <si>
    <t xml:space="preserve">    721 - Zdravotechnika - vnitřní kanalizace</t>
  </si>
  <si>
    <t>-496276396</t>
  </si>
  <si>
    <t>208,3 "VV pol. 6"</t>
  </si>
  <si>
    <t>-254402801</t>
  </si>
  <si>
    <t>60 "VV pol. 35"</t>
  </si>
  <si>
    <t>-1234698025</t>
  </si>
  <si>
    <t>673733289</t>
  </si>
  <si>
    <t>1102799118</t>
  </si>
  <si>
    <t xml:space="preserve">8449  "VV pol.1.1"</t>
  </si>
  <si>
    <t>416,6 "VV pol. 1.2"</t>
  </si>
  <si>
    <t>-2083553978</t>
  </si>
  <si>
    <t>556,1 "VV pol.2.2"</t>
  </si>
  <si>
    <t>1168959292</t>
  </si>
  <si>
    <t xml:space="preserve">12194   "VV pol.2.1"</t>
  </si>
  <si>
    <t>-2028790826</t>
  </si>
  <si>
    <t>7922 "VV pol. 17"</t>
  </si>
  <si>
    <t>-206383433</t>
  </si>
  <si>
    <t>844,9 "VV pol. 1.1"</t>
  </si>
  <si>
    <t>41,66 "VV pol. 1.2"</t>
  </si>
  <si>
    <t>4703*0,15 "VV pol. 9.1"</t>
  </si>
  <si>
    <t>2634,1*0,15 "VV pol. 9.2"</t>
  </si>
  <si>
    <t>663*0,25 "VV pol. 9.3"</t>
  </si>
  <si>
    <t>-662823284</t>
  </si>
  <si>
    <t>556,1 "VV pol. 2.2"</t>
  </si>
  <si>
    <t>0,3*166,6 "VV pol. 7.2"</t>
  </si>
  <si>
    <t>0,3*22797,8 "VV pol 7.1"</t>
  </si>
  <si>
    <t>1607,1 "VV pol. 10"</t>
  </si>
  <si>
    <t>121*0,15 "VV pol. 11"</t>
  </si>
  <si>
    <t>2997,9 "VV pol. 12"</t>
  </si>
  <si>
    <t>556,1 "VV pol. 13"</t>
  </si>
  <si>
    <t>3169 "VV pol. 18"</t>
  </si>
  <si>
    <t>0,15*(5366+2634,1) "VV pol. 9.1 a 9.2"</t>
  </si>
  <si>
    <t>38 "VV pol. 31.1"</t>
  </si>
  <si>
    <t>49,5*0,05+49,5*0,15 "VV pol. 21 a 22"</t>
  </si>
  <si>
    <t>1423634779</t>
  </si>
  <si>
    <t>1835 "VV pol. 4"</t>
  </si>
  <si>
    <t>175151101</t>
  </si>
  <si>
    <t>Obsypání potrubí strojně sypaninou bez prohození, uloženou do 3 m</t>
  </si>
  <si>
    <t>-1513586272</t>
  </si>
  <si>
    <t>https://podminky.urs.cz/item/CS_URS_2024_02/175151101</t>
  </si>
  <si>
    <t>38 "VV pol. 31.1 - z místních materiálu"</t>
  </si>
  <si>
    <t>30,5 "VV pol. 31.2"</t>
  </si>
  <si>
    <t>5,2 "VV pol. 33"</t>
  </si>
  <si>
    <t>58337331</t>
  </si>
  <si>
    <t>štěrkopísek frakce 0/22</t>
  </si>
  <si>
    <t>-1907195541</t>
  </si>
  <si>
    <t>35,7*2 'Přepočtené koeficientem množství</t>
  </si>
  <si>
    <t>377613966</t>
  </si>
  <si>
    <t>2116,1 "1/O"</t>
  </si>
  <si>
    <t>-1201234918</t>
  </si>
  <si>
    <t>2116,1*1,05 'Přepočtené koeficientem množství</t>
  </si>
  <si>
    <t>182151112</t>
  </si>
  <si>
    <t>Svahování v zářezech v hornině třídy těžitelnosti II skupiny 4 a 5 strojně</t>
  </si>
  <si>
    <t>-1621638282</t>
  </si>
  <si>
    <t>https://podminky.urs.cz/item/CS_URS_2024_02/182151112</t>
  </si>
  <si>
    <t>3810,2 "VV pol. 3"</t>
  </si>
  <si>
    <t>-670512110</t>
  </si>
  <si>
    <t>2634,1 "VV pol. 9.2"</t>
  </si>
  <si>
    <t>-204087358</t>
  </si>
  <si>
    <t>-1242028774</t>
  </si>
  <si>
    <t>1258425189</t>
  </si>
  <si>
    <t>-112098588</t>
  </si>
  <si>
    <t>-502463387</t>
  </si>
  <si>
    <t>1275 "VV pol. 15"</t>
  </si>
  <si>
    <t>4753"VV pol. 19"</t>
  </si>
  <si>
    <t>-778434794</t>
  </si>
  <si>
    <t>10*6028</t>
  </si>
  <si>
    <t>1474607159</t>
  </si>
  <si>
    <t>nalozeni+nalozeni_HB</t>
  </si>
  <si>
    <t>171151131</t>
  </si>
  <si>
    <t>Uložení sypaniny z hornin nesoudržných a soudržných střídavě do násypů zhutněných strojně</t>
  </si>
  <si>
    <t>-580685007</t>
  </si>
  <si>
    <t>https://podminky.urs.cz/item/CS_URS_2024_02/171151131</t>
  </si>
  <si>
    <t>556 "VV pol. 13"</t>
  </si>
  <si>
    <t>-842208571</t>
  </si>
  <si>
    <t>0,1*(8449+416,6) "VV pol. 1.1 a 1.2"</t>
  </si>
  <si>
    <t>556,1 "VV pol. 2.2."</t>
  </si>
  <si>
    <t>-1424845129</t>
  </si>
  <si>
    <t>6028*2</t>
  </si>
  <si>
    <t>-507671905</t>
  </si>
  <si>
    <t>4703 "VV pol. 9.1"</t>
  </si>
  <si>
    <t>663 "VV pol. 9.3"</t>
  </si>
  <si>
    <t>-1506449328</t>
  </si>
  <si>
    <t>5366 "VV pol. 9.1"</t>
  </si>
  <si>
    <t>-2065735712</t>
  </si>
  <si>
    <t>-1440511500</t>
  </si>
  <si>
    <t>4703+2634+663 "VV pol. 9.1 a 9.2 a 9.3"</t>
  </si>
  <si>
    <t>8000*0,02 'Přepočtené koeficientem množství</t>
  </si>
  <si>
    <t>-742449931</t>
  </si>
  <si>
    <t>7725 "VV pol. 5"</t>
  </si>
  <si>
    <t>-246088095</t>
  </si>
  <si>
    <t>291211111</t>
  </si>
  <si>
    <t>Zřízení plochy ze silničních panelů do lože tl 50 mm z kameniva</t>
  </si>
  <si>
    <t>-681001192</t>
  </si>
  <si>
    <t>https://podminky.urs.cz/item/CS_URS_2024_02/291211111</t>
  </si>
  <si>
    <t>11*3 "1/B"</t>
  </si>
  <si>
    <t>-246500897</t>
  </si>
  <si>
    <t>44*0,25 'Přepočtené koeficientem množství</t>
  </si>
  <si>
    <t>321321116</t>
  </si>
  <si>
    <t>Konstrukce vodních staveb ze ŽB mrazuvzdorného tř. C 30/37</t>
  </si>
  <si>
    <t>1707479104</t>
  </si>
  <si>
    <t>https://podminky.urs.cz/item/CS_URS_2024_02/321321116</t>
  </si>
  <si>
    <t>0,3 "VV pol. 25"</t>
  </si>
  <si>
    <t>-1052230335</t>
  </si>
  <si>
    <t>Poznámka k položce:_x000d_
VV pol. 27</t>
  </si>
  <si>
    <t>-399886273</t>
  </si>
  <si>
    <t>413380981</t>
  </si>
  <si>
    <t>12,6/1000 "VV pol. 26"</t>
  </si>
  <si>
    <t>-999651090</t>
  </si>
  <si>
    <t>2797,8"VV pol. 7.1"</t>
  </si>
  <si>
    <t>1240066051</t>
  </si>
  <si>
    <t>166,6"VV pol.7.2"</t>
  </si>
  <si>
    <t>1028645510</t>
  </si>
  <si>
    <t>1778,1 "VV pol. 8"</t>
  </si>
  <si>
    <t>753238646</t>
  </si>
  <si>
    <t>564251011R</t>
  </si>
  <si>
    <t>Podklad nebo podsyp ze štěrkopísku ŠP z místního materiálu plochy do 100 m2 tl 150 mm</t>
  </si>
  <si>
    <t>1062418045</t>
  </si>
  <si>
    <t>121 "VV pol. 11"</t>
  </si>
  <si>
    <t>49,5 "VV pol. 21"</t>
  </si>
  <si>
    <t>49,5 "VV pol. 22"</t>
  </si>
  <si>
    <t>564972111</t>
  </si>
  <si>
    <t>Podklad z mechanicky zpevněného kameniva MZK tl 250 mm</t>
  </si>
  <si>
    <t>2058121947</t>
  </si>
  <si>
    <t>https://podminky.urs.cz/item/CS_URS_2024_02/564972111</t>
  </si>
  <si>
    <t>106,5 "VV pol. 23"</t>
  </si>
  <si>
    <t>894812315</t>
  </si>
  <si>
    <t>Revizní a čistící šachta z PP typ DN 600/200 šachtové dno průtočné</t>
  </si>
  <si>
    <t>1854806609</t>
  </si>
  <si>
    <t>https://podminky.urs.cz/item/CS_URS_2024_02/894812315</t>
  </si>
  <si>
    <t>Poznámka k položce:_x000d_
3/P</t>
  </si>
  <si>
    <t>894812333</t>
  </si>
  <si>
    <t>Revizní a čistící šachta z PP DN 600 šachtová roura korugovaná světlé hloubky 3000 mm</t>
  </si>
  <si>
    <t>-10559756</t>
  </si>
  <si>
    <t>https://podminky.urs.cz/item/CS_URS_2024_02/894812333</t>
  </si>
  <si>
    <t>894812339</t>
  </si>
  <si>
    <t>Příplatek k rourám revizní a čistící šachty z PP DN 600 za uříznutí šachtové roury</t>
  </si>
  <si>
    <t>856150196</t>
  </si>
  <si>
    <t>https://podminky.urs.cz/item/CS_URS_2024_02/894812339</t>
  </si>
  <si>
    <t>894812356</t>
  </si>
  <si>
    <t>Revizní a čistící šachta z PP DN 600 poklop litinový pro třídu zatížení B125 s betonovým prstencem</t>
  </si>
  <si>
    <t>-1418690184</t>
  </si>
  <si>
    <t>https://podminky.urs.cz/item/CS_URS_2024_02/894812356</t>
  </si>
  <si>
    <t>R93002</t>
  </si>
  <si>
    <t>Výstražná tyč dl. 1,5 m D+M</t>
  </si>
  <si>
    <t>50392279</t>
  </si>
  <si>
    <t>Poznámka k položce:_x000d_
VV pol. 32</t>
  </si>
  <si>
    <t>935111211</t>
  </si>
  <si>
    <t>Osazení příkopového žlabu do štěrkopísku tl 100 mm z betonových tvárnic š 800 mm</t>
  </si>
  <si>
    <t>1185930981</t>
  </si>
  <si>
    <t>https://podminky.urs.cz/item/CS_URS_2024_02/935111211</t>
  </si>
  <si>
    <t>95 "VV pol. 24"</t>
  </si>
  <si>
    <t>59227003</t>
  </si>
  <si>
    <t>žlabovka příkopová betonová s lomenými stěnami 330x570x140mm</t>
  </si>
  <si>
    <t>1918941076</t>
  </si>
  <si>
    <t>605655010</t>
  </si>
  <si>
    <t>Poznámka k položce:_x000d_
vč betonu, bednění</t>
  </si>
  <si>
    <t>8 "VV pol. 34.2"</t>
  </si>
  <si>
    <t>Parková lavička 2/O</t>
  </si>
  <si>
    <t>-1595929281</t>
  </si>
  <si>
    <t>Poznámka k položce:_x000d_
vč. dřeva... komplet pol. 34</t>
  </si>
  <si>
    <t>313502169</t>
  </si>
  <si>
    <t>2098252515</t>
  </si>
  <si>
    <t>1331143674</t>
  </si>
  <si>
    <t>721</t>
  </si>
  <si>
    <t>Zdravotechnika - vnitřní kanalizace</t>
  </si>
  <si>
    <t>871353123</t>
  </si>
  <si>
    <t>Montáž kanalizačního potrubí hladkého plnostěnného SN 12 z PVC-U DN 200</t>
  </si>
  <si>
    <t>-287167261</t>
  </si>
  <si>
    <t>https://podminky.urs.cz/item/CS_URS_2024_02/871353123</t>
  </si>
  <si>
    <t>43,5+51,5 "VV pol. 29 a 30"</t>
  </si>
  <si>
    <t>OSM.223110</t>
  </si>
  <si>
    <t>KGEM Trubka DN 200/1000, plnostěnná SN10 EN 1401-1</t>
  </si>
  <si>
    <t>462262797</t>
  </si>
  <si>
    <t>OSM.223110R</t>
  </si>
  <si>
    <t>KGEM Trubka DN 200/1000, plnostěnná SN10 EN 1401-1 perforovaná</t>
  </si>
  <si>
    <t>501562410</t>
  </si>
  <si>
    <t>61</t>
  </si>
  <si>
    <t>122856238</t>
  </si>
  <si>
    <t>Poznámka k položce:_x000d_
VV pol.38</t>
  </si>
  <si>
    <t>62</t>
  </si>
  <si>
    <t>992862374</t>
  </si>
  <si>
    <t>Poznámka k položce:_x000d_
VV pol. 39</t>
  </si>
  <si>
    <t>63</t>
  </si>
  <si>
    <t>535772874</t>
  </si>
  <si>
    <t>Poznámka k položce:_x000d_
VV pol. 41</t>
  </si>
  <si>
    <t>1911551162</t>
  </si>
  <si>
    <t>Poznámka k položce:_x000d_
VV pol. 40</t>
  </si>
  <si>
    <t>030.11.5 - Přeložka náhonu na MVE</t>
  </si>
  <si>
    <t xml:space="preserve">    711 - Izolace proti vodě, vlhkosti a plynům</t>
  </si>
  <si>
    <t>175151201</t>
  </si>
  <si>
    <t>Obsypání objektu nad přilehlým původním terénem sypaninou bez prohození, uloženou do 3 m strojně</t>
  </si>
  <si>
    <t>-975719244</t>
  </si>
  <si>
    <t>https://podminky.urs.cz/item/CS_URS_2024_02/175151201</t>
  </si>
  <si>
    <t>6,40 "VV pol. 4.9.3"</t>
  </si>
  <si>
    <t>-1371289819</t>
  </si>
  <si>
    <t>6,4*2 'Přepočtené koeficientem množství</t>
  </si>
  <si>
    <t>273313611</t>
  </si>
  <si>
    <t>Základové desky z betonu tř. C 16/20</t>
  </si>
  <si>
    <t>-2130271932</t>
  </si>
  <si>
    <t>https://podminky.urs.cz/item/CS_URS_2024_02/273313611</t>
  </si>
  <si>
    <t>39,50 "VV pol. 4.1"</t>
  </si>
  <si>
    <t>39,5 "VV pol. 4.2"</t>
  </si>
  <si>
    <t>232348572</t>
  </si>
  <si>
    <t>295 "VV pol. 4.3"</t>
  </si>
  <si>
    <t>1800041249</t>
  </si>
  <si>
    <t>6,70 "VV pol. 4.4"</t>
  </si>
  <si>
    <t>404 "VV pol. 4.6.1"</t>
  </si>
  <si>
    <t>321351010_R</t>
  </si>
  <si>
    <t>Bednění konstrukcí z překližky rovinné - zřízení a odstranění</t>
  </si>
  <si>
    <t>-238756740</t>
  </si>
  <si>
    <t>22 "VV pol. 4.9.1"</t>
  </si>
  <si>
    <t>60621148</t>
  </si>
  <si>
    <t>překližka vodovzdorná hladká/hladká bříza tl 18mm</t>
  </si>
  <si>
    <t>676199415</t>
  </si>
  <si>
    <t>Poznámka k položce:_x000d_
6/P</t>
  </si>
  <si>
    <t>22*1,05 'Přepočtené koeficientem množství</t>
  </si>
  <si>
    <t>60512125</t>
  </si>
  <si>
    <t>hranol stavební řezivo průřezu do 120cm2 do dl 6m</t>
  </si>
  <si>
    <t>759615590</t>
  </si>
  <si>
    <t>21*1,2*0,14*0,12</t>
  </si>
  <si>
    <t>321351020</t>
  </si>
  <si>
    <t>Bednění konstrukcí vodních staveb válcově zakřivené - zřízení</t>
  </si>
  <si>
    <t>-292665401</t>
  </si>
  <si>
    <t>https://podminky.urs.cz/item/CS_URS_2024_02/321351020</t>
  </si>
  <si>
    <t>188 "VV pol. 4.6.2"</t>
  </si>
  <si>
    <t>1077321342</t>
  </si>
  <si>
    <t>321352020</t>
  </si>
  <si>
    <t>Bednění konstrukcí vodních staveb válcově zakřivené - odstranění</t>
  </si>
  <si>
    <t>-355931710</t>
  </si>
  <si>
    <t>https://podminky.urs.cz/item/CS_URS_2024_02/321352020</t>
  </si>
  <si>
    <t>321366111</t>
  </si>
  <si>
    <t>Výztuž železobetonových konstrukcí vodních staveb z oceli 10 505 D do 12 mm</t>
  </si>
  <si>
    <t>1434264483</t>
  </si>
  <si>
    <t>https://podminky.urs.cz/item/CS_URS_2024_02/321366111</t>
  </si>
  <si>
    <t>3709/1000 "VV pol. 4.7.1"</t>
  </si>
  <si>
    <t>2131732721</t>
  </si>
  <si>
    <t>39000/1000 "VV pol. 4.7.2"</t>
  </si>
  <si>
    <t>321R001</t>
  </si>
  <si>
    <t>Vylamovací box s výztuží pr.12/150 dl. 1,25 m</t>
  </si>
  <si>
    <t>988893565</t>
  </si>
  <si>
    <t>R321351010</t>
  </si>
  <si>
    <t>Bednění konstrukcí vodních staveb - negativní, zřízení</t>
  </si>
  <si>
    <t>1007698152</t>
  </si>
  <si>
    <t>0,70 "VV pol. 4.4"</t>
  </si>
  <si>
    <t>12 "VV pol. 4.6.3"</t>
  </si>
  <si>
    <t>R321351011</t>
  </si>
  <si>
    <t>Bednění konstrukcí vodních staveb - negativní, odstranění</t>
  </si>
  <si>
    <t>-628389003</t>
  </si>
  <si>
    <t>8 001</t>
  </si>
  <si>
    <t>Potrubí ve zdi náhonu DN 200</t>
  </si>
  <si>
    <t>1814415437</t>
  </si>
  <si>
    <t>Poznámka k položce:_x000d_
VV pol. 6.1 a 6.2</t>
  </si>
  <si>
    <t>931992121</t>
  </si>
  <si>
    <t>Výplň dilatačních spár z extrudovaného polystyrénu tl 20 mm</t>
  </si>
  <si>
    <t>-162891981</t>
  </si>
  <si>
    <t>https://podminky.urs.cz/item/CS_URS_2024_02/931992121</t>
  </si>
  <si>
    <t>46 "VV pol. 4.8.1"</t>
  </si>
  <si>
    <t>936457113</t>
  </si>
  <si>
    <t>Zálivka kotevních šroubů betonem objemu přes 0,25 do 1 m3</t>
  </si>
  <si>
    <t>594861417</t>
  </si>
  <si>
    <t>https://podminky.urs.cz/item/CS_URS_2024_02/936457113</t>
  </si>
  <si>
    <t>1,30 "VV pol. 4.4"</t>
  </si>
  <si>
    <t>936501111</t>
  </si>
  <si>
    <t>Limnigrafická lať</t>
  </si>
  <si>
    <t>625798506</t>
  </si>
  <si>
    <t>https://podminky.urs.cz/item/CS_URS_2024_02/936501111</t>
  </si>
  <si>
    <t>2,75 "VV pol. 9"</t>
  </si>
  <si>
    <t>953333318</t>
  </si>
  <si>
    <t>PVC těsnící pás do dilatačních spar betonových kcí vnitřní š 190 mm</t>
  </si>
  <si>
    <t>-1811252496</t>
  </si>
  <si>
    <t>https://podminky.urs.cz/item/CS_URS_2024_02/953333318</t>
  </si>
  <si>
    <t>65 "VV pol. 4.8.2"</t>
  </si>
  <si>
    <t>9R 001</t>
  </si>
  <si>
    <t>Stavidlový uzávěr náhonu 3,0*1,5 m D+M</t>
  </si>
  <si>
    <t>-971210902</t>
  </si>
  <si>
    <t xml:space="preserve">1  "VV pol.10.1"</t>
  </si>
  <si>
    <t>-1453602012</t>
  </si>
  <si>
    <t>711</t>
  </si>
  <si>
    <t>Izolace proti vodě, vlhkosti a plynům</t>
  </si>
  <si>
    <t>711792183R</t>
  </si>
  <si>
    <t>Izolace proti vodě těsnění svislých dilatačních spár těsnícím provazcem a trvale pružným tmelem</t>
  </si>
  <si>
    <t>1031619607</t>
  </si>
  <si>
    <t>70,50 "VV pol. 4.8.3"</t>
  </si>
  <si>
    <t>767832122</t>
  </si>
  <si>
    <t>Montáž venkovních požárních žebříků do betonu bez suchovodu</t>
  </si>
  <si>
    <t>2075803943</t>
  </si>
  <si>
    <t>https://podminky.urs.cz/item/CS_URS_2024_02/767832122</t>
  </si>
  <si>
    <t>2,67 "VV pol. 10.5"</t>
  </si>
  <si>
    <t>767R122</t>
  </si>
  <si>
    <t>Žebřík dl. 2,67 m pozinkovaný trubkový</t>
  </si>
  <si>
    <t>645899743</t>
  </si>
  <si>
    <t>767 001</t>
  </si>
  <si>
    <t>Kotevní deska K.01</t>
  </si>
  <si>
    <t>-1546443943</t>
  </si>
  <si>
    <t>Poznámka k položce:_x000d_
VV pol. 4.7.4</t>
  </si>
  <si>
    <t>767 002</t>
  </si>
  <si>
    <t>Kotevní deska K.02</t>
  </si>
  <si>
    <t>-804875914</t>
  </si>
  <si>
    <t>354056797</t>
  </si>
  <si>
    <t>68,8 "VV pol. 7.1.1"</t>
  </si>
  <si>
    <t>767 R 001</t>
  </si>
  <si>
    <t>Zábradlí pozinkované s vodorovnou výplní vč. uzamykatelné branky</t>
  </si>
  <si>
    <t>1387676529</t>
  </si>
  <si>
    <t>68,8 "VV pol. 7.1.1 a 7.1.2"</t>
  </si>
  <si>
    <t>767 R</t>
  </si>
  <si>
    <t>Uzemňovací systém vč. uzemňovacích bodů</t>
  </si>
  <si>
    <t>176167251</t>
  </si>
  <si>
    <t>Poznámka k položce:_x000d_
VV pol. 8.1</t>
  </si>
  <si>
    <t>Mobilní odnímatelné zábradlí vč. kotvení a přípravy</t>
  </si>
  <si>
    <t>-167237187</t>
  </si>
  <si>
    <t>Poznámka k položce:_x000d_
VV pol. 7.2"</t>
  </si>
  <si>
    <t>-1590930092</t>
  </si>
  <si>
    <t>212 "VV pol. 8.2"</t>
  </si>
  <si>
    <t>35441073</t>
  </si>
  <si>
    <t>drát D 10mm FeZn</t>
  </si>
  <si>
    <t>-1994249152</t>
  </si>
  <si>
    <t>17 "VV pol. 8.3"</t>
  </si>
  <si>
    <t>767 R 003</t>
  </si>
  <si>
    <t>Hradidla plovoucího náhonu 2,96 m pr. 140x140 mm 19 ks</t>
  </si>
  <si>
    <t>1019805468</t>
  </si>
  <si>
    <t>Poznámka k položce:_x000d_
VV pol. 10.2.1</t>
  </si>
  <si>
    <t>767 R 004</t>
  </si>
  <si>
    <t>Vedení hradidel náhonu</t>
  </si>
  <si>
    <t>-1406408334</t>
  </si>
  <si>
    <t>Poznámka k položce:_x000d_
VV pol. 10.2.2</t>
  </si>
  <si>
    <t>767 R 005</t>
  </si>
  <si>
    <t>Hrubé česle na vtoku náhonu, pozinkované</t>
  </si>
  <si>
    <t>-2092565909</t>
  </si>
  <si>
    <t>Poznámka k položce:_x000d_
VV pol. 10.3</t>
  </si>
  <si>
    <t>767 R 006</t>
  </si>
  <si>
    <t xml:space="preserve">Plošina z pororoštu vč. rámu </t>
  </si>
  <si>
    <t>1496443785</t>
  </si>
  <si>
    <t>Poznámka k položce:_x000d_
VV pol. 10.4</t>
  </si>
  <si>
    <t>O001.1</t>
  </si>
  <si>
    <t>Zkoušky a uvedení do rpovozu</t>
  </si>
  <si>
    <t>-967667915</t>
  </si>
  <si>
    <t>Poznámka k položce:_x000d_
VV pol. 10.6</t>
  </si>
  <si>
    <t>O002</t>
  </si>
  <si>
    <t>Předmět dodávky technologie</t>
  </si>
  <si>
    <t>-1411246845</t>
  </si>
  <si>
    <t>Poznámka k položce:_x000d_
VV pol. 10.7</t>
  </si>
  <si>
    <t>nalozeni_14</t>
  </si>
  <si>
    <t>1201,3</t>
  </si>
  <si>
    <t>793</t>
  </si>
  <si>
    <t>030.11.6 - Úprava v navázání na stávající koryto</t>
  </si>
  <si>
    <t>1495284983</t>
  </si>
  <si>
    <t>140 "VV pol. 7"</t>
  </si>
  <si>
    <t>-138367638</t>
  </si>
  <si>
    <t xml:space="preserve">1025  "VV pol. 1"</t>
  </si>
  <si>
    <t>71,4 "VV pol. 2"</t>
  </si>
  <si>
    <t>124353101</t>
  </si>
  <si>
    <t>Vykopávky pro koryta vodotečí v hornině třídy těžitelnosti II skupiny 4 objem do 1000 m3 strojně</t>
  </si>
  <si>
    <t>1049461349</t>
  </si>
  <si>
    <t>https://podminky.urs.cz/item/CS_URS_2024_02/124353101</t>
  </si>
  <si>
    <t>110,5 "VV pol. 4"</t>
  </si>
  <si>
    <t>127451111</t>
  </si>
  <si>
    <t>Vykopávky pod vodou v hornině třídy těžitelnosti II skupiny 5 tl vrstvy přes 0,5 m objem do 1000 m3 strojně</t>
  </si>
  <si>
    <t>-1944343251</t>
  </si>
  <si>
    <t>https://podminky.urs.cz/item/CS_URS_2024_02/127451111</t>
  </si>
  <si>
    <t>1491"VV pol. 3"</t>
  </si>
  <si>
    <t>-1190094649</t>
  </si>
  <si>
    <t>1321"VV pol. 17"</t>
  </si>
  <si>
    <t>-527260025</t>
  </si>
  <si>
    <t>0,1*(1025+71,4) "VV pol. 1 a 2"</t>
  </si>
  <si>
    <t>533,2 "VV pol. 17"</t>
  </si>
  <si>
    <t>9,8+110,5 "VV pol. 14"</t>
  </si>
  <si>
    <t>120 "VV pol. 20"</t>
  </si>
  <si>
    <t>9,8+110,5 "VV pol. 13 a 14"</t>
  </si>
  <si>
    <t>0,15*(57,4+104,4) "VV pol. 10 a 11.1."</t>
  </si>
  <si>
    <t>0,25*649 "VV pol. 11.2"</t>
  </si>
  <si>
    <t>0,3*(522,6+112) "VV pol. 8.1 a 8.2"</t>
  </si>
  <si>
    <t>176,1 "VV pol. 12"</t>
  </si>
  <si>
    <t>528 "vv pol 18"</t>
  </si>
  <si>
    <t>796338174</t>
  </si>
  <si>
    <t>1321 "VV pol.17"</t>
  </si>
  <si>
    <t>1147757606</t>
  </si>
  <si>
    <t>160 "VV pol. 15"</t>
  </si>
  <si>
    <t>793 "VV pol. 19"</t>
  </si>
  <si>
    <t>-1894928965</t>
  </si>
  <si>
    <t>953*10</t>
  </si>
  <si>
    <t>-756096802</t>
  </si>
  <si>
    <t>nalozeni_14+nalozeni_HB</t>
  </si>
  <si>
    <t>1122861707</t>
  </si>
  <si>
    <t>110,5 "VV pol. 14"</t>
  </si>
  <si>
    <t>652303239</t>
  </si>
  <si>
    <t>953*2 "skládka HB"</t>
  </si>
  <si>
    <t>-128408625</t>
  </si>
  <si>
    <t>120 "VV pol. 19"</t>
  </si>
  <si>
    <t>948 "skládka HB"</t>
  </si>
  <si>
    <t>533 "VV pol. 17"</t>
  </si>
  <si>
    <t>-1479769746</t>
  </si>
  <si>
    <t>9,8 "VV pol. 13""</t>
  </si>
  <si>
    <t>181351103</t>
  </si>
  <si>
    <t>Rozprostření ornice tl vrstvy do 200 mm pl přes 100 do 500 m2 v rovině nebo ve svahu do 1:5 strojně</t>
  </si>
  <si>
    <t>1900789061</t>
  </si>
  <si>
    <t>https://podminky.urs.cz/item/CS_URS_2024_02/181351103</t>
  </si>
  <si>
    <t>57,4"VV pol. 10"</t>
  </si>
  <si>
    <t>649,0 "VV pol. 11.2"</t>
  </si>
  <si>
    <t>181411131</t>
  </si>
  <si>
    <t>Založení parkového trávníku výsevem pl do 1000 m2 v rovině a ve svahu do 1:5</t>
  </si>
  <si>
    <t>-1300819347</t>
  </si>
  <si>
    <t>https://podminky.urs.cz/item/CS_URS_2024_02/181411131</t>
  </si>
  <si>
    <t>57,4+649 "VV pol. 10 a 11.2"</t>
  </si>
  <si>
    <t>1748716508</t>
  </si>
  <si>
    <t>649 "VV pol. 11.2"</t>
  </si>
  <si>
    <t>-1289880455</t>
  </si>
  <si>
    <t>125,4 "VV pol. 6"</t>
  </si>
  <si>
    <t>-456506834</t>
  </si>
  <si>
    <t>405,7 "VV pol. 5"</t>
  </si>
  <si>
    <t>-564684735</t>
  </si>
  <si>
    <t>104,4 "VV pol. 11"</t>
  </si>
  <si>
    <t>181411132</t>
  </si>
  <si>
    <t>Založení parkového trávníku výsevem pl do 1000 m2 ve svahu přes 1:5 do 1:2</t>
  </si>
  <si>
    <t>1343999848</t>
  </si>
  <si>
    <t>https://podminky.urs.cz/item/CS_URS_2024_02/181411132</t>
  </si>
  <si>
    <t>-926979320</t>
  </si>
  <si>
    <t>57,4+104,4+649 "VVpol. 10, 11.1 a 11.2"</t>
  </si>
  <si>
    <t>810,8*0,02 'Přepočtené koeficientem množství</t>
  </si>
  <si>
    <t>-1681358285</t>
  </si>
  <si>
    <t>-988375683</t>
  </si>
  <si>
    <t>-760292283</t>
  </si>
  <si>
    <t>522,6 "VV pol. 8.1"</t>
  </si>
  <si>
    <t>-1428732216</t>
  </si>
  <si>
    <t>112"VV pol.8.2"</t>
  </si>
  <si>
    <t>-2065342441</t>
  </si>
  <si>
    <t>456,9 "VV pol. 9"</t>
  </si>
  <si>
    <t>1734762098</t>
  </si>
  <si>
    <t>-4645681</t>
  </si>
  <si>
    <t>-1945525008</t>
  </si>
  <si>
    <t>254,8*4</t>
  </si>
  <si>
    <t>1300208120</t>
  </si>
  <si>
    <t>-1793929439</t>
  </si>
  <si>
    <t>Poznámka k položce:_x000d_
VV pol. 21</t>
  </si>
  <si>
    <t>22425569</t>
  </si>
  <si>
    <t>Poznámka k položce:_x000d_
VV pol. 22</t>
  </si>
  <si>
    <t>1447234748</t>
  </si>
  <si>
    <t>Poznámka k položce:_x000d_
VV pol. 23</t>
  </si>
  <si>
    <t>889415340</t>
  </si>
  <si>
    <t>Poznámka k položce:_x000d_
VV pol. 24</t>
  </si>
  <si>
    <t>nalozeni_3km</t>
  </si>
  <si>
    <t>10167,63</t>
  </si>
  <si>
    <t>nalozeni_TM</t>
  </si>
  <si>
    <t>788,627</t>
  </si>
  <si>
    <t>030.12.1 - Pravobřežní ochranná hráz v úseku km 0,118 80 – 0,335 70</t>
  </si>
  <si>
    <t>113107323</t>
  </si>
  <si>
    <t>Odstranění podkladu z kameniva drceného tl přes 200 do 300 mm strojně pl do 50 m2</t>
  </si>
  <si>
    <t>-760185201</t>
  </si>
  <si>
    <t>https://podminky.urs.cz/item/CS_URS_2024_02/113107323</t>
  </si>
  <si>
    <t>35,8 "VV pol. 1.3"</t>
  </si>
  <si>
    <t>324727805</t>
  </si>
  <si>
    <t>72 "VV pol. 1.4"</t>
  </si>
  <si>
    <t>1538516892</t>
  </si>
  <si>
    <t>119003211</t>
  </si>
  <si>
    <t>Mobilní plotová zábrana s reflexním pásem výšky do 1,5 m pro zabezpečení výkopu zřízení</t>
  </si>
  <si>
    <t>-1469915275</t>
  </si>
  <si>
    <t>https://podminky.urs.cz/item/CS_URS_2024_02/119003211</t>
  </si>
  <si>
    <t>119003212</t>
  </si>
  <si>
    <t>Mobilní plotová zábrana s reflexním pásem výšky do 1,5 m pro zabezpečení výkopu odstranění</t>
  </si>
  <si>
    <t>-1161890720</t>
  </si>
  <si>
    <t>https://podminky.urs.cz/item/CS_URS_2024_02/119003212</t>
  </si>
  <si>
    <t>-745990506</t>
  </si>
  <si>
    <t>6543 "VV pol. 1.1"</t>
  </si>
  <si>
    <t>143,2 "VV pol. 1.2"</t>
  </si>
  <si>
    <t>127451102</t>
  </si>
  <si>
    <t>Vykopávky pod vodou v hornině třídy těžitelnosti II skupiny 5 tl vrstvy do 0,5 m objem do 5000 m3 strojně</t>
  </si>
  <si>
    <t>794887091</t>
  </si>
  <si>
    <t>https://podminky.urs.cz/item/CS_URS_2024_02/127451102</t>
  </si>
  <si>
    <t>1066,5 "VV pol. 1.8"</t>
  </si>
  <si>
    <t>405 "VV pol. 1.9"</t>
  </si>
  <si>
    <t>30 "VV pol. 1.10"</t>
  </si>
  <si>
    <t>131351106</t>
  </si>
  <si>
    <t>Hloubení jam nezapažených v hornině třídy těžitelnosti II skupiny 4 objem do 5000 m3 strojně</t>
  </si>
  <si>
    <t>356307753</t>
  </si>
  <si>
    <t>https://podminky.urs.cz/item/CS_URS_2024_02/131351106</t>
  </si>
  <si>
    <t>8 "VV pol. 1.6"</t>
  </si>
  <si>
    <t>3781 "VV pol. 1.7"</t>
  </si>
  <si>
    <t>131313701</t>
  </si>
  <si>
    <t>Hloubení nezapažených jam v soudržných horninách třídy těžitelnosti II skupiny 4 ručně</t>
  </si>
  <si>
    <t>989081312</t>
  </si>
  <si>
    <t>https://podminky.urs.cz/item/CS_URS_2024_02/131313701</t>
  </si>
  <si>
    <t>2,9 "VV pol. 1.11"</t>
  </si>
  <si>
    <t>1,4 "VV pol. 1.12"</t>
  </si>
  <si>
    <t>-2085864751</t>
  </si>
  <si>
    <t>819825918</t>
  </si>
  <si>
    <t>0,15*(6543+143,2) "VV pol. 1.1 a 1.2"</t>
  </si>
  <si>
    <t>41,50 "VV pol. 1.33"</t>
  </si>
  <si>
    <t>4331,18*0,5 "VV pol. 1.34"</t>
  </si>
  <si>
    <t>369*0,15 "VV pol. 1.28.1"</t>
  </si>
  <si>
    <t>980,4*0,15 "VV pol. 1.29"</t>
  </si>
  <si>
    <t>2858*0,25 "VV pol. 1.28.2"</t>
  </si>
  <si>
    <t>nalozeni_1_3</t>
  </si>
  <si>
    <t>138484133</t>
  </si>
  <si>
    <t>1677572908</t>
  </si>
  <si>
    <t>529,3 "VV pol. 1.31"</t>
  </si>
  <si>
    <t>2833,6 "VV pol. 1.35"</t>
  </si>
  <si>
    <t>nalozeni_3_20</t>
  </si>
  <si>
    <t>615894610</t>
  </si>
  <si>
    <t>10*3362,9</t>
  </si>
  <si>
    <t>793162636</t>
  </si>
  <si>
    <t>3362,9*2</t>
  </si>
  <si>
    <t>1325207529</t>
  </si>
  <si>
    <t>750 "2/O"</t>
  </si>
  <si>
    <t>1284830899</t>
  </si>
  <si>
    <t>750*1,05 'Přepočtené koeficientem množství</t>
  </si>
  <si>
    <t>598867705</t>
  </si>
  <si>
    <t>-1375998740</t>
  </si>
  <si>
    <t>4722,6 "VV pol. 1.33"</t>
  </si>
  <si>
    <t>R 162 002</t>
  </si>
  <si>
    <t>Nákup, naložení, dovoz zeminy (20 km) vhodné do násypu hráze</t>
  </si>
  <si>
    <t>-679898098</t>
  </si>
  <si>
    <t>Poznámka k položce:_x000d_
VV pol. 1.30</t>
  </si>
  <si>
    <t>1355317737</t>
  </si>
  <si>
    <t>41,5 "VV pol. 1.32"</t>
  </si>
  <si>
    <t>221,1 "VV pol. 1.20"</t>
  </si>
  <si>
    <t>3411,32 "VV pol. 1.30"</t>
  </si>
  <si>
    <t>405 "VV pol. 1.25"</t>
  </si>
  <si>
    <t>30 "VV pol. 1.26"</t>
  </si>
  <si>
    <t>41,5 "VV pol. 1.27"</t>
  </si>
  <si>
    <t>3411 "VV pol. 1.24"</t>
  </si>
  <si>
    <t>1889 "VV pol. 1.34"</t>
  </si>
  <si>
    <t>260,5 "VV pol. 3.5"</t>
  </si>
  <si>
    <t>0,3*1660,7 "VV pol. 3.6"</t>
  </si>
  <si>
    <t>-1513995456</t>
  </si>
  <si>
    <t>0,5*922,31</t>
  </si>
  <si>
    <t>nalozeni_5_20</t>
  </si>
  <si>
    <t>940147650</t>
  </si>
  <si>
    <t>10*461,155</t>
  </si>
  <si>
    <t>-1813043492</t>
  </si>
  <si>
    <t>171103201</t>
  </si>
  <si>
    <t>Uložení sypanin z horniny třídy těžitelnosti I a II skupiny 1 až 4 do hrází nádrží se zhutněním 100 % PS C s příměsí jílu do 20 %</t>
  </si>
  <si>
    <t>-1608614993</t>
  </si>
  <si>
    <t>https://podminky.urs.cz/item/CS_URS_2024_02/171103201</t>
  </si>
  <si>
    <t>3411,32 "VV pol. 1.24"</t>
  </si>
  <si>
    <t>-1719484654</t>
  </si>
  <si>
    <t>2378,1 "VV pol. 1.14"</t>
  </si>
  <si>
    <t>-1917700949</t>
  </si>
  <si>
    <t xml:space="preserve">1200  "VV pol. 1.4"</t>
  </si>
  <si>
    <t>1235840295</t>
  </si>
  <si>
    <t>77,28 "VV pol. 1.18"</t>
  </si>
  <si>
    <t>51,52 "VV pol. 1.19"</t>
  </si>
  <si>
    <t>22,08 "VV pol. 1.20"</t>
  </si>
  <si>
    <t>41,50 "VV pol. 1.27"</t>
  </si>
  <si>
    <t>58337310</t>
  </si>
  <si>
    <t>štěrkopísek frakce 0/4</t>
  </si>
  <si>
    <t>-2122284862</t>
  </si>
  <si>
    <t>77,28*2 "VV pol. 1.18"</t>
  </si>
  <si>
    <t>-530142719</t>
  </si>
  <si>
    <t>51,52*2 "VV pol. 1.19"</t>
  </si>
  <si>
    <t>-692722791</t>
  </si>
  <si>
    <t>369 "VV pol. 1.28.1"</t>
  </si>
  <si>
    <t>2858 "VV pol . 1.28.2"</t>
  </si>
  <si>
    <t>-1650427243</t>
  </si>
  <si>
    <t>3227,6 "VV pol. 1.28.1 a 1.28.2"</t>
  </si>
  <si>
    <t>1082900088</t>
  </si>
  <si>
    <t>980,4 "VV pol. 1.29"</t>
  </si>
  <si>
    <t>1359312815</t>
  </si>
  <si>
    <t>1416812093</t>
  </si>
  <si>
    <t>369+980,4+2858</t>
  </si>
  <si>
    <t>4207,4*0,02 'Přepočtené koeficientem množství</t>
  </si>
  <si>
    <t>1991528954</t>
  </si>
  <si>
    <t>2858 "VV pol. 1.28.2"</t>
  </si>
  <si>
    <t>-1628224775</t>
  </si>
  <si>
    <t>357,7 "VV pol. 1.13"</t>
  </si>
  <si>
    <t>-476299161</t>
  </si>
  <si>
    <t>1785,8 "VV pol. 1.15"</t>
  </si>
  <si>
    <t>-1849634576</t>
  </si>
  <si>
    <t>86979887</t>
  </si>
  <si>
    <t>3197,1 "VV pol. 1.16"</t>
  </si>
  <si>
    <t>273313711</t>
  </si>
  <si>
    <t>Základové desky z betonu tř. C 20/25</t>
  </si>
  <si>
    <t>1261129331</t>
  </si>
  <si>
    <t>https://podminky.urs.cz/item/CS_URS_2024_02/273313711</t>
  </si>
  <si>
    <t>0,48 "VV pol. 1.17"</t>
  </si>
  <si>
    <t>275313711</t>
  </si>
  <si>
    <t>Základové patky z betonu tř. C 20/25</t>
  </si>
  <si>
    <t>1676300473</t>
  </si>
  <si>
    <t>https://podminky.urs.cz/item/CS_URS_2024_02/275313711</t>
  </si>
  <si>
    <t>1,44 "VV pol. 3.10"</t>
  </si>
  <si>
    <t>291111111</t>
  </si>
  <si>
    <t>Podklad pro zpevněné plochy z kameniva drceného 0 až 63 mm</t>
  </si>
  <si>
    <t>1353300715</t>
  </si>
  <si>
    <t>https://podminky.urs.cz/item/CS_URS_2024_02/291111111</t>
  </si>
  <si>
    <t>7,80 "VV pol. 3.8"</t>
  </si>
  <si>
    <t>-821553079</t>
  </si>
  <si>
    <t>13*3 "3/B"</t>
  </si>
  <si>
    <t>982621380</t>
  </si>
  <si>
    <t>52*0,25 'Přepočtené koeficientem množství</t>
  </si>
  <si>
    <t>451311111</t>
  </si>
  <si>
    <t>Podklad pod dlažbu z betonu prostého C 20/25 tl do 100 mm</t>
  </si>
  <si>
    <t>-1471743698</t>
  </si>
  <si>
    <t>https://podminky.urs.cz/item/CS_URS_2024_02/451311111</t>
  </si>
  <si>
    <t>451571211R</t>
  </si>
  <si>
    <t>Lože pod dlažby z kameniva těženého hrubého vrstva tl do 100 mm z místního materiálu</t>
  </si>
  <si>
    <t>602745404</t>
  </si>
  <si>
    <t>2*260,54 "VV pol. 3.5"</t>
  </si>
  <si>
    <t>451577877</t>
  </si>
  <si>
    <t>Podklad nebo lože pod dlažbu vodorovný nebo do sklonu 1:5 ze štěrkopísku tl přes 30 do 100 mm</t>
  </si>
  <si>
    <t>1436680588</t>
  </si>
  <si>
    <t>https://podminky.urs.cz/item/CS_URS_2024_02/451577877</t>
  </si>
  <si>
    <t>185*0,6 "VV pol. 3.1"</t>
  </si>
  <si>
    <t>1691890819</t>
  </si>
  <si>
    <t>3970 "1/O"</t>
  </si>
  <si>
    <t>1670748520</t>
  </si>
  <si>
    <t>3970*1,2 'Přepočtené koeficientem množství</t>
  </si>
  <si>
    <t>1302639669</t>
  </si>
  <si>
    <t>1660,69 "VV pol. 3.6"</t>
  </si>
  <si>
    <t>-580120871</t>
  </si>
  <si>
    <t>1943,75 "VV pol. 3.8"</t>
  </si>
  <si>
    <t>465513127</t>
  </si>
  <si>
    <t>Dlažba z lomového kamene na cementovou maltu s vyspárováním tl 200 mm</t>
  </si>
  <si>
    <t>-397498633</t>
  </si>
  <si>
    <t>https://podminky.urs.cz/item/CS_URS_2024_02/465513127</t>
  </si>
  <si>
    <t>4,48 "VV pol. 3.3"</t>
  </si>
  <si>
    <t>93087790</t>
  </si>
  <si>
    <t>840 "VV pol. 3.9"</t>
  </si>
  <si>
    <t>1349016671</t>
  </si>
  <si>
    <t>890411811</t>
  </si>
  <si>
    <t>Bourání šachet z prefabrikovaných skruží ručně obestavěného prostoru do 1,5 m3</t>
  </si>
  <si>
    <t>572336809</t>
  </si>
  <si>
    <t>https://podminky.urs.cz/item/CS_URS_2024_02/890411811</t>
  </si>
  <si>
    <t>Poznámka k položce:_x000d_
VV pol. 3.11</t>
  </si>
  <si>
    <t>130/2600</t>
  </si>
  <si>
    <t>740/2600</t>
  </si>
  <si>
    <t>245111111</t>
  </si>
  <si>
    <t>Osazení krycí desky dvoudílné</t>
  </si>
  <si>
    <t>-497018442</t>
  </si>
  <si>
    <t>https://podminky.urs.cz/item/CS_URS_2024_02/245111111</t>
  </si>
  <si>
    <t>59225763</t>
  </si>
  <si>
    <t>deska betonová zákrytová studniční 124x7cm</t>
  </si>
  <si>
    <t>1457770777</t>
  </si>
  <si>
    <t>59225763R</t>
  </si>
  <si>
    <t>deska betonová zákrytová studniční uzamykatelná</t>
  </si>
  <si>
    <t>-904618590</t>
  </si>
  <si>
    <t>894411311</t>
  </si>
  <si>
    <t>Osazení betonových nebo železobetonových dílců pro šachty skruží rovných</t>
  </si>
  <si>
    <t>789159478</t>
  </si>
  <si>
    <t>https://podminky.urs.cz/item/CS_URS_2024_02/894411311</t>
  </si>
  <si>
    <t>59224080</t>
  </si>
  <si>
    <t>skruž betonová DN 1000x1000 100x100x9cm bez stupadel</t>
  </si>
  <si>
    <t>-2052841933</t>
  </si>
  <si>
    <t>Poznámka k položce:_x000d_
4/B</t>
  </si>
  <si>
    <t>59224597R</t>
  </si>
  <si>
    <t>skruž betonové šachty DN 1000 kanalizační 100x100x12cm, se stupadly s otvorem 700x500 mm</t>
  </si>
  <si>
    <t>-2012416928</t>
  </si>
  <si>
    <t>Poznámka k položce:_x000d_
2/B</t>
  </si>
  <si>
    <t>59224079</t>
  </si>
  <si>
    <t>skruž betonová DN 1000x500 100x50x9cm bez stupadel</t>
  </si>
  <si>
    <t>925650003</t>
  </si>
  <si>
    <t>894414111</t>
  </si>
  <si>
    <t>Osazení betonových nebo železobetonových dílců pro šachty skruží základových (dno)</t>
  </si>
  <si>
    <t>1563155867</t>
  </si>
  <si>
    <t>https://podminky.urs.cz/item/CS_URS_2024_02/894414111</t>
  </si>
  <si>
    <t>65</t>
  </si>
  <si>
    <t>59224337</t>
  </si>
  <si>
    <t>dno betonové šachty DN 1000 kanalizační výšky 60cm</t>
  </si>
  <si>
    <t>227880521</t>
  </si>
  <si>
    <t>66</t>
  </si>
  <si>
    <t>894414211</t>
  </si>
  <si>
    <t>Osazení betonových nebo železobetonových dílců pro šachty desek zákrytových</t>
  </si>
  <si>
    <t>-875478063</t>
  </si>
  <si>
    <t>https://podminky.urs.cz/item/CS_URS_2024_02/894414211</t>
  </si>
  <si>
    <t>67</t>
  </si>
  <si>
    <t>PFB.1121601</t>
  </si>
  <si>
    <t>Deska zákrytová TZK-Q.1 100-63/17</t>
  </si>
  <si>
    <t>-970236296</t>
  </si>
  <si>
    <t>68</t>
  </si>
  <si>
    <t>899103112</t>
  </si>
  <si>
    <t>Osazení poklopů litinových, ocelových nebo železobetonových včetně rámů pro třídu zatížení B125, C250</t>
  </si>
  <si>
    <t>-1313800415</t>
  </si>
  <si>
    <t>https://podminky.urs.cz/item/CS_URS_2024_02/899103112</t>
  </si>
  <si>
    <t>69</t>
  </si>
  <si>
    <t>63126038</t>
  </si>
  <si>
    <t>poklop šachtový s kompozitním rámem kruhový DN 600 D400</t>
  </si>
  <si>
    <t>1390465462</t>
  </si>
  <si>
    <t>70</t>
  </si>
  <si>
    <t>899623161</t>
  </si>
  <si>
    <t>Obetonování potrubí nebo zdiva stok betonem prostým tř. C 20/25 v otevřeném výkopu</t>
  </si>
  <si>
    <t>-176112258</t>
  </si>
  <si>
    <t>https://podminky.urs.cz/item/CS_URS_2024_02/899623161</t>
  </si>
  <si>
    <t>1,5 "VV pol. 3.12"</t>
  </si>
  <si>
    <t>71</t>
  </si>
  <si>
    <t>899643121</t>
  </si>
  <si>
    <t>Bednění pro obetonování potrubí otevřený výkop zřízení</t>
  </si>
  <si>
    <t>-690656197</t>
  </si>
  <si>
    <t>https://podminky.urs.cz/item/CS_URS_2024_02/899643121</t>
  </si>
  <si>
    <t>72</t>
  </si>
  <si>
    <t>899643122</t>
  </si>
  <si>
    <t>Bednění pro obetonování potrubí otevřený výkop odstranění</t>
  </si>
  <si>
    <t>-1871138922</t>
  </si>
  <si>
    <t>https://podminky.urs.cz/item/CS_URS_2024_02/899643122</t>
  </si>
  <si>
    <t>73</t>
  </si>
  <si>
    <t>899658211</t>
  </si>
  <si>
    <t>Výztuž pro obetonování potrubí ze svařovaných sítí typu Kari</t>
  </si>
  <si>
    <t>-1482498531</t>
  </si>
  <si>
    <t>https://podminky.urs.cz/item/CS_URS_2024_02/899658211</t>
  </si>
  <si>
    <t>7,90*7,80/1000</t>
  </si>
  <si>
    <t>74</t>
  </si>
  <si>
    <t>935112211</t>
  </si>
  <si>
    <t>Osazení příkopového žlabu do betonu tl 100 mm z betonových tvárnic š 800 mm</t>
  </si>
  <si>
    <t>-599119628</t>
  </si>
  <si>
    <t>https://podminky.urs.cz/item/CS_URS_2024_02/935112211</t>
  </si>
  <si>
    <t>185 "1/B"</t>
  </si>
  <si>
    <t>75</t>
  </si>
  <si>
    <t>-1302948543</t>
  </si>
  <si>
    <t>76</t>
  </si>
  <si>
    <t>1504384149</t>
  </si>
  <si>
    <t>77</t>
  </si>
  <si>
    <t>Česle 605x600 mm do prefa šachty D+M</t>
  </si>
  <si>
    <t>1118411839</t>
  </si>
  <si>
    <t>78</t>
  </si>
  <si>
    <t>Ocelová závora dvoudílná, uzamykatelná, žárově zinkovaná D+M</t>
  </si>
  <si>
    <t>309424292</t>
  </si>
  <si>
    <t>79</t>
  </si>
  <si>
    <t>-1413869282</t>
  </si>
  <si>
    <t>Poznámka k položce:_x000d_
VV pol. 1.21</t>
  </si>
  <si>
    <t>80</t>
  </si>
  <si>
    <t>1695396806</t>
  </si>
  <si>
    <t>Poznámka k položce:_x000d_
VV pol. 1.22</t>
  </si>
  <si>
    <t>81</t>
  </si>
  <si>
    <t>K003</t>
  </si>
  <si>
    <t>Vzorky z míst těžby zemin - Stanovení vlhkosti frakce pod 16 mm a zrnitosti</t>
  </si>
  <si>
    <t>-956127423</t>
  </si>
  <si>
    <t>82</t>
  </si>
  <si>
    <t>K004</t>
  </si>
  <si>
    <t>Vzorky z míst těžby zemin - Stanovení zhutnitelnosti dle PS na frakci pod 16 mm</t>
  </si>
  <si>
    <t>-1561497432</t>
  </si>
  <si>
    <t>83</t>
  </si>
  <si>
    <t>K005</t>
  </si>
  <si>
    <t xml:space="preserve">Vzorky z tělesa hráze - Stanovení vlhké objemové hmotnosti frakce pod 16 mm  ρpod 16</t>
  </si>
  <si>
    <t>-549260454</t>
  </si>
  <si>
    <t>84</t>
  </si>
  <si>
    <t>K006</t>
  </si>
  <si>
    <t>Vzorky z tělesa hráze - Stanovení vlhké objemové hmotnosti frakce pod 16 mm po zhutnění dle PS ρPS pod16</t>
  </si>
  <si>
    <t>-143953119</t>
  </si>
  <si>
    <t>85</t>
  </si>
  <si>
    <t>K007</t>
  </si>
  <si>
    <t>Vzorky z tělesa hráze - Stanovení vlhkosti wpod16</t>
  </si>
  <si>
    <t>-1457332584</t>
  </si>
  <si>
    <t>86</t>
  </si>
  <si>
    <t>K008</t>
  </si>
  <si>
    <t>Vzorky z tělesa hráze - Stanovení</t>
  </si>
  <si>
    <t>1668959474</t>
  </si>
  <si>
    <t xml:space="preserve">Poznámka k položce:_x000d_
• zhutnitelnost dle Proctora standard na frakci pod 16 mm (ρdmax PS pod16  a woptPS pod16),_x000d_
• zrnitost proséváním a hustoměrem.</t>
  </si>
  <si>
    <t>87</t>
  </si>
  <si>
    <t>803458668</t>
  </si>
  <si>
    <t>Poznámka k položce:_x000d_
• specifická (měrná) hmotnost ρs,_x000d_
• Atterbergovy meze wp, wl, Ip,_x000d_
• zatřídění zeminy.</t>
  </si>
  <si>
    <t>3390,93</t>
  </si>
  <si>
    <t>naložení_HB</t>
  </si>
  <si>
    <t>1274</t>
  </si>
  <si>
    <t>030.13.1 - Pravostranná nábřežní zeď v úseku km 0,003 00 - 0,118 80</t>
  </si>
  <si>
    <t>113107221</t>
  </si>
  <si>
    <t>Odstranění podkladu z kameniva drceného tl do 100 mm strojně pl přes 200 m2</t>
  </si>
  <si>
    <t>-10777385</t>
  </si>
  <si>
    <t>https://podminky.urs.cz/item/CS_URS_2024_02/113107221</t>
  </si>
  <si>
    <t>586 "VV pol. 1.2"</t>
  </si>
  <si>
    <t>-145615602</t>
  </si>
  <si>
    <t>42 "VV pol. 1.3"</t>
  </si>
  <si>
    <t>113107241</t>
  </si>
  <si>
    <t>Odstranění podkladu živičného tl 50 mm strojně pl přes 200 m2</t>
  </si>
  <si>
    <t>14080856</t>
  </si>
  <si>
    <t>https://podminky.urs.cz/item/CS_URS_2024_02/113107241</t>
  </si>
  <si>
    <t>1613739735</t>
  </si>
  <si>
    <t>13272 "VV pol. 2.11"</t>
  </si>
  <si>
    <t>1252388222</t>
  </si>
  <si>
    <t>4*146</t>
  </si>
  <si>
    <t>204015480</t>
  </si>
  <si>
    <t>(590+255+66) "VV pol. 1.1.1, 1.1.2, 1.1.3"</t>
  </si>
  <si>
    <t>124353102</t>
  </si>
  <si>
    <t>Vykopávky pro koryta vodotečí v hornině třídy těžitelnosti II skupiny 4 objem do 5000 m3 strojně</t>
  </si>
  <si>
    <t>-1710725995</t>
  </si>
  <si>
    <t>https://podminky.urs.cz/item/CS_URS_2024_02/124353102</t>
  </si>
  <si>
    <t>1753,2 "VV pol. 2.15"</t>
  </si>
  <si>
    <t>1291,5 "VV pol. 2.16"</t>
  </si>
  <si>
    <t>151712111</t>
  </si>
  <si>
    <t>Převázka ocelová zdvojená pro kotvení záporového pažení</t>
  </si>
  <si>
    <t>769585411</t>
  </si>
  <si>
    <t>https://podminky.urs.cz/item/CS_URS_2024_02/151712111</t>
  </si>
  <si>
    <t>255 "VV pol. 2.5"</t>
  </si>
  <si>
    <t>151712121</t>
  </si>
  <si>
    <t>Odstranění ocelové převázky zdvojené pro kotvení záporového pažení</t>
  </si>
  <si>
    <t>79626101</t>
  </si>
  <si>
    <t>https://podminky.urs.cz/item/CS_URS_2024_02/151712121</t>
  </si>
  <si>
    <t>153111115</t>
  </si>
  <si>
    <t>Podélné řezání ocelových zaberaněných štětovnic z terénu</t>
  </si>
  <si>
    <t>-1061948615</t>
  </si>
  <si>
    <t>https://podminky.urs.cz/item/CS_URS_2024_02/153111115</t>
  </si>
  <si>
    <t>7,2 "VV pol. 2.2"</t>
  </si>
  <si>
    <t>153112111</t>
  </si>
  <si>
    <t>Nastražení ocelových štětovnic dl do 10 m ve standardních podmínkách z terénu</t>
  </si>
  <si>
    <t>261030752</t>
  </si>
  <si>
    <t>https://podminky.urs.cz/item/CS_URS_2024_02/153112111</t>
  </si>
  <si>
    <t xml:space="preserve">1721,2  "VV pol. 2.1"</t>
  </si>
  <si>
    <t>153112122</t>
  </si>
  <si>
    <t>Zaberanění ocelových štětovnic na dl do 8 m ve standardních podmínkách z terénu</t>
  </si>
  <si>
    <t>2131818245</t>
  </si>
  <si>
    <t>https://podminky.urs.cz/item/CS_URS_2024_02/153112122</t>
  </si>
  <si>
    <t>1721,2 "VV pol. 2.1"</t>
  </si>
  <si>
    <t>153R001</t>
  </si>
  <si>
    <t>štětovnice VL 604</t>
  </si>
  <si>
    <t>616345113</t>
  </si>
  <si>
    <t>123,5*1721/1000*0,5</t>
  </si>
  <si>
    <t>153113112</t>
  </si>
  <si>
    <t>Vytažení ocelových štětovnic dl do 12 m zaberaněných do hl 8 m z terénu ve standardnich podmínkách</t>
  </si>
  <si>
    <t>1446660870</t>
  </si>
  <si>
    <t>https://podminky.urs.cz/item/CS_URS_2024_02/153113112</t>
  </si>
  <si>
    <t>15R 001</t>
  </si>
  <si>
    <t>Zřízení a odstranění rozepření stěn</t>
  </si>
  <si>
    <t>-1180899946</t>
  </si>
  <si>
    <t>62*3,9 "VV pol. 2.5"</t>
  </si>
  <si>
    <t>5,8+15,6 "VV pol. 2.6"</t>
  </si>
  <si>
    <t>55283924</t>
  </si>
  <si>
    <t>trubka ocelová bezešvá hladká jakost 11 353 159x8,0mm</t>
  </si>
  <si>
    <t>-1982079725</t>
  </si>
  <si>
    <t>55283918</t>
  </si>
  <si>
    <t>trubka ocelová bezešvá hladká jakost 11 353 114x3,6mm</t>
  </si>
  <si>
    <t>374639065</t>
  </si>
  <si>
    <t>13010826</t>
  </si>
  <si>
    <t>ocel profilová jakost S235JR (11 375) průřez U (UPN) 200</t>
  </si>
  <si>
    <t>1160286106</t>
  </si>
  <si>
    <t>Poznámka k položce:_x000d_
Hmotnost: 25,30 kg/m</t>
  </si>
  <si>
    <t>1,782 "VV pol. 2.6"</t>
  </si>
  <si>
    <t>177013500</t>
  </si>
  <si>
    <t>0,15*(590+255+66) "VV pol. 1.1.1, 1.12 a 1.1.3"</t>
  </si>
  <si>
    <t>934719732</t>
  </si>
  <si>
    <t>761 "VV pol. 2.28"</t>
  </si>
  <si>
    <t>715,7 "VV pol. 2.32"</t>
  </si>
  <si>
    <t>738,2 "VV pol. 2.35"</t>
  </si>
  <si>
    <t>144,13+336,29 "VV pol. 2.3"</t>
  </si>
  <si>
    <t>0,3*208,7 "VV pol. 2.18"</t>
  </si>
  <si>
    <t>134 "VV pol. 2.19"</t>
  </si>
  <si>
    <t>260 "VV pol. 2.20"</t>
  </si>
  <si>
    <t>25,6 "VV pol. 2.21"</t>
  </si>
  <si>
    <t>78,7 "VV pol. 2.22"</t>
  </si>
  <si>
    <t>46,7 "VV pol. 2.24"</t>
  </si>
  <si>
    <t>849 "VV pol. 2.30"</t>
  </si>
  <si>
    <t>805501158</t>
  </si>
  <si>
    <t>320 "VV pol. 2.27"</t>
  </si>
  <si>
    <t>1274 "VV pol. 2.31"</t>
  </si>
  <si>
    <t>1455372678</t>
  </si>
  <si>
    <t>10*1594 "odvoz na 20 km"</t>
  </si>
  <si>
    <t>905353072</t>
  </si>
  <si>
    <t>1594*2</t>
  </si>
  <si>
    <t>-902812119</t>
  </si>
  <si>
    <t>504840751</t>
  </si>
  <si>
    <t>572,4 "VV pol. 2.26"</t>
  </si>
  <si>
    <t>174151103</t>
  </si>
  <si>
    <t>Zásyp zářezů pro podzemní vedení sypaninou se zhutněním</t>
  </si>
  <si>
    <t>-1964888703</t>
  </si>
  <si>
    <t>https://podminky.urs.cz/item/CS_URS_2024_02/174151103</t>
  </si>
  <si>
    <t>453,94 "VV pol. 2.23"</t>
  </si>
  <si>
    <t>134,02 "VV pol. 2.19"</t>
  </si>
  <si>
    <t>160 "VV pol. 2.10"</t>
  </si>
  <si>
    <t>42,6 "VV pol. 2.17"</t>
  </si>
  <si>
    <t>402157249</t>
  </si>
  <si>
    <t>42,6*2 "VV pol. 2.17"</t>
  </si>
  <si>
    <t>78,66 "VV pol. 2.22"</t>
  </si>
  <si>
    <t>-673918591</t>
  </si>
  <si>
    <t>0,15*(590+255+66) "VV pol. 1.1.1, 1.1.2, 1.1.3"</t>
  </si>
  <si>
    <t>1547356646</t>
  </si>
  <si>
    <t>-1889932905</t>
  </si>
  <si>
    <t>572,4 "VV pol. 2.26.2"</t>
  </si>
  <si>
    <t>-107463744</t>
  </si>
  <si>
    <t>2124 "VV pol. 2.29"</t>
  </si>
  <si>
    <t>R162 002</t>
  </si>
  <si>
    <t>Zatěsnění štětové stěny - jílové těsnění</t>
  </si>
  <si>
    <t>85929112</t>
  </si>
  <si>
    <t>Poznámka k položce:_x000d_
- zřízení a odtěžení jílového těsnění_x000d_
- odvoz na skládku a likvidace_x000d_
- dovoz a pořízení jílového těsnění</t>
  </si>
  <si>
    <t>15,40 "VV pol. 2.9"</t>
  </si>
  <si>
    <t>226112113</t>
  </si>
  <si>
    <t>Vrty velkoprofilové svislé nezapažené D přes 550 do 650 mm hl od 0 do 5 m hornina III</t>
  </si>
  <si>
    <t>730414819</t>
  </si>
  <si>
    <t>https://podminky.urs.cz/item/CS_URS_2024_02/226112113</t>
  </si>
  <si>
    <t>1700 "VV pol. 2.3"</t>
  </si>
  <si>
    <t>226R001</t>
  </si>
  <si>
    <t>Zřízení a odstranění dočasného čerpacího vrtu DN300 vč. vystrojení</t>
  </si>
  <si>
    <t>-1599672671</t>
  </si>
  <si>
    <t>Poznámka k položce:_x000d_
VV pol. 2.13</t>
  </si>
  <si>
    <t>71316155</t>
  </si>
  <si>
    <t xml:space="preserve">46,7  "VV pol. 3.2"</t>
  </si>
  <si>
    <t>2R001</t>
  </si>
  <si>
    <t xml:space="preserve">Zajištění stability sloupu (zřízení a odstranění) - 4ks ocelových táhel ø60 mm </t>
  </si>
  <si>
    <t>-596005666</t>
  </si>
  <si>
    <t>Poznámka k položce:_x000d_
VV pol. 2.4</t>
  </si>
  <si>
    <t>1425181701</t>
  </si>
  <si>
    <t xml:space="preserve">520,5  "VV pol. 3.3"</t>
  </si>
  <si>
    <t>321 R 001</t>
  </si>
  <si>
    <t>Povrchová úprava betonu hlazením (zaglejtování)</t>
  </si>
  <si>
    <t>1235301353</t>
  </si>
  <si>
    <t>Poznámka k položce:_x000d_
VV pol. 3.4</t>
  </si>
  <si>
    <t>-1483367939</t>
  </si>
  <si>
    <t>413,24 "VV pol. 3.9"</t>
  </si>
  <si>
    <t>Bednění konstrukcí z překližky rovinné - zřízení</t>
  </si>
  <si>
    <t>-1326206402</t>
  </si>
  <si>
    <t>87,4+38,72 "VV pol. 3.7 a 3.8"</t>
  </si>
  <si>
    <t>-1764757624</t>
  </si>
  <si>
    <t>126,12*1,05 'Přepočtené koeficientem množství</t>
  </si>
  <si>
    <t>2059062228</t>
  </si>
  <si>
    <t>156,3 "VV pol. 3.10"</t>
  </si>
  <si>
    <t>863076904</t>
  </si>
  <si>
    <t>321352010_R</t>
  </si>
  <si>
    <t>Bednění konstrukcí z překližky rovinné - odstranění</t>
  </si>
  <si>
    <t>-178522708</t>
  </si>
  <si>
    <t>291406808</t>
  </si>
  <si>
    <t>498481361</t>
  </si>
  <si>
    <t>2980,257/1000</t>
  </si>
  <si>
    <t>-1908303666</t>
  </si>
  <si>
    <t>50728,641/1000</t>
  </si>
  <si>
    <t>Matrice z polyuretanu imitace kamenného zdiva</t>
  </si>
  <si>
    <t>-1631713978</t>
  </si>
  <si>
    <t>229,9*0,5 "11/P"</t>
  </si>
  <si>
    <t>R001 001</t>
  </si>
  <si>
    <t>Zkušební blok 2x2x0,5 m včetně odstranění a prostupu, opakované zkoušení</t>
  </si>
  <si>
    <t>187932503</t>
  </si>
  <si>
    <t>420096130</t>
  </si>
  <si>
    <t>224,8+105,05 "VV pol. 3.11 a 3.12"</t>
  </si>
  <si>
    <t>-2090839619</t>
  </si>
  <si>
    <t>321R002</t>
  </si>
  <si>
    <t xml:space="preserve">Trojúhelníková lišta 15/15/21 mm do bednění </t>
  </si>
  <si>
    <t>1137408964</t>
  </si>
  <si>
    <t>Poznámka k položce:_x000d_
9/P</t>
  </si>
  <si>
    <t>462451114</t>
  </si>
  <si>
    <t>Prolití kamenného záhozu maltou MC 25</t>
  </si>
  <si>
    <t>1029138042</t>
  </si>
  <si>
    <t>https://podminky.urs.cz/item/CS_URS_2024_02/462451114</t>
  </si>
  <si>
    <t>3,5 "VV pol. 2.9"</t>
  </si>
  <si>
    <t>-1593326074</t>
  </si>
  <si>
    <t>208,65 "VV pol. 2.18"</t>
  </si>
  <si>
    <t>871420310</t>
  </si>
  <si>
    <t>Montáž kanalizačního potrubí hladkého plnostěnného SN 10 z polypropylenu DN 500</t>
  </si>
  <si>
    <t>2004462235</t>
  </si>
  <si>
    <t>https://podminky.urs.cz/item/CS_URS_2024_02/871420310</t>
  </si>
  <si>
    <t>Poznámka k položce:_x000d_
5/P</t>
  </si>
  <si>
    <t>28617008</t>
  </si>
  <si>
    <t>trubka kanalizační PP plnostěnná třívrstvá DN 500x1000mm SN10</t>
  </si>
  <si>
    <t>1018123771</t>
  </si>
  <si>
    <t>2*1,015 'Přepočtené koeficientem množství</t>
  </si>
  <si>
    <t>877260330</t>
  </si>
  <si>
    <t>Montáž spojek na kanalizačním potrubí z PP nebo tvrdého PVC-U trub hladkých plnostěnných DN 100</t>
  </si>
  <si>
    <t>-307533213</t>
  </si>
  <si>
    <t>https://podminky.urs.cz/item/CS_URS_2024_02/877260330</t>
  </si>
  <si>
    <t>Poznámka k položce:_x000d_
4/P</t>
  </si>
  <si>
    <t>54+18</t>
  </si>
  <si>
    <t>28611738</t>
  </si>
  <si>
    <t>spojka dvouhrdlá kanalizační PVC DN 110</t>
  </si>
  <si>
    <t>1780581303</t>
  </si>
  <si>
    <t>28615691</t>
  </si>
  <si>
    <t>zátka hrdlová odpadní HTM DN 110</t>
  </si>
  <si>
    <t>1014922647</t>
  </si>
  <si>
    <t>891422421</t>
  </si>
  <si>
    <t>Montáž koncových klapek PE-HD na kolmou stěnu DN 500</t>
  </si>
  <si>
    <t>-583931390</t>
  </si>
  <si>
    <t>https://podminky.urs.cz/item/CS_URS_2024_02/891422421</t>
  </si>
  <si>
    <t>42285010</t>
  </si>
  <si>
    <t>klapka koncová PE-HD na PVC a PE-HD odpadní potrubí DN 500</t>
  </si>
  <si>
    <t>1312278863</t>
  </si>
  <si>
    <t>899722111</t>
  </si>
  <si>
    <t>Krytí potrubí z plastů výstražnou fólií z PVC do 20 cm</t>
  </si>
  <si>
    <t>-1218268780</t>
  </si>
  <si>
    <t>https://podminky.urs.cz/item/CS_URS_2024_02/899722111</t>
  </si>
  <si>
    <t>8 "VV pol. 2.25"</t>
  </si>
  <si>
    <t>8R001</t>
  </si>
  <si>
    <t>Provizorní převedení kanalizace po dobu výstavby zdi</t>
  </si>
  <si>
    <t>-655857849</t>
  </si>
  <si>
    <t>Poznámka k položce:_x000d_
VV pol. 2.14</t>
  </si>
  <si>
    <t>8R002</t>
  </si>
  <si>
    <t>Vyúst drenážního potrubí, nerez tr. 108x2mm dl. 250 mm</t>
  </si>
  <si>
    <t>-971343721</t>
  </si>
  <si>
    <t>Poznámka k položce:_x000d_
1/Z</t>
  </si>
  <si>
    <t>8R003</t>
  </si>
  <si>
    <t>Trubka ocelová 400x10 mm, s povrchovou úpravou nátěrem</t>
  </si>
  <si>
    <t>-1984449344</t>
  </si>
  <si>
    <t>2*7,5 "4/Z"</t>
  </si>
  <si>
    <t>-401812733</t>
  </si>
  <si>
    <t>62 "7/P"</t>
  </si>
  <si>
    <t>615536011</t>
  </si>
  <si>
    <t>38 "1/P"</t>
  </si>
  <si>
    <t>9R001</t>
  </si>
  <si>
    <t xml:space="preserve">Zatěsnění štětové stěny u mostu. </t>
  </si>
  <si>
    <t>-2088539711</t>
  </si>
  <si>
    <t>Poznámka k položce:_x000d_
VV pol. 2.8</t>
  </si>
  <si>
    <t>1000145377</t>
  </si>
  <si>
    <t>-1300084081</t>
  </si>
  <si>
    <t>91,5 "10/P"</t>
  </si>
  <si>
    <t>721173401.OSM</t>
  </si>
  <si>
    <t>Potrubí kanalizační KG-Systém SN 4 svodné DN 110</t>
  </si>
  <si>
    <t>174396949</t>
  </si>
  <si>
    <t>54*0,5+18*1</t>
  </si>
  <si>
    <t>767163122</t>
  </si>
  <si>
    <t>Montáž přímého kovového zábradlí do betonu v rovině v exteriéru</t>
  </si>
  <si>
    <t>-43308697</t>
  </si>
  <si>
    <t>https://podminky.urs.cz/item/CS_URS_2024_02/767163122</t>
  </si>
  <si>
    <t>111,2 "2/Z"</t>
  </si>
  <si>
    <t>Zábradlí pozinkované se svislou výplní</t>
  </si>
  <si>
    <t>-583694083</t>
  </si>
  <si>
    <t>112</t>
  </si>
  <si>
    <t>139614078</t>
  </si>
  <si>
    <t>335 "3/Z"</t>
  </si>
  <si>
    <t>-609151248</t>
  </si>
  <si>
    <t>35442060</t>
  </si>
  <si>
    <t>deska zemnící s příložkami 1000x500mm</t>
  </si>
  <si>
    <t>-105559567</t>
  </si>
  <si>
    <t>R21M - 001</t>
  </si>
  <si>
    <t>Dočasné vyvěšení NN vedení pro montáž a demontáž štětové stěny</t>
  </si>
  <si>
    <t>-856476502</t>
  </si>
  <si>
    <t>Poznámka k položce:_x000d_
VV pol. 2.7</t>
  </si>
  <si>
    <t>267,41</t>
  </si>
  <si>
    <t>030.21.1 - Balvanitý skluz v km 0.920 00</t>
  </si>
  <si>
    <t>933618399</t>
  </si>
  <si>
    <t>0,25*281,6 "VV pol. 3.2"</t>
  </si>
  <si>
    <t>32,6 "VV pol. 3.3"</t>
  </si>
  <si>
    <t>59,7 "VV pol. 3.4"</t>
  </si>
  <si>
    <t>6,51 "VV pol. 3.5"</t>
  </si>
  <si>
    <t>43,70 "VV pol. 3.6"</t>
  </si>
  <si>
    <t>51 "VV pol. 4.1"</t>
  </si>
  <si>
    <t>3,5 "VV pol. 4.2"</t>
  </si>
  <si>
    <t>1304562568</t>
  </si>
  <si>
    <t>171151103</t>
  </si>
  <si>
    <t>Uložení sypaniny z hornin soudržných do násypů zhutněných strojně</t>
  </si>
  <si>
    <t>908480136</t>
  </si>
  <si>
    <t>https://podminky.urs.cz/item/CS_URS_2024_02/171151103</t>
  </si>
  <si>
    <t>-264314955</t>
  </si>
  <si>
    <t>522 "VV pol. 3.9"</t>
  </si>
  <si>
    <t>-1383137044</t>
  </si>
  <si>
    <t>709 "VV pol. 3.7"</t>
  </si>
  <si>
    <t>-846038860</t>
  </si>
  <si>
    <t>203 "VV pol. 3.8"</t>
  </si>
  <si>
    <t>-2058091197</t>
  </si>
  <si>
    <t>1 "VV pol. 4.4"</t>
  </si>
  <si>
    <t>-1892433801</t>
  </si>
  <si>
    <t>199 "VV pol. 3.4"</t>
  </si>
  <si>
    <t>145,60 "VV pol. 3.6"</t>
  </si>
  <si>
    <t>462512270_R002</t>
  </si>
  <si>
    <t>Zához z lomového kamene s proštěrkováním do 15% z místního materiálu z terénu hmotnost do 200 kg (TKZ mezery)</t>
  </si>
  <si>
    <t>-288361884</t>
  </si>
  <si>
    <t>Poznámka k položce:_x000d_
Proštěrkování kamenem (15% objemu) fr. 16/30 z místního natříděného materiálu, vč dovozu</t>
  </si>
  <si>
    <t>21,70 "VV pol. 3.5"</t>
  </si>
  <si>
    <t>1143664495</t>
  </si>
  <si>
    <t>213 "VV pol. 3.6"</t>
  </si>
  <si>
    <t>467510111</t>
  </si>
  <si>
    <t>Balvanitý skluz z lomového kamene tl 700 až 1200 mm</t>
  </si>
  <si>
    <t>1116134430</t>
  </si>
  <si>
    <t>https://podminky.urs.cz/item/CS_URS_2024_02/467510111</t>
  </si>
  <si>
    <t>162,8 "VV pol. 3.3"</t>
  </si>
  <si>
    <t>46R25 001</t>
  </si>
  <si>
    <t xml:space="preserve">Uložení na místě tříděnného kameniva do hutněné vrstvy 200 - 300 mm </t>
  </si>
  <si>
    <t>-1082354297</t>
  </si>
  <si>
    <t>283,20 "VV pol. 3.1"</t>
  </si>
  <si>
    <t>281,6 "VV pol. 3.2"</t>
  </si>
  <si>
    <t>58344171</t>
  </si>
  <si>
    <t>štěrkodrť frakce 0/32</t>
  </si>
  <si>
    <t>1694813463</t>
  </si>
  <si>
    <t>283,20*0,25*2 "VV pol. 3.1"</t>
  </si>
  <si>
    <t>-1562573090</t>
  </si>
  <si>
    <t>-1288568443</t>
  </si>
  <si>
    <t>Poznámka k položce:_x000d_
VV pol.3.10</t>
  </si>
  <si>
    <t>nalozeni_MD</t>
  </si>
  <si>
    <t>4655,55</t>
  </si>
  <si>
    <t>nalozeni_20</t>
  </si>
  <si>
    <t>4706</t>
  </si>
  <si>
    <t>030.23.1 - Nový pevný jez v km 0.664 50 (TPE km 83.940)</t>
  </si>
  <si>
    <t>989011101</t>
  </si>
  <si>
    <t>177,4 "VV pol. 1.1"</t>
  </si>
  <si>
    <t>68,3 "VV pol. 1.2"</t>
  </si>
  <si>
    <t>-1422966629</t>
  </si>
  <si>
    <t>9936 "VV pol. 3.8.1"</t>
  </si>
  <si>
    <t>560 "VV pol. 3.8.2"</t>
  </si>
  <si>
    <t>600 "VV pol. 3.8.3"</t>
  </si>
  <si>
    <t>1101141902</t>
  </si>
  <si>
    <t>180+28+30</t>
  </si>
  <si>
    <t>Čerpací jímka zřízení a zrušení</t>
  </si>
  <si>
    <t>-1600385565</t>
  </si>
  <si>
    <t>Poznámka k položce:_x000d_
VV pol. 3.8</t>
  </si>
  <si>
    <t>2114044188</t>
  </si>
  <si>
    <t>6040 "VV pol. 2.1"</t>
  </si>
  <si>
    <t>53 "VV pol. 5.1"</t>
  </si>
  <si>
    <t>12524814</t>
  </si>
  <si>
    <t>5502 "VV pol. 2.2, ZP 3"</t>
  </si>
  <si>
    <t>2258 "VV pol. 2.3"</t>
  </si>
  <si>
    <t>723,7 "VV pol. 2.4, ZP2"</t>
  </si>
  <si>
    <t>526 "VV pol. 2.5"</t>
  </si>
  <si>
    <t>33,4 "VV pol. 2.6"</t>
  </si>
  <si>
    <t>707 "VV pol. 2.7"</t>
  </si>
  <si>
    <t>277 "VV pol. 2.8"</t>
  </si>
  <si>
    <t>785 "VV pol. 2.11, zp 4"</t>
  </si>
  <si>
    <t>433 "VV pol. 2.10, ZP 1"</t>
  </si>
  <si>
    <t>132354103</t>
  </si>
  <si>
    <t>Hloubení rýh zapažených š do 800 mm v hornině třídy těžitelnosti II skupiny 4 objem do 100 m3 strojně</t>
  </si>
  <si>
    <t>-1436145434</t>
  </si>
  <si>
    <t>https://podminky.urs.cz/item/CS_URS_2024_02/132354103</t>
  </si>
  <si>
    <t>76 "VV pol. 5.2"</t>
  </si>
  <si>
    <t>141722</t>
  </si>
  <si>
    <t>Hrazený otvor ve štětové jímce</t>
  </si>
  <si>
    <t>2121513858</t>
  </si>
  <si>
    <t>Poznámka k položce:_x000d_
VV pol. 3.6</t>
  </si>
  <si>
    <t>151101201</t>
  </si>
  <si>
    <t>Zřízení příložného pažení stěn výkopu hl do 4 m</t>
  </si>
  <si>
    <t>-2014852259</t>
  </si>
  <si>
    <t>https://podminky.urs.cz/item/CS_URS_2024_02/151101201</t>
  </si>
  <si>
    <t>77,5 "VV pol. 5.5"</t>
  </si>
  <si>
    <t>151101211</t>
  </si>
  <si>
    <t>Odstranění příložného pažení stěn hl do 4 m</t>
  </si>
  <si>
    <t>431556678</t>
  </si>
  <si>
    <t>https://podminky.urs.cz/item/CS_URS_2024_02/151101211</t>
  </si>
  <si>
    <t>-16632269</t>
  </si>
  <si>
    <t>39,50 "VV pol. 3.5"</t>
  </si>
  <si>
    <t>-572860984</t>
  </si>
  <si>
    <t>141721</t>
  </si>
  <si>
    <t>Rozepření štětové stěny TR 114,3x5,0 mm - vč. odstranění</t>
  </si>
  <si>
    <t>1113846830</t>
  </si>
  <si>
    <t>435/1000 "VV pol. 3.5"</t>
  </si>
  <si>
    <t>153111114</t>
  </si>
  <si>
    <t>Příčné řezání ocelových zaberaněných štětovnic z terénu</t>
  </si>
  <si>
    <t>-1114166106</t>
  </si>
  <si>
    <t>https://podminky.urs.cz/item/CS_URS_2024_02/153111114</t>
  </si>
  <si>
    <t>60,3/0,6 "VV pol. 3.7"</t>
  </si>
  <si>
    <t>-661598802</t>
  </si>
  <si>
    <t>731 "VV pol. 3.4.1"</t>
  </si>
  <si>
    <t>81 "VV pol. 3.4.3"</t>
  </si>
  <si>
    <t>394 "VV pol. 3.4.2"</t>
  </si>
  <si>
    <t>-388948543</t>
  </si>
  <si>
    <t>1983967327</t>
  </si>
  <si>
    <t>97735/1000*0,5 "VV pol. 3.4.1 - ztratné 50%"</t>
  </si>
  <si>
    <t>10830/1000 "VV pol. 3.4.3"</t>
  </si>
  <si>
    <t>52678/1000 "VV pol. 3.4.2"</t>
  </si>
  <si>
    <t>945574317</t>
  </si>
  <si>
    <t>253982658</t>
  </si>
  <si>
    <t>7843 "VV pol. 2.21"</t>
  </si>
  <si>
    <t>1269812767</t>
  </si>
  <si>
    <t>907 "VV pol. 2.1"</t>
  </si>
  <si>
    <t>2468 "VV pol. 2.21A"</t>
  </si>
  <si>
    <t>866 "VV pol. 2.12"</t>
  </si>
  <si>
    <t>148 "VV pol. 2.13"</t>
  </si>
  <si>
    <t>7,95 "VV pol. 5.1"</t>
  </si>
  <si>
    <t>433 "VV pol. 2.10"</t>
  </si>
  <si>
    <t>785 "VV pol. 2.11"</t>
  </si>
  <si>
    <t>22 "VV pol. 2.14"</t>
  </si>
  <si>
    <t>179 "VV pol. 2.9"</t>
  </si>
  <si>
    <t>120*0,2 "VV pol. 1.5"</t>
  </si>
  <si>
    <t>2,9 "VV pol. 2.15"</t>
  </si>
  <si>
    <t>1121*0,15 "VV pol. 2.16"</t>
  </si>
  <si>
    <t>3137"VV pol. 2.22"</t>
  </si>
  <si>
    <t>57 "VV pol. 5.3"</t>
  </si>
  <si>
    <t>50,9 "VV pol. 5.7"</t>
  </si>
  <si>
    <t>0,6 "VV pol. 6.3"</t>
  </si>
  <si>
    <t>855150339</t>
  </si>
  <si>
    <t>1010"VV pol. 2.20"</t>
  </si>
  <si>
    <t>4706 "VV pol. 2.20"</t>
  </si>
  <si>
    <t>133856226</t>
  </si>
  <si>
    <t>10*5716 "20 km"</t>
  </si>
  <si>
    <t>-342168088</t>
  </si>
  <si>
    <t>-287841306</t>
  </si>
  <si>
    <t>433 "VV pol. 2.10, zp 1"</t>
  </si>
  <si>
    <t>R 100 001</t>
  </si>
  <si>
    <t>Vybudování (obnova) konstrukce zemní jímky ZP1</t>
  </si>
  <si>
    <t>1725311272</t>
  </si>
  <si>
    <t>Poznámka k položce:_x000d_
VV pol. 2.18 _x000d_
- položka bude soutěžena dle §92 odst. 2 dle zákona č.134/2016 Sb. na výkon nebo funkci</t>
  </si>
  <si>
    <t>R 100 002</t>
  </si>
  <si>
    <t>Vybudování (obnova) konstrukce zemní jímky ZP5</t>
  </si>
  <si>
    <t>-1841389559</t>
  </si>
  <si>
    <t>Poznámka k položce:_x000d_
VV pol. 2.19_x000d_
- položka bude soutěžena dle §92 odst. 2 dle zákona č.134/2016 Sb. na výkon nebo funkci</t>
  </si>
  <si>
    <t>1019415895</t>
  </si>
  <si>
    <t>2468"Násypy a zásypy na MD, VV pol. 2.20"</t>
  </si>
  <si>
    <t>1906868394</t>
  </si>
  <si>
    <t>5716*2</t>
  </si>
  <si>
    <t>168046636</t>
  </si>
  <si>
    <t xml:space="preserve">Poznámka k položce:_x000d_
pol. 2.14  - ZZ fr. 8/16, 16/32 - není obyč. zemina z výkopu - Hutnění materiálu po vrstvách  na Edef min 45 MPa, hutnění ověřit statickou zatěžovací zkouškou </t>
  </si>
  <si>
    <t xml:space="preserve">22 "VV pol. 2.14,  ZZ fr. 8/16, 16/32 - není obyč. zemina z výkopu - Hutnění materiálu po vrstvách  na Edef min 45 MPa, hutnění ověřit statickou zz"</t>
  </si>
  <si>
    <t>-728677278</t>
  </si>
  <si>
    <t>0,6 "VV pol. 6.4"</t>
  </si>
  <si>
    <t>1051051093</t>
  </si>
  <si>
    <t>0,6*2 "VV pol. 6.4"</t>
  </si>
  <si>
    <t>-1881287922</t>
  </si>
  <si>
    <t>1121 "VV pol. 2.16"</t>
  </si>
  <si>
    <t>2035590096</t>
  </si>
  <si>
    <t>-740936049</t>
  </si>
  <si>
    <t>1121*0,02 'Přepočtené koeficientem množství</t>
  </si>
  <si>
    <t>1463766316</t>
  </si>
  <si>
    <t>1932 "VV pol. 2.17"</t>
  </si>
  <si>
    <t>1122529946</t>
  </si>
  <si>
    <t>185R001</t>
  </si>
  <si>
    <t xml:space="preserve">Přehutnění zeminy  - základové spáry </t>
  </si>
  <si>
    <t>123516244</t>
  </si>
  <si>
    <t>642 "VV pol. 3.11"</t>
  </si>
  <si>
    <t>875983350</t>
  </si>
  <si>
    <t>7843"VV pol. 2.21"</t>
  </si>
  <si>
    <t>225411114</t>
  </si>
  <si>
    <t>Vrty maloprofilové jádrové D přes 156 do 195 mm úklon do 45° hl 0 až 25 m hornina III a IV</t>
  </si>
  <si>
    <t>-846718494</t>
  </si>
  <si>
    <t>https://podminky.urs.cz/item/CS_URS_2024_02/225411114</t>
  </si>
  <si>
    <t>Poznámka k položce:_x000d_
vč. dokumentace vrtů - 3</t>
  </si>
  <si>
    <t>12+9 "VV pol. 3.9"</t>
  </si>
  <si>
    <t>226212614</t>
  </si>
  <si>
    <t>Vrty velkoprofilové svislé zapažené D přes 650 do 850 mm hl od 0 do 10 m hornina IV</t>
  </si>
  <si>
    <t>672643</t>
  </si>
  <si>
    <t>https://podminky.urs.cz/item/CS_URS_2024_02/226212614</t>
  </si>
  <si>
    <t>994+494,5+383,5 "VV pol. 3.2"</t>
  </si>
  <si>
    <t>226 R 001</t>
  </si>
  <si>
    <t>Vyplnění vrtů jílocementem</t>
  </si>
  <si>
    <t>-1285186997</t>
  </si>
  <si>
    <t>Poznámka k položce:_x000d_
VV pol. 3.3</t>
  </si>
  <si>
    <t>-840065873</t>
  </si>
  <si>
    <t>72 "VV pol. 4.1"</t>
  </si>
  <si>
    <t>72 "VV pol. 4.2"</t>
  </si>
  <si>
    <t>0,78 "VV pol. 5.10.1"</t>
  </si>
  <si>
    <t>-1033535073</t>
  </si>
  <si>
    <t>670 "VV pol. 4.3"</t>
  </si>
  <si>
    <t>90518177</t>
  </si>
  <si>
    <t>3,10 "VV pol. 4.4"</t>
  </si>
  <si>
    <t>391 "VV pol. 4.6.1"</t>
  </si>
  <si>
    <t>-108176352</t>
  </si>
  <si>
    <t>98 "VV pol. 4.6.2"</t>
  </si>
  <si>
    <t>1907665932</t>
  </si>
  <si>
    <t>679346149</t>
  </si>
  <si>
    <t>1940181662</t>
  </si>
  <si>
    <t>2,913 "VV pol. 4.7.1"</t>
  </si>
  <si>
    <t>-311257472</t>
  </si>
  <si>
    <t>125035/1000 "VV pol. 4.7.2"</t>
  </si>
  <si>
    <t>0,010 "VV pol. 4.7.3"</t>
  </si>
  <si>
    <t>1255884099</t>
  </si>
  <si>
    <t>0,30 "VV pol. 4.4"</t>
  </si>
  <si>
    <t>149,80 "VV pol. 4.6.3"</t>
  </si>
  <si>
    <t>105,70 "VV pol. 4.6.4"</t>
  </si>
  <si>
    <t>-2144640863</t>
  </si>
  <si>
    <t>-477633709</t>
  </si>
  <si>
    <t xml:space="preserve">18,7 "VV pol. 5.8" </t>
  </si>
  <si>
    <t>69311095</t>
  </si>
  <si>
    <t>geotextilie netkaná separační, ochranná, filtrační, drenážní PES 1000g/m2</t>
  </si>
  <si>
    <t>-981478407</t>
  </si>
  <si>
    <t>18,7*1,2 'Přepočtené koeficientem množství</t>
  </si>
  <si>
    <t>462512270</t>
  </si>
  <si>
    <t>Zához z lomového kamene s proštěrkováním z terénu hmotnost do 200 kg</t>
  </si>
  <si>
    <t>1000206796</t>
  </si>
  <si>
    <t>https://podminky.urs.cz/item/CS_URS_2024_02/462512270</t>
  </si>
  <si>
    <t>571 "VV pol. 3.1"</t>
  </si>
  <si>
    <t>871393121</t>
  </si>
  <si>
    <t>Montáž kanalizačního potrubí hladkého plnostěnného SN 8 z PVC-U DN 400</t>
  </si>
  <si>
    <t>1347023126</t>
  </si>
  <si>
    <t>https://podminky.urs.cz/item/CS_URS_2024_02/871393121</t>
  </si>
  <si>
    <t>57 "VV pol. 5.6"</t>
  </si>
  <si>
    <t>2*0,8 "VV pol. 5.9.2"</t>
  </si>
  <si>
    <t>28611158</t>
  </si>
  <si>
    <t>trubka kanalizační PVC-U plnostěnná jednovrstvá DN 400x1000mm SN8</t>
  </si>
  <si>
    <t>1763026219</t>
  </si>
  <si>
    <t>58,6*1,03 'Přepočtené koeficientem množství</t>
  </si>
  <si>
    <t>113787441</t>
  </si>
  <si>
    <t>2 "VV pol. 6.1"</t>
  </si>
  <si>
    <t>-174970601</t>
  </si>
  <si>
    <t>-918146257</t>
  </si>
  <si>
    <t>28611112</t>
  </si>
  <si>
    <t>trubka kanalizační PVC DN 110x500mm SN4</t>
  </si>
  <si>
    <t>347296237</t>
  </si>
  <si>
    <t>2*0,3 "VV pol. 6.1"</t>
  </si>
  <si>
    <t>891392421</t>
  </si>
  <si>
    <t>Montáž koncových klapek PE-HD na kolmou stěnu DN 400</t>
  </si>
  <si>
    <t>-1575087253</t>
  </si>
  <si>
    <t>https://podminky.urs.cz/item/CS_URS_2024_02/891392421</t>
  </si>
  <si>
    <t>1 "VV pol. 5.9.1"</t>
  </si>
  <si>
    <t>42285111</t>
  </si>
  <si>
    <t>klapka koncová PE-HD na kolmou betonovou stěnu DN 400</t>
  </si>
  <si>
    <t>-517910919</t>
  </si>
  <si>
    <t>894410102</t>
  </si>
  <si>
    <t>Osazení betonových dílců pro kanalizační šachty DN 1000 šachtové dno výšky 800 mm</t>
  </si>
  <si>
    <t>-1128226756</t>
  </si>
  <si>
    <t>https://podminky.urs.cz/item/CS_URS_2024_02/894410102</t>
  </si>
  <si>
    <t>3 "VV pol. 5.10.2, 3, 4"</t>
  </si>
  <si>
    <t>59224338</t>
  </si>
  <si>
    <t>dno betonové šachty DN 1000 kanalizační výšky 80cm</t>
  </si>
  <si>
    <t>-4210359</t>
  </si>
  <si>
    <t>894410211</t>
  </si>
  <si>
    <t>Osazení betonových dílců pro kanalizační šachty DN 1000 skruž rovná výšky 250 mm</t>
  </si>
  <si>
    <t>505556113</t>
  </si>
  <si>
    <t>https://podminky.urs.cz/item/CS_URS_2024_02/894410211</t>
  </si>
  <si>
    <t>59224066</t>
  </si>
  <si>
    <t>skruž betonová DN 1000x250 PS 100x25x12cm</t>
  </si>
  <si>
    <t>-518753140</t>
  </si>
  <si>
    <t>894410213</t>
  </si>
  <si>
    <t>Osazení betonových dílců pro kanalizační šachty DN 1000 skruž rovná výšky 1000 mm</t>
  </si>
  <si>
    <t>-1288367869</t>
  </si>
  <si>
    <t>https://podminky.urs.cz/item/CS_URS_2024_02/894410213</t>
  </si>
  <si>
    <t>2+1+1 "VV pol. 5.10.2 až 5.10.4"</t>
  </si>
  <si>
    <t>59224069</t>
  </si>
  <si>
    <t>skruž betonová DN 1000x1000 100x100x12cm</t>
  </si>
  <si>
    <t>-621793416</t>
  </si>
  <si>
    <t>894410232</t>
  </si>
  <si>
    <t>Osazení betonových dílců pro kanalizační šachty DN 1000 skruž přechodová (konus)</t>
  </si>
  <si>
    <t>1111714618</t>
  </si>
  <si>
    <t>https://podminky.urs.cz/item/CS_URS_2024_02/894410232</t>
  </si>
  <si>
    <t>59224312</t>
  </si>
  <si>
    <t>konus betonové šachty DN 1000 kanalizační 100x62,5x58cm tl stěny 12 stupadla poplastovaná</t>
  </si>
  <si>
    <t>468170269</t>
  </si>
  <si>
    <t>59224013</t>
  </si>
  <si>
    <t>prstenec šachtový vyrovnávací betonový 625x100x100mm</t>
  </si>
  <si>
    <t>-700136543</t>
  </si>
  <si>
    <t>899113112</t>
  </si>
  <si>
    <t>Osazení poklopů plastových nebo kompozitních včetně rámů pro třídu zatížení B125, C250</t>
  </si>
  <si>
    <t>-902691508</t>
  </si>
  <si>
    <t>https://podminky.urs.cz/item/CS_URS_2024_02/899113112</t>
  </si>
  <si>
    <t>63126037</t>
  </si>
  <si>
    <t>poklop šachtový s kompozitním rámem kruhový DN 600 B125</t>
  </si>
  <si>
    <t>-983084589</t>
  </si>
  <si>
    <t>899633161</t>
  </si>
  <si>
    <t>Obetonování potrubí nebo zdiva stok ŽB bez zvláštních nároků na prostředí tř. C 25/30 v otevřeném výkopu</t>
  </si>
  <si>
    <t>-2101535973</t>
  </si>
  <si>
    <t>https://podminky.urs.cz/item/CS_URS_2024_02/899633161</t>
  </si>
  <si>
    <t>7,8 "VV pol. 5.10.5"</t>
  </si>
  <si>
    <t>1092230778</t>
  </si>
  <si>
    <t>34,7 "VV pol. 5.10.7"</t>
  </si>
  <si>
    <t>259727017</t>
  </si>
  <si>
    <t>155985528</t>
  </si>
  <si>
    <t>169,2/1000 "VV pol. 5.10.6"</t>
  </si>
  <si>
    <t>1614688738</t>
  </si>
  <si>
    <t>Poznámka k položce:_x000d_
VV pol. 6.2</t>
  </si>
  <si>
    <t>1033621468</t>
  </si>
  <si>
    <t>4,10 "VV pol. 4.8.1"</t>
  </si>
  <si>
    <t>931992122</t>
  </si>
  <si>
    <t>Výplň dilatačních spár z extrudovaného polystyrénu tl 30 mm</t>
  </si>
  <si>
    <t>154683953</t>
  </si>
  <si>
    <t>https://podminky.urs.cz/item/CS_URS_2024_02/931992122</t>
  </si>
  <si>
    <t>89*0,1 "VV pol. 4.8.2"</t>
  </si>
  <si>
    <t>936457112</t>
  </si>
  <si>
    <t>Zálivka kotevních šroubů betonem objemu přes 0,01 do 0,25 m3</t>
  </si>
  <si>
    <t>-1630393918</t>
  </si>
  <si>
    <t>https://podminky.urs.cz/item/CS_URS_2024_02/936457112</t>
  </si>
  <si>
    <t>0,3 "VV pol. 4.4"</t>
  </si>
  <si>
    <t>-895426760</t>
  </si>
  <si>
    <t>93,3 "VV pol. 4.8.4"</t>
  </si>
  <si>
    <t>960321271</t>
  </si>
  <si>
    <t>Bourání vodních staveb ze železobetonu, z vodní hladiny</t>
  </si>
  <si>
    <t>987962267</t>
  </si>
  <si>
    <t>https://podminky.urs.cz/item/CS_URS_2024_02/960321271</t>
  </si>
  <si>
    <t>111,9 "VV pol. 1.3"</t>
  </si>
  <si>
    <t>54,5 "VV pol. 1.4"</t>
  </si>
  <si>
    <t>966065111</t>
  </si>
  <si>
    <t>Bourání dřevěných konstrukcí pro LTM včetně výplně strojně</t>
  </si>
  <si>
    <t>545348879</t>
  </si>
  <si>
    <t>https://podminky.urs.cz/item/CS_URS_2024_02/966065111</t>
  </si>
  <si>
    <t>0,1*3,14*0,1*281 "VV pol. 1.5"</t>
  </si>
  <si>
    <t>985331215</t>
  </si>
  <si>
    <t>Dodatečné vlepování betonářské výztuže D 16 mm do chemické malty včetně vyvrtání otvoru</t>
  </si>
  <si>
    <t>512893272</t>
  </si>
  <si>
    <t>https://podminky.urs.cz/item/CS_URS_2024_02/985331215</t>
  </si>
  <si>
    <t>94*0,2 "VV pol. 4.7.3"</t>
  </si>
  <si>
    <t>10*0,2 "VV pol. 4.7.3"</t>
  </si>
  <si>
    <t>Stavidlové hrazení 1,13x1,49 m</t>
  </si>
  <si>
    <t>-1439229932</t>
  </si>
  <si>
    <t>Poznámka k položce:_x000d_
VV pol. 9.1</t>
  </si>
  <si>
    <t>1 "VV pol. 9.5"</t>
  </si>
  <si>
    <t>997013862</t>
  </si>
  <si>
    <t>Poplatek za uložení stavebního odpadu na recyklační skládce (skládkovné) z armovaného betonu kód odpadu 17 01 01</t>
  </si>
  <si>
    <t>351052668</t>
  </si>
  <si>
    <t>https://podminky.urs.cz/item/CS_URS_2024_02/997013862</t>
  </si>
  <si>
    <t>88</t>
  </si>
  <si>
    <t>997013873</t>
  </si>
  <si>
    <t>Poplatek za uložení stavebního odpadu na recyklační skládce (skládkovné) zeminy a kamení zatříděného do Katalogu odpadů pod kódem 17 05 04</t>
  </si>
  <si>
    <t>-687140571</t>
  </si>
  <si>
    <t>https://podminky.urs.cz/item/CS_URS_2024_02/997013873</t>
  </si>
  <si>
    <t>89</t>
  </si>
  <si>
    <t>2119094686</t>
  </si>
  <si>
    <t>90</t>
  </si>
  <si>
    <t>345294960</t>
  </si>
  <si>
    <t>19*926,285</t>
  </si>
  <si>
    <t>91</t>
  </si>
  <si>
    <t>-1815435768</t>
  </si>
  <si>
    <t>92</t>
  </si>
  <si>
    <t>711311001</t>
  </si>
  <si>
    <t>Provedení hydroizolace mostovek za studena lakem asfaltovým penetračním</t>
  </si>
  <si>
    <t>552935423</t>
  </si>
  <si>
    <t>https://podminky.urs.cz/item/CS_URS_2024_02/711311001</t>
  </si>
  <si>
    <t>104 "VV pol. 4.8.3"</t>
  </si>
  <si>
    <t>93</t>
  </si>
  <si>
    <t>11163150</t>
  </si>
  <si>
    <t>lak penetrační asfaltový</t>
  </si>
  <si>
    <t>-382841060</t>
  </si>
  <si>
    <t>Poznámka k položce:_x000d_
Spotřeba 0,3-0,4kg/m2</t>
  </si>
  <si>
    <t>104*0,00032 'Přepočtené koeficientem množství</t>
  </si>
  <si>
    <t>94</t>
  </si>
  <si>
    <t>711442559</t>
  </si>
  <si>
    <t>Provedení izolace proti tlakové vodě svislé přitavením pásu NAIP</t>
  </si>
  <si>
    <t>-660184459</t>
  </si>
  <si>
    <t>https://podminky.urs.cz/item/CS_URS_2024_02/711442559</t>
  </si>
  <si>
    <t>Poznámka k položce:_x000d_
VV pol. 4.8.3</t>
  </si>
  <si>
    <t>95</t>
  </si>
  <si>
    <t>62855002</t>
  </si>
  <si>
    <t>pás asfaltový natavitelný modifikovaný SBS s vložkou z polyesterové rohože a spalitelnou PE fólií nebo jemnozrnným minerálním posypem na horním povrchu tl 5,0mm</t>
  </si>
  <si>
    <t>127776952</t>
  </si>
  <si>
    <t>104*1,221 'Přepočtené koeficientem množství</t>
  </si>
  <si>
    <t>96</t>
  </si>
  <si>
    <t>-1821268600</t>
  </si>
  <si>
    <t>4,2 "VV pol. 4.8.5"</t>
  </si>
  <si>
    <t>97</t>
  </si>
  <si>
    <t>321879344</t>
  </si>
  <si>
    <t>98</t>
  </si>
  <si>
    <t>1949617327</t>
  </si>
  <si>
    <t>99</t>
  </si>
  <si>
    <t>767 003</t>
  </si>
  <si>
    <t>Ocelové česle žárově zinkované D+M</t>
  </si>
  <si>
    <t>-480534373</t>
  </si>
  <si>
    <t>Poznámka k položce:_x000d_
VV pol. 5.11.1</t>
  </si>
  <si>
    <t>100</t>
  </si>
  <si>
    <t>-1021463917</t>
  </si>
  <si>
    <t>101</t>
  </si>
  <si>
    <t>-751441357</t>
  </si>
  <si>
    <t>85 "VV pol. 8.2"</t>
  </si>
  <si>
    <t>102</t>
  </si>
  <si>
    <t>-611301604</t>
  </si>
  <si>
    <t>11"VV pol. 8.3"</t>
  </si>
  <si>
    <t>103</t>
  </si>
  <si>
    <t>Hradidla plovoucí - jalová propust 1055 x 60 mm - 40 ks</t>
  </si>
  <si>
    <t>-1209481198</t>
  </si>
  <si>
    <t>Poznámka k položce:_x000d_
VV pol. 9.2.1</t>
  </si>
  <si>
    <t>104</t>
  </si>
  <si>
    <t>Vedení hradidel jalové propusti</t>
  </si>
  <si>
    <t>-1200125709</t>
  </si>
  <si>
    <t>Poznámka k položce:_x000d_
VV pol. 9.2.2</t>
  </si>
  <si>
    <t>105</t>
  </si>
  <si>
    <t>1338761491</t>
  </si>
  <si>
    <t>19,5 "VV pol. 7.1.1"</t>
  </si>
  <si>
    <t>106</t>
  </si>
  <si>
    <t xml:space="preserve">Zábradlí pozinkované s vodorovnou výplní, včetně branky a kotev z nerez oceli. </t>
  </si>
  <si>
    <t>1152247886</t>
  </si>
  <si>
    <t>19,5 "VV pol. 7.1.1 a 7.1.2"</t>
  </si>
  <si>
    <t>107</t>
  </si>
  <si>
    <t>Ocelová pozinkovaná plošina s pororoštěm</t>
  </si>
  <si>
    <t>-1286565579</t>
  </si>
  <si>
    <t>Poznámka k položce:_x000d_
VV pol. 7.2</t>
  </si>
  <si>
    <t>108</t>
  </si>
  <si>
    <t>Zkoušky a uvedení do provozu</t>
  </si>
  <si>
    <t>2034017624</t>
  </si>
  <si>
    <t>Poznámka k položce:_x000d_
VV pol. 9.3</t>
  </si>
  <si>
    <t>109</t>
  </si>
  <si>
    <t>1904464296</t>
  </si>
  <si>
    <t>Poznámka k položce:_x000d_
VV pol. 9.4</t>
  </si>
  <si>
    <t>naloženi_HB</t>
  </si>
  <si>
    <t>739,2</t>
  </si>
  <si>
    <t>030.24.1 - Obtokové koryto</t>
  </si>
  <si>
    <t>-977582846</t>
  </si>
  <si>
    <t>698 "VV pol. 1"</t>
  </si>
  <si>
    <t>-1001349303</t>
  </si>
  <si>
    <t>1389,9*0,7 "VV pol. 2"</t>
  </si>
  <si>
    <t>-2003865637</t>
  </si>
  <si>
    <t>1389,90*0,3 "VV pol. 2"</t>
  </si>
  <si>
    <t>1395101668</t>
  </si>
  <si>
    <t>698*0,15 "VV pol. 1"</t>
  </si>
  <si>
    <t>1231,9 "VV pol. 25"</t>
  </si>
  <si>
    <t>2136757921</t>
  </si>
  <si>
    <t>492,8 "VV pol. 23"</t>
  </si>
  <si>
    <t>18,9 "VV pol. 24"</t>
  </si>
  <si>
    <t>18,9 "VV pol. 2.2"</t>
  </si>
  <si>
    <t>0,3*156,6 "VV pol. 12"</t>
  </si>
  <si>
    <t>6,4 "VV pol. 11"</t>
  </si>
  <si>
    <t>58,3 "VV pol. 14"</t>
  </si>
  <si>
    <t>72,1 "VV pol. 15"</t>
  </si>
  <si>
    <t>492,8 "VV pol. 26"</t>
  </si>
  <si>
    <t>nalozeni_</t>
  </si>
  <si>
    <t>-1782288579</t>
  </si>
  <si>
    <t>2*878,2</t>
  </si>
  <si>
    <t>-2058039512</t>
  </si>
  <si>
    <t>1937855257</t>
  </si>
  <si>
    <t>-1484262878</t>
  </si>
  <si>
    <t>1231,9"VV pol. 1.25"</t>
  </si>
  <si>
    <t>-1881096575</t>
  </si>
  <si>
    <t>139 "VV pol. 23"</t>
  </si>
  <si>
    <t>739,2 "VV pol. 27"</t>
  </si>
  <si>
    <t>-210794591</t>
  </si>
  <si>
    <t>10*878,2</t>
  </si>
  <si>
    <t>118758895</t>
  </si>
  <si>
    <t>566,77+46,98+naloženi_HB+18,9 "VV pol. 2.2"</t>
  </si>
  <si>
    <t>1853039608</t>
  </si>
  <si>
    <t>117,3 "VV pol. 5"</t>
  </si>
  <si>
    <t>1843724752</t>
  </si>
  <si>
    <t>175253102</t>
  </si>
  <si>
    <t>Přísyp vodních staveb těsnící fólií nebo geotextílií materiálem bez zhutnění sklon svahu přes 1:5</t>
  </si>
  <si>
    <t>-744221341</t>
  </si>
  <si>
    <t>https://podminky.urs.cz/item/CS_URS_2024_02/175253102</t>
  </si>
  <si>
    <t>72,07 "VV pol. 15"</t>
  </si>
  <si>
    <t>nal_zatopa</t>
  </si>
  <si>
    <t>-143600502</t>
  </si>
  <si>
    <t>133"VV pol. 16"</t>
  </si>
  <si>
    <t>-474232559</t>
  </si>
  <si>
    <t>765358076</t>
  </si>
  <si>
    <t>258,8 "VV pol. 4"</t>
  </si>
  <si>
    <t>2025011453</t>
  </si>
  <si>
    <t>437,1 "VV pol. 20"</t>
  </si>
  <si>
    <t>1177013022</t>
  </si>
  <si>
    <t>23,07*1,1 'Přepočtené koeficientem množství</t>
  </si>
  <si>
    <t>333302350</t>
  </si>
  <si>
    <t>716,16 "VV pol. 3"</t>
  </si>
  <si>
    <t>345360607</t>
  </si>
  <si>
    <t>304,2 "VV pol. 17"</t>
  </si>
  <si>
    <t>1657884315</t>
  </si>
  <si>
    <t>1887050060</t>
  </si>
  <si>
    <t xml:space="preserve">133+304,2 "VV pol.  16 a 17"</t>
  </si>
  <si>
    <t>437,2*0,02 'Přepočtené koeficientem množství</t>
  </si>
  <si>
    <t>-1383429831</t>
  </si>
  <si>
    <t>1803457963</t>
  </si>
  <si>
    <t>22,6 "VV pol 8"</t>
  </si>
  <si>
    <t>1900276962</t>
  </si>
  <si>
    <t>29,4 "VV pol. 7"</t>
  </si>
  <si>
    <t>-1806730973</t>
  </si>
  <si>
    <t>457971111</t>
  </si>
  <si>
    <t>Zřízení vrstvy z geotextilie o sklonu do 10° š do 3 m</t>
  </si>
  <si>
    <t>-1571524603</t>
  </si>
  <si>
    <t>https://podminky.urs.cz/item/CS_URS_2024_02/457971111</t>
  </si>
  <si>
    <t>1608,8 "VV pol.18"</t>
  </si>
  <si>
    <t>-994407214</t>
  </si>
  <si>
    <t>1608,8*1,2 'Přepočtené koeficientem množství</t>
  </si>
  <si>
    <t>53640196</t>
  </si>
  <si>
    <t>156,6 "VV pol. 12"</t>
  </si>
  <si>
    <t>-551711413</t>
  </si>
  <si>
    <t>44,9 "VV pol. 13"</t>
  </si>
  <si>
    <t>463212121</t>
  </si>
  <si>
    <t>Rovnanina z lomového kamene upraveného s vyplněním spár těženým kamenivem</t>
  </si>
  <si>
    <t>-1497820463</t>
  </si>
  <si>
    <t>https://podminky.urs.cz/item/CS_URS_2024_02/463212121</t>
  </si>
  <si>
    <t>21,17 "VV pol.11"</t>
  </si>
  <si>
    <t>464571121</t>
  </si>
  <si>
    <t>Pohoz z kameniva těženého hrubého zrno od 16 až 63 do 32 až 63 mm z terénu</t>
  </si>
  <si>
    <t>-1822774484</t>
  </si>
  <si>
    <t>https://podminky.urs.cz/item/CS_URS_2024_02/464571121</t>
  </si>
  <si>
    <t>60,76 "VV pol.10"</t>
  </si>
  <si>
    <t>R 4 001</t>
  </si>
  <si>
    <t>Prahy z kamenů lomařsky opracovaných</t>
  </si>
  <si>
    <t>-1497433197</t>
  </si>
  <si>
    <t>Poznámka k položce:_x000d_
včetně kamenické úpravy</t>
  </si>
  <si>
    <t>14,7 "VV pol. 6"</t>
  </si>
  <si>
    <t>45R001</t>
  </si>
  <si>
    <t>Balvan 0,7x0,7x0,7 m z LK</t>
  </si>
  <si>
    <t>-1304917893</t>
  </si>
  <si>
    <t>Poznámka k položce:_x000d_
VV pol. 9</t>
  </si>
  <si>
    <t>-1326864075</t>
  </si>
  <si>
    <t>711462103</t>
  </si>
  <si>
    <t>Provedení izolace proti tlakové vodě svislé fólií přilepenou v plné ploše</t>
  </si>
  <si>
    <t>-1894468731</t>
  </si>
  <si>
    <t>https://podminky.urs.cz/item/CS_URS_2024_02/711462103</t>
  </si>
  <si>
    <t>524,04"VV pol. 19"</t>
  </si>
  <si>
    <t>28322005</t>
  </si>
  <si>
    <t>fólie hydroizolační pro spodní stavbu mPVC tl 2,0mm</t>
  </si>
  <si>
    <t>1749503629</t>
  </si>
  <si>
    <t>Poznámka k položce:_x000d_
s výstražnou fólií 19b</t>
  </si>
  <si>
    <t>524,04*1,221 'Přepočtené koeficientem množství</t>
  </si>
  <si>
    <t>030.31.1 - Nový most v km 0,003 (TPE km 83.250)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</si>
  <si>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</si>
  <si>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</si>
  <si>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</si>
  <si>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2138674966</t>
  </si>
  <si>
    <t>https://podminky.urs.cz/item/CS_URS_2024_02/113107325</t>
  </si>
  <si>
    <t>12,4*5,8*1,1 "VV pol B10"</t>
  </si>
  <si>
    <t>113154523</t>
  </si>
  <si>
    <t>Frézování živičného krytu tl 50 mm pruh š přes 0,5 m pl do 500 m2</t>
  </si>
  <si>
    <t>1142477774</t>
  </si>
  <si>
    <t>https://podminky.urs.cz/item/CS_URS_2024_02/113154523</t>
  </si>
  <si>
    <t>4*(6,2+36,5+6,2)*1,1 "VV pol. B11"</t>
  </si>
  <si>
    <t>113154528</t>
  </si>
  <si>
    <t>Frézování živičného krytu tl 100 mm pruh š přes 0,5 m pl do 500 m2</t>
  </si>
  <si>
    <t>1953759592</t>
  </si>
  <si>
    <t>https://podminky.urs.cz/item/CS_URS_2024_02/113154528</t>
  </si>
  <si>
    <t>115101202</t>
  </si>
  <si>
    <t>Čerpání vody na dopravní výšku do 10 m průměrný přítok přes 500 do 1 000 l/min</t>
  </si>
  <si>
    <t>-1948094226</t>
  </si>
  <si>
    <t>https://podminky.urs.cz/item/CS_URS_2024_02/115101202</t>
  </si>
  <si>
    <t>400 "VV pol. 17"</t>
  </si>
  <si>
    <t>60 "VV pol. B11"</t>
  </si>
  <si>
    <t>115101302</t>
  </si>
  <si>
    <t>Pohotovost čerpací soupravy pro dopravní výšku do 10 m přítok přes 500 do 1 000 l/min</t>
  </si>
  <si>
    <t>-1837598327</t>
  </si>
  <si>
    <t>https://podminky.urs.cz/item/CS_URS_2024_02/115101302</t>
  </si>
  <si>
    <t>460/8</t>
  </si>
  <si>
    <t>121151103</t>
  </si>
  <si>
    <t>Sejmutí ornice plochy do 100 m2 tl vrstvy do 200 mm strojně</t>
  </si>
  <si>
    <t>1304546591</t>
  </si>
  <si>
    <t>https://podminky.urs.cz/item/CS_URS_2024_02/121151103</t>
  </si>
  <si>
    <t>66"VV pol. B9"</t>
  </si>
  <si>
    <t>131251104</t>
  </si>
  <si>
    <t>Hloubení jam nezapažených v hornině třídy těžitelnosti I skupiny 3 objem do 500 m3 strojně</t>
  </si>
  <si>
    <t>-470814220</t>
  </si>
  <si>
    <t>https://podminky.urs.cz/item/CS_URS_2024_02/131251104</t>
  </si>
  <si>
    <t>533,3 "VV pol. 18"</t>
  </si>
  <si>
    <t>86,6 "VV pol. B13"</t>
  </si>
  <si>
    <t>208473221</t>
  </si>
  <si>
    <t>"VV pol. 25" 370,92</t>
  </si>
  <si>
    <t>-610072045</t>
  </si>
  <si>
    <t>769593465</t>
  </si>
  <si>
    <t>123,5*370,92/1000*0,5</t>
  </si>
  <si>
    <t>-1352403600</t>
  </si>
  <si>
    <t>Poznámka k položce:_x000d_
VV pol. 26</t>
  </si>
  <si>
    <t>162651112</t>
  </si>
  <si>
    <t>Vodorovné přemístění přes 4 000 do 5000 m výkopku/sypaniny z horniny třídy těžitelnosti I skupiny 1 až 3</t>
  </si>
  <si>
    <t>400490028</t>
  </si>
  <si>
    <t>https://podminky.urs.cz/item/CS_URS_2024_02/162651112</t>
  </si>
  <si>
    <t>66*0,2 "VV pol. B8</t>
  </si>
  <si>
    <t>619,9 "VV pol. 18 a B13"</t>
  </si>
  <si>
    <t>2138739024</t>
  </si>
  <si>
    <t>"VV pol. 19" 42,99</t>
  </si>
  <si>
    <t>"VV pol. 48" 82,88</t>
  </si>
  <si>
    <t>-73209786</t>
  </si>
  <si>
    <t xml:space="preserve">125,87*2 </t>
  </si>
  <si>
    <t>212 R</t>
  </si>
  <si>
    <t>PVC trubka za tepla ohnutá do předepsaného poloměru pro odvodnění úložného prahu, DN50</t>
  </si>
  <si>
    <t>754877470</t>
  </si>
  <si>
    <t>Poznámka k položce:_x000d_
VV pol. 51</t>
  </si>
  <si>
    <t>5,88 "VV pol. 62"</t>
  </si>
  <si>
    <t>212341111</t>
  </si>
  <si>
    <t>Obetonování drenážních trub mezerovitým betonem</t>
  </si>
  <si>
    <t>831763285</t>
  </si>
  <si>
    <t>https://podminky.urs.cz/item/CS_URS_2024_02/212341111</t>
  </si>
  <si>
    <t xml:space="preserve">"VV pol. 20" 2,12 </t>
  </si>
  <si>
    <t>212792212</t>
  </si>
  <si>
    <t>Odvodnění mostní opěry - drenážní flexibilní plastové potrubí DN 160</t>
  </si>
  <si>
    <t>-918702204</t>
  </si>
  <si>
    <t>https://podminky.urs.cz/item/CS_URS_2024_02/212792212</t>
  </si>
  <si>
    <t xml:space="preserve">Poznámka k položce:_x000d_
vč. T kus - 2 ks_x000d_
příruba - 2 ks_x000d_
</t>
  </si>
  <si>
    <t xml:space="preserve">23,52  "VV pol. 63"</t>
  </si>
  <si>
    <t>118</t>
  </si>
  <si>
    <t>275351121</t>
  </si>
  <si>
    <t>Zřízení bednění základových patek</t>
  </si>
  <si>
    <t>-2098899593</t>
  </si>
  <si>
    <t>https://podminky.urs.cz/item/CS_URS_2024_02/275351121</t>
  </si>
  <si>
    <t>"P2" (1,6*0,9*2)+(0,9*5,1*2)</t>
  </si>
  <si>
    <t>119</t>
  </si>
  <si>
    <t>275351122</t>
  </si>
  <si>
    <t>Odstranění bednění základových patek</t>
  </si>
  <si>
    <t>-2132943831</t>
  </si>
  <si>
    <t>https://podminky.urs.cz/item/CS_URS_2024_02/275351122</t>
  </si>
  <si>
    <t>388995212</t>
  </si>
  <si>
    <t>Chránička kabelů z trub HDPE v římse DN 110</t>
  </si>
  <si>
    <t>-260368420</t>
  </si>
  <si>
    <t>https://podminky.urs.cz/item/CS_URS_2024_02/388995212</t>
  </si>
  <si>
    <t>164,84 "VV pol. 64"</t>
  </si>
  <si>
    <t>213311111</t>
  </si>
  <si>
    <t>Polštáře zhutněné pod základy z kameniva drceného frakce 63 až 125 mm</t>
  </si>
  <si>
    <t>-1575954678</t>
  </si>
  <si>
    <t>https://podminky.urs.cz/item/CS_URS_2024_02/213311111</t>
  </si>
  <si>
    <t>13,55 "VV pol. 47"</t>
  </si>
  <si>
    <t>328084721</t>
  </si>
  <si>
    <t>432 "VV pol. 27"</t>
  </si>
  <si>
    <t>1503119326</t>
  </si>
  <si>
    <t>11,79 "VV pol. 44"</t>
  </si>
  <si>
    <t>9,85 "VV pol. 45"</t>
  </si>
  <si>
    <t>273313811</t>
  </si>
  <si>
    <t>Základové desky z betonu tř. C 25/30</t>
  </si>
  <si>
    <t>253918374</t>
  </si>
  <si>
    <t>https://podminky.urs.cz/item/CS_URS_2024_02/273313811</t>
  </si>
  <si>
    <t>3,62 "VV pol. 46"</t>
  </si>
  <si>
    <t>275322611</t>
  </si>
  <si>
    <t>Základové patky ze ŽB se zvýšenými nároky na prostředí tř. C 30/37</t>
  </si>
  <si>
    <t>-2101163143</t>
  </si>
  <si>
    <t>https://podminky.urs.cz/item/CS_URS_2024_02/275322611</t>
  </si>
  <si>
    <t>"VV pol. 28" 7,34</t>
  </si>
  <si>
    <t>275361821</t>
  </si>
  <si>
    <t>Výztuž základových patek betonářskou ocelí 10 505 (R)</t>
  </si>
  <si>
    <t>1247693526</t>
  </si>
  <si>
    <t>https://podminky.urs.cz/item/CS_URS_2024_02/275361821</t>
  </si>
  <si>
    <t>"VV pol. 29" 1,48</t>
  </si>
  <si>
    <t>282602112</t>
  </si>
  <si>
    <t>Injektování povrchové vysokotlaké s dvojitým obturátorem mikropilot a kotev tlakem přes 0,6 do 2 MPa</t>
  </si>
  <si>
    <t>1844552771</t>
  </si>
  <si>
    <t>https://podminky.urs.cz/item/CS_URS_2024_02/282602112</t>
  </si>
  <si>
    <t>48*2*0,5 "2 m kořen"</t>
  </si>
  <si>
    <t>58522150</t>
  </si>
  <si>
    <t>cement portlandský směsný CEM II 32,5MPa</t>
  </si>
  <si>
    <t>1013978562</t>
  </si>
  <si>
    <t>0,15*2*48</t>
  </si>
  <si>
    <t>283111113</t>
  </si>
  <si>
    <t>Zřízení trubkových mikropilot svislých část hladká D přes 105 do 115 mm</t>
  </si>
  <si>
    <t>299967278</t>
  </si>
  <si>
    <t>https://podminky.urs.cz/item/CS_URS_2024_02/283111113</t>
  </si>
  <si>
    <t>"VV pol. 24" 463,2</t>
  </si>
  <si>
    <t>14011080</t>
  </si>
  <si>
    <t>trubka ocelová bezešvá hladká jakost 11 353 108x20mm</t>
  </si>
  <si>
    <t>-1711462125</t>
  </si>
  <si>
    <t>421,090909090909*1,1 'Přepočtené koeficientem množství</t>
  </si>
  <si>
    <t>283131113</t>
  </si>
  <si>
    <t>Zřízení hlavy mikropilot namáhaných tlakem i tahem D přes 105 do 115 mm</t>
  </si>
  <si>
    <t>688144974</t>
  </si>
  <si>
    <t>https://podminky.urs.cz/item/CS_URS_2024_02/283131113</t>
  </si>
  <si>
    <t>R919 001</t>
  </si>
  <si>
    <t xml:space="preserve">Hlava mikropiloty </t>
  </si>
  <si>
    <t>-1729471255</t>
  </si>
  <si>
    <t>R919001</t>
  </si>
  <si>
    <t xml:space="preserve">Jílocementová zálivka mikropilot </t>
  </si>
  <si>
    <t>398984837</t>
  </si>
  <si>
    <t>317171126</t>
  </si>
  <si>
    <t>Kotvení monolitického betonu římsy do mostovky kotvou do vývrtu</t>
  </si>
  <si>
    <t>692208312</t>
  </si>
  <si>
    <t>https://podminky.urs.cz/item/CS_URS_2024_02/317171126</t>
  </si>
  <si>
    <t>47+44 "VV pol. 30"</t>
  </si>
  <si>
    <t>54879991</t>
  </si>
  <si>
    <t>kotva římsy M24 do vývrtu, NRk = 150 KN</t>
  </si>
  <si>
    <t>680829852</t>
  </si>
  <si>
    <t>Poznámka k položce:_x000d_
kompletní kotva (vč tzv. motýlů)</t>
  </si>
  <si>
    <t>317321118</t>
  </si>
  <si>
    <t>Mostní římsy ze ŽB C 30/37</t>
  </si>
  <si>
    <t>1968340004</t>
  </si>
  <si>
    <t>https://podminky.urs.cz/item/CS_URS_2024_02/317321118</t>
  </si>
  <si>
    <t>23,04 "VV pol. 31"</t>
  </si>
  <si>
    <t>317353121</t>
  </si>
  <si>
    <t>Bednění mostních říms všech tvarů - zřízení</t>
  </si>
  <si>
    <t>928342366</t>
  </si>
  <si>
    <t>https://podminky.urs.cz/item/CS_URS_2024_02/317353121</t>
  </si>
  <si>
    <t>Poznámka k položce:_x000d_
vč. lišt zkosení hran</t>
  </si>
  <si>
    <t>2*35,7*(0,25+0,6+0,4)</t>
  </si>
  <si>
    <t>317353221</t>
  </si>
  <si>
    <t>Bednění mostních říms všech tvarů - odstranění</t>
  </si>
  <si>
    <t>1691789279</t>
  </si>
  <si>
    <t>https://podminky.urs.cz/item/CS_URS_2024_02/317353221</t>
  </si>
  <si>
    <t>317361116</t>
  </si>
  <si>
    <t>Výztuž mostních říms z betonářské oceli 10 505</t>
  </si>
  <si>
    <t>1823934080</t>
  </si>
  <si>
    <t>https://podminky.urs.cz/item/CS_URS_2024_02/317361116</t>
  </si>
  <si>
    <t xml:space="preserve">Poznámka k položce:_x000d_
vč. nátěru </t>
  </si>
  <si>
    <t>3,57 "VV pol. 32"</t>
  </si>
  <si>
    <t>334323118</t>
  </si>
  <si>
    <t>Mostní opěry a úložné prahy ze ŽB C 30/37</t>
  </si>
  <si>
    <t>-423957812</t>
  </si>
  <si>
    <t>https://podminky.urs.cz/item/CS_URS_2024_02/334323118</t>
  </si>
  <si>
    <t>"VV pol. 33" 72,97</t>
  </si>
  <si>
    <t>334323418</t>
  </si>
  <si>
    <t>Mostní pilíře a sloupy ze ŽB C 30/37</t>
  </si>
  <si>
    <t>-788386574</t>
  </si>
  <si>
    <t>https://podminky.urs.cz/item/CS_URS_2024_02/334323418</t>
  </si>
  <si>
    <t>8,06 "P2 - VV pol. 31"</t>
  </si>
  <si>
    <t>334351112</t>
  </si>
  <si>
    <t>Bednění systémové mostních opěr a úložných prahů z překližek pro ŽB - zřízení</t>
  </si>
  <si>
    <t>217854988</t>
  </si>
  <si>
    <t>https://podminky.urs.cz/item/CS_URS_2024_02/334351112</t>
  </si>
  <si>
    <t>"OP1 - Základ" 2*(6*0,83)+2*(1,6*0,83)</t>
  </si>
  <si>
    <t>"dřík" 2*(1,6*0,8+2*(0,8*6)</t>
  </si>
  <si>
    <t>"závěrná zídka" 2*(1,2*0,45)+2*(1,2*6)</t>
  </si>
  <si>
    <t>"Křídlo P" 2*(2,2*1,9)+2*(0,6*0,6)</t>
  </si>
  <si>
    <t>"Křídlo L" 2*(2,2*1,9)+2*(0,6*0,6)</t>
  </si>
  <si>
    <t xml:space="preserve">"Plenta"  2*(1,1*0,6)+2*(0,6*0,25)</t>
  </si>
  <si>
    <t>"OP3 - základ" 2*(3*6)+2*(1,9*3)</t>
  </si>
  <si>
    <t>"dřík" 2*(1,6*0,8)+2*(6*0,8)</t>
  </si>
  <si>
    <t>"úložný práh" 2*(1,2*0,25)+2*(6*1,2)</t>
  </si>
  <si>
    <t>"Křídlo P" 2*(1,9*2,1)+2*(0,6*0,6)</t>
  </si>
  <si>
    <t>"Křídlo L" 2*(1,9*2,1)+2*(0,6*0,6)</t>
  </si>
  <si>
    <t>"P2" 2*(0,9*5,4)+2*(0,6*0,9)</t>
  </si>
  <si>
    <t>6*3,5</t>
  </si>
  <si>
    <t>334351211</t>
  </si>
  <si>
    <t>Bednění systémové mostních opěr a úložných prahů z překližek - odstranění</t>
  </si>
  <si>
    <t>-71723703</t>
  </si>
  <si>
    <t>https://podminky.urs.cz/item/CS_URS_2024_02/334351211</t>
  </si>
  <si>
    <t>334361226</t>
  </si>
  <si>
    <t>Výztuž křídel, závěrných zdí z betonářské oceli 10 505</t>
  </si>
  <si>
    <t>1190153599</t>
  </si>
  <si>
    <t>https://podminky.urs.cz/item/CS_URS_2024_02/334361226</t>
  </si>
  <si>
    <t>Poznámka k položce:_x000d_
VV pol. 34</t>
  </si>
  <si>
    <t>3,75 "OP1"</t>
  </si>
  <si>
    <t>6,31 "OP3"</t>
  </si>
  <si>
    <t>334361236</t>
  </si>
  <si>
    <t>Výztuž dříků pilířů z betonářské oceli 10 505</t>
  </si>
  <si>
    <t>1849528180</t>
  </si>
  <si>
    <t>https://podminky.urs.cz/item/CS_URS_2024_02/334361236</t>
  </si>
  <si>
    <t>1,01 "VV pol. 36"</t>
  </si>
  <si>
    <t>334951113</t>
  </si>
  <si>
    <t>Podpěrné skruže dočasné ze dřeva z hranolů - zřízení</t>
  </si>
  <si>
    <t>-1054284612</t>
  </si>
  <si>
    <t>https://podminky.urs.cz/item/CS_URS_2024_02/334951113</t>
  </si>
  <si>
    <t>334952113</t>
  </si>
  <si>
    <t>Podpěrné skruže dočasné ze dřeva z hranolů - odstranění</t>
  </si>
  <si>
    <t>2081481148</t>
  </si>
  <si>
    <t>https://podminky.urs.cz/item/CS_URS_2024_02/334952113</t>
  </si>
  <si>
    <t>348171111</t>
  </si>
  <si>
    <t>Osazení mostního ocelového zábradlí nesnímatelného do betonu říms přímo</t>
  </si>
  <si>
    <t>1940355938</t>
  </si>
  <si>
    <t>https://podminky.urs.cz/item/CS_URS_2024_02/348171111</t>
  </si>
  <si>
    <t>82,42 "VV pol. 65"</t>
  </si>
  <si>
    <t>911281</t>
  </si>
  <si>
    <t>Zábradlí ocelové pozinkované, mostní se svislou výplní</t>
  </si>
  <si>
    <t>1690038294</t>
  </si>
  <si>
    <t>Poznámka k položce:_x000d_
kompletní dodávka a montáž vč. kotvení, viz příloha 31.1._2.29</t>
  </si>
  <si>
    <t>421321107</t>
  </si>
  <si>
    <t>Mostní nosné konstrukce deskové přechodové ze ŽB C 25/30</t>
  </si>
  <si>
    <t>-287561072</t>
  </si>
  <si>
    <t>https://podminky.urs.cz/item/CS_URS_2024_02/421321107</t>
  </si>
  <si>
    <t>11,81 "VV pol. 37"</t>
  </si>
  <si>
    <t>421331141</t>
  </si>
  <si>
    <t>Mostní předpjaté betonové nosné konstrukce deskové z betonu C 35/45</t>
  </si>
  <si>
    <t>108612775</t>
  </si>
  <si>
    <t>https://podminky.urs.cz/item/CS_URS_2024_02/421331141</t>
  </si>
  <si>
    <t>"VV pol. 33" 139,07</t>
  </si>
  <si>
    <t>421351111</t>
  </si>
  <si>
    <t>Bednění přesahu spřažené mostovky š do 600 mm - zřízení</t>
  </si>
  <si>
    <t>1940925831</t>
  </si>
  <si>
    <t>https://podminky.urs.cz/item/CS_URS_2024_02/421351111</t>
  </si>
  <si>
    <t>0,8*35,7*2</t>
  </si>
  <si>
    <t>0,2*35,7*2</t>
  </si>
  <si>
    <t>1,6*35,7*2</t>
  </si>
  <si>
    <t>421351112</t>
  </si>
  <si>
    <t>Bednění boků přechodové desky konstrukcí mostů - zřízení</t>
  </si>
  <si>
    <t>-1081500810</t>
  </si>
  <si>
    <t>https://podminky.urs.cz/item/CS_URS_2024_02/421351112</t>
  </si>
  <si>
    <t>(5*0,35+4*0,35*2)*2</t>
  </si>
  <si>
    <t>421351211</t>
  </si>
  <si>
    <t>Bednění přesahu spřažené mostovky š do 600 mm - odstranění</t>
  </si>
  <si>
    <t>-1364784308</t>
  </si>
  <si>
    <t>https://podminky.urs.cz/item/CS_URS_2024_02/421351211</t>
  </si>
  <si>
    <t>421351212</t>
  </si>
  <si>
    <t>Bednění boků přechodové desky konstrukcí mostů - odstranění</t>
  </si>
  <si>
    <t>-498569565</t>
  </si>
  <si>
    <t>https://podminky.urs.cz/item/CS_URS_2024_02/421351212</t>
  </si>
  <si>
    <t>421361216</t>
  </si>
  <si>
    <t>Výztuž ŽB přechodové desky z betonářské oceli 10 505</t>
  </si>
  <si>
    <t>1884336820</t>
  </si>
  <si>
    <t>https://podminky.urs.cz/item/CS_URS_2024_02/421361216</t>
  </si>
  <si>
    <t>1,66 "VV pol. 38"</t>
  </si>
  <si>
    <t>421361226</t>
  </si>
  <si>
    <t>Výztuž ŽB deskového mostu z betonářské oceli 10 505</t>
  </si>
  <si>
    <t>-1728636629</t>
  </si>
  <si>
    <t>https://podminky.urs.cz/item/CS_URS_2024_02/421361226</t>
  </si>
  <si>
    <t>"VV pol. 40" 20,13</t>
  </si>
  <si>
    <t>421371131</t>
  </si>
  <si>
    <t>Výztuž předpínací nosné konstrukce mostů kabely pro vnitřní nebo vnější předpětí</t>
  </si>
  <si>
    <t>-306415005</t>
  </si>
  <si>
    <t>https://podminky.urs.cz/item/CS_URS_2024_02/421371131</t>
  </si>
  <si>
    <t>5,06 "VV pol. 41"</t>
  </si>
  <si>
    <t>421374224</t>
  </si>
  <si>
    <t>Kabelová chránička pro soudržné předpínání z vinutého plechu pro předpínací výztuž nosné konstrukce mostů D přes 80 do 100 mm</t>
  </si>
  <si>
    <t>-2109382533</t>
  </si>
  <si>
    <t>https://podminky.urs.cz/item/CS_URS_2024_02/421374224</t>
  </si>
  <si>
    <t>214,5</t>
  </si>
  <si>
    <t>421375114</t>
  </si>
  <si>
    <t>Kotva předpínací výztuže nosné konstrukce mostů aktivní 19 lan</t>
  </si>
  <si>
    <t>1174834936</t>
  </si>
  <si>
    <t>https://podminky.urs.cz/item/CS_URS_2024_02/421375114</t>
  </si>
  <si>
    <t>421375124</t>
  </si>
  <si>
    <t>Kotva předpínací výztuže nosné konstrukce mostů pasivní 19 lan</t>
  </si>
  <si>
    <t>346242670</t>
  </si>
  <si>
    <t>https://podminky.urs.cz/item/CS_URS_2024_02/421375124</t>
  </si>
  <si>
    <t>421376335</t>
  </si>
  <si>
    <t>Napínání předpínacích kabelů nosné konstrukce mostů soudržných i nesoudržných délky přes 30 do 60 m 19-lanových</t>
  </si>
  <si>
    <t>1040658783</t>
  </si>
  <si>
    <t>https://podminky.urs.cz/item/CS_URS_2024_02/421376335</t>
  </si>
  <si>
    <t>421378122</t>
  </si>
  <si>
    <t>Injektáž cementovou maltou chrániček předpínací výztuže nosné konstrukce mostů D přes 80 do 130 mm</t>
  </si>
  <si>
    <t>1968733265</t>
  </si>
  <si>
    <t>https://podminky.urs.cz/item/CS_URS_2024_02/421378122</t>
  </si>
  <si>
    <t>428941131</t>
  </si>
  <si>
    <t>Osazení mostního ložiska hrncového zatížení přes 1800 do 2500 kN</t>
  </si>
  <si>
    <t>1209238552</t>
  </si>
  <si>
    <t>https://podminky.urs.cz/item/CS_URS_2024_02/428941131</t>
  </si>
  <si>
    <t>4 "VV pol. 42"</t>
  </si>
  <si>
    <t>42862R</t>
  </si>
  <si>
    <t>Mostní ložisko hrncové zat. do 2,5 MN</t>
  </si>
  <si>
    <t>-27807593</t>
  </si>
  <si>
    <t>434313113</t>
  </si>
  <si>
    <t>Schody z vibrolisovaných prefabrikátů se zřízením podkladních stupňů z betonu C 16/20</t>
  </si>
  <si>
    <t>1085679300</t>
  </si>
  <si>
    <t>https://podminky.urs.cz/item/CS_URS_2024_02/434313113</t>
  </si>
  <si>
    <t>0,75*(13)" VV pol. 43"</t>
  </si>
  <si>
    <t>43413</t>
  </si>
  <si>
    <t xml:space="preserve">Prefabrikovaný schodišťový stupeň 0,18x0,5x0,75 m </t>
  </si>
  <si>
    <t>-55212094</t>
  </si>
  <si>
    <t>451477121</t>
  </si>
  <si>
    <t>Podkladní vrstva plastbetonová drenážní první vrstva tl 20 mm</t>
  </si>
  <si>
    <t>781899808</t>
  </si>
  <si>
    <t>https://podminky.urs.cz/item/CS_URS_2024_02/451477121</t>
  </si>
  <si>
    <t>0,15*35,7</t>
  </si>
  <si>
    <t>0,4*0,5*9</t>
  </si>
  <si>
    <t>451477122</t>
  </si>
  <si>
    <t>Podkladní vrstva plastbetonová drenážní každá další vrstva tl 20 mm</t>
  </si>
  <si>
    <t>-1847270954</t>
  </si>
  <si>
    <t>https://podminky.urs.cz/item/CS_URS_2024_02/451477122</t>
  </si>
  <si>
    <t>0,4*0,5*9*4</t>
  </si>
  <si>
    <t>1914002590</t>
  </si>
  <si>
    <t>45,3 "VV pol. 49"</t>
  </si>
  <si>
    <t>-1499517114</t>
  </si>
  <si>
    <t>5,3*1,05+4,2*1,05"VV pol. 50"</t>
  </si>
  <si>
    <t>573231108</t>
  </si>
  <si>
    <t>Postřik živičný spojovací ze silniční emulze v množství 0,50 kg/m2</t>
  </si>
  <si>
    <t>-2127520501</t>
  </si>
  <si>
    <t>https://podminky.urs.cz/item/CS_URS_2024_02/573231108</t>
  </si>
  <si>
    <t>178,5 "VV pol. 51"</t>
  </si>
  <si>
    <t>577144141</t>
  </si>
  <si>
    <t>Asfaltový beton vrstva obrusná ACO 11 (ABS) tl 50 mm š přes 3 m z modifikovaného asfaltu</t>
  </si>
  <si>
    <t>1078081635</t>
  </si>
  <si>
    <t>https://podminky.urs.cz/item/CS_URS_2024_02/577144141</t>
  </si>
  <si>
    <t>178,5 "VV pol. 53"</t>
  </si>
  <si>
    <t>578143233</t>
  </si>
  <si>
    <t>Litý asfalt MA 11 (LAS) tl 40 mm š přes 3 m z modifikovaného asfaltu</t>
  </si>
  <si>
    <t>-1847380677</t>
  </si>
  <si>
    <t>https://podminky.urs.cz/item/CS_URS_2024_02/578143233</t>
  </si>
  <si>
    <t>578901111</t>
  </si>
  <si>
    <t>Zdrsňovací posyp litého asfaltu v množství 4 kg/m2</t>
  </si>
  <si>
    <t>1812979948</t>
  </si>
  <si>
    <t>https://podminky.urs.cz/item/CS_URS_2024_02/578901111</t>
  </si>
  <si>
    <t>178,5 "VV pol. 54"</t>
  </si>
  <si>
    <t>Úpravy povrchů, podlahy a osazování výplní</t>
  </si>
  <si>
    <t>628611102</t>
  </si>
  <si>
    <t>Nátěr betonu mostu epoxidový 2x ochranný nepružný S2 (OS-B)</t>
  </si>
  <si>
    <t>-1953723313</t>
  </si>
  <si>
    <t>https://podminky.urs.cz/item/CS_URS_2024_02/628611102</t>
  </si>
  <si>
    <t>39,55 "VV pol. 60"</t>
  </si>
  <si>
    <t>628611131</t>
  </si>
  <si>
    <t>Nátěr betonu mostu akrylátový 2x ochranný pružný S4 (OS-C)</t>
  </si>
  <si>
    <t>2043052888</t>
  </si>
  <si>
    <t>https://podminky.urs.cz/item/CS_URS_2024_02/628611131</t>
  </si>
  <si>
    <t>25,96 "VV pol.61"</t>
  </si>
  <si>
    <t>916131213</t>
  </si>
  <si>
    <t>Osazení silničního obrubníku betonového stojatého s boční opěrou do lože z betonu prostého</t>
  </si>
  <si>
    <t>-346462077</t>
  </si>
  <si>
    <t>https://podminky.urs.cz/item/CS_URS_2024_02/916131213</t>
  </si>
  <si>
    <t>Poznámka k položce:_x000d_
beton C20/25 n XF3</t>
  </si>
  <si>
    <t>59217031</t>
  </si>
  <si>
    <t>obrubník silniční betonový 1000x150x250mm</t>
  </si>
  <si>
    <t>236491171</t>
  </si>
  <si>
    <t>Poznámka k položce:_x000d_
VV pol. 69</t>
  </si>
  <si>
    <t>8*1,02 'Přepočtené koeficientem množství</t>
  </si>
  <si>
    <t>916231213</t>
  </si>
  <si>
    <t>Osazení chodníkového obrubníku betonového stojatého s boční opěrou do lože z betonu prostého</t>
  </si>
  <si>
    <t>1807428664</t>
  </si>
  <si>
    <t>https://podminky.urs.cz/item/CS_URS_2024_02/916231213</t>
  </si>
  <si>
    <t>12,25"VV pol. 68"</t>
  </si>
  <si>
    <t>59217019</t>
  </si>
  <si>
    <t>obrubník betonový chodníkový 1000x100x200mm</t>
  </si>
  <si>
    <t>-722295790</t>
  </si>
  <si>
    <t>12,25*1,02 'Přepočtené koeficientem množství</t>
  </si>
  <si>
    <t>919112233</t>
  </si>
  <si>
    <t>Řezání spár pro vytvoření komůrky š 20 mm hl 40 mm pro těsnící zálivku v živičném krytu</t>
  </si>
  <si>
    <t>-1789027596</t>
  </si>
  <si>
    <t>https://podminky.urs.cz/item/CS_URS_2024_02/919112233</t>
  </si>
  <si>
    <t>102,8 "VV pol. 70"</t>
  </si>
  <si>
    <t>919121132</t>
  </si>
  <si>
    <t>Těsnění spár zálivkou za studena pro komůrky š 20 mm hl 40 mm s těsnicím profilem</t>
  </si>
  <si>
    <t>550168396</t>
  </si>
  <si>
    <t>https://podminky.urs.cz/item/CS_URS_2024_02/919121132</t>
  </si>
  <si>
    <t>Poznámka k položce:_x000d_
VV pol. 71</t>
  </si>
  <si>
    <t>919726124</t>
  </si>
  <si>
    <t>Geotextilie pro ochranu, separaci a filtraci netkaná měrná hm přes 500 do 800 g/m2</t>
  </si>
  <si>
    <t>-1239144166</t>
  </si>
  <si>
    <t>https://podminky.urs.cz/item/CS_URS_2024_02/919726124</t>
  </si>
  <si>
    <t>"VV pol. 22" 86</t>
  </si>
  <si>
    <t>120,62 "VV pol. 58"</t>
  </si>
  <si>
    <t>931941112</t>
  </si>
  <si>
    <t>Osazení dilatačního mostního závěru lamelového - posun do 100 mm</t>
  </si>
  <si>
    <t>725205272</t>
  </si>
  <si>
    <t>https://podminky.urs.cz/item/CS_URS_2024_02/931941112</t>
  </si>
  <si>
    <t>15,66 "VVpol. 73"</t>
  </si>
  <si>
    <t>931 R 001</t>
  </si>
  <si>
    <t>MOSTNÍ ZÁVĚRY POVRCHOVÉ POSUN DO 60MM</t>
  </si>
  <si>
    <t>1218565180</t>
  </si>
  <si>
    <t>15,66 "VV pol. 73"</t>
  </si>
  <si>
    <t>464648644</t>
  </si>
  <si>
    <t>5,9 "VV pol. 74"</t>
  </si>
  <si>
    <t>59227054</t>
  </si>
  <si>
    <t>žlabovka příkopová betonová 500x500x130mm</t>
  </si>
  <si>
    <t>-1748863899</t>
  </si>
  <si>
    <t>936541</t>
  </si>
  <si>
    <t>MOSTNÍ ODVODŇOVACÍ TRUBKA (POVRCHŮ IZOLACE) Z NEREZ OCELI</t>
  </si>
  <si>
    <t>-983686134</t>
  </si>
  <si>
    <t>Poznámka k položce:_x000d_
VV pol. 77</t>
  </si>
  <si>
    <t>936942122</t>
  </si>
  <si>
    <t>Osazení mostní vpusti 300/500 mm</t>
  </si>
  <si>
    <t>-1826801974</t>
  </si>
  <si>
    <t>https://podminky.urs.cz/item/CS_URS_2024_02/936942122</t>
  </si>
  <si>
    <t>Poznámka k položce:_x000d_
VV pol. 76</t>
  </si>
  <si>
    <t>55241715</t>
  </si>
  <si>
    <t>odvodňovač mostní rigolový mříž 500x300mm</t>
  </si>
  <si>
    <t>1806268291</t>
  </si>
  <si>
    <t>961051111</t>
  </si>
  <si>
    <t>Bourání mostních základů z ŽB</t>
  </si>
  <si>
    <t>-688776741</t>
  </si>
  <si>
    <t>https://podminky.urs.cz/item/CS_URS_2024_02/961051111</t>
  </si>
  <si>
    <t>145,2 "VV pol. B16"</t>
  </si>
  <si>
    <t>963071112</t>
  </si>
  <si>
    <t>Demontáž ocelových prvků mostů šroubovaných nebo svařovaných přes 100 kg</t>
  </si>
  <si>
    <t>1629280931</t>
  </si>
  <si>
    <t>https://podminky.urs.cz/item/CS_URS_2024_02/963071112</t>
  </si>
  <si>
    <t>26,63*1000 "VV pol. B17"</t>
  </si>
  <si>
    <t>966006132</t>
  </si>
  <si>
    <t>Odstranění značek dopravních nebo orientačních se sloupky s betonovými patkami</t>
  </si>
  <si>
    <t>348070778</t>
  </si>
  <si>
    <t>https://podminky.urs.cz/item/CS_URS_2024_02/966006132</t>
  </si>
  <si>
    <t>2 "VV pol. B15"</t>
  </si>
  <si>
    <t>966075141</t>
  </si>
  <si>
    <t>Odstranění kovového zábradlí vcelku</t>
  </si>
  <si>
    <t>-1635583801</t>
  </si>
  <si>
    <t>https://podminky.urs.cz/item/CS_URS_2024_02/966075141</t>
  </si>
  <si>
    <t>73"VV pol. B14"</t>
  </si>
  <si>
    <t>9R 001 001</t>
  </si>
  <si>
    <t xml:space="preserve">Dodávka a osazení nivelační značky </t>
  </si>
  <si>
    <t>620358407</t>
  </si>
  <si>
    <t>Poznámka k položce:_x000d_
VV pol. 66</t>
  </si>
  <si>
    <t>9R 001 002</t>
  </si>
  <si>
    <t xml:space="preserve">Vývařiště, včetně napojení příkopů  (vlevo za mostem)</t>
  </si>
  <si>
    <t>1146146593</t>
  </si>
  <si>
    <t>Poznámka k položce:_x000d_
VV pol. 75</t>
  </si>
  <si>
    <t>R09001</t>
  </si>
  <si>
    <t>Znovuosazení limnigrafu na mostní konstrukci</t>
  </si>
  <si>
    <t>-57845723</t>
  </si>
  <si>
    <t>-1766027566</t>
  </si>
  <si>
    <t>-107944146</t>
  </si>
  <si>
    <t>997013875</t>
  </si>
  <si>
    <t>Poplatek za uložení stavebního odpadu na recyklační skládce (skládkovné) asfaltového bez obsahu dehtu zatříděného do Katalogu odpadů pod kódem 17 03 02</t>
  </si>
  <si>
    <t>-530594316</t>
  </si>
  <si>
    <t>https://podminky.urs.cz/item/CS_URS_2024_02/997013875</t>
  </si>
  <si>
    <t>997211111</t>
  </si>
  <si>
    <t>Svislá doprava suti na v 3,5 m</t>
  </si>
  <si>
    <t>2090708539</t>
  </si>
  <si>
    <t>https://podminky.urs.cz/item/CS_URS_2024_02/997211111</t>
  </si>
  <si>
    <t>997211511</t>
  </si>
  <si>
    <t>Vodorovná doprava suti po suchu na vzdálenost do 1 km</t>
  </si>
  <si>
    <t>1317791260</t>
  </si>
  <si>
    <t>https://podminky.urs.cz/item/CS_URS_2024_02/997211511</t>
  </si>
  <si>
    <t>997211519</t>
  </si>
  <si>
    <t>Příplatek ZKD 1 km u vodorovné dopravy suti</t>
  </si>
  <si>
    <t>-1661313037</t>
  </si>
  <si>
    <t>https://podminky.urs.cz/item/CS_URS_2024_02/997211519</t>
  </si>
  <si>
    <t>20*510,899</t>
  </si>
  <si>
    <t>998212111</t>
  </si>
  <si>
    <t>Přesun hmot pro mosty zděné, monolitické betonové nebo ocelové v do 20 m</t>
  </si>
  <si>
    <t>405772394</t>
  </si>
  <si>
    <t>https://podminky.urs.cz/item/CS_URS_2024_02/998212111</t>
  </si>
  <si>
    <t>711111001</t>
  </si>
  <si>
    <t>Provedení izolace proti zemní vlhkosti vodorovné za studena nátěrem penetračním</t>
  </si>
  <si>
    <t>-1250587677</t>
  </si>
  <si>
    <t>https://podminky.urs.cz/item/CS_URS_2024_02/711111001</t>
  </si>
  <si>
    <t>"VV pol. 55a" 120,62</t>
  </si>
  <si>
    <t>711111002</t>
  </si>
  <si>
    <t>Provedení izolace proti zemní vlhkosti vodorovné za studena lakem asfaltovým</t>
  </si>
  <si>
    <t>-1203532000</t>
  </si>
  <si>
    <t>https://podminky.urs.cz/item/CS_URS_2024_02/711111002</t>
  </si>
  <si>
    <t>120,62*2</t>
  </si>
  <si>
    <t>711131811</t>
  </si>
  <si>
    <t>Odstranění izolace proti zemní vlhkosti vodorovné</t>
  </si>
  <si>
    <t>CS ÚRS 2024 01</t>
  </si>
  <si>
    <t>-1634292523</t>
  </si>
  <si>
    <t>https://podminky.urs.cz/item/CS_URS_2024_01/711131811</t>
  </si>
  <si>
    <t>186,73 "VV pol. 18"</t>
  </si>
  <si>
    <t>711441559</t>
  </si>
  <si>
    <t>Provedení izolace proti tlakové vodě vodorovné přitavením pásu NAIP</t>
  </si>
  <si>
    <t>-1739669299</t>
  </si>
  <si>
    <t>https://podminky.urs.cz/item/CS_URS_2024_02/711441559</t>
  </si>
  <si>
    <t>68 "VV pol. 55"</t>
  </si>
  <si>
    <t>248,75 "VV pol. 56"</t>
  </si>
  <si>
    <t>58,79 "VV pol. 57"</t>
  </si>
  <si>
    <t>62856011</t>
  </si>
  <si>
    <t>pás asfaltový natavitelný modifikovaný SBS s vložkou z hliníkové fólie s textilií a spalitelnou PE fólií nebo jemnozrnným minerálním posypem na horním povrchu tl 4,0mm</t>
  </si>
  <si>
    <t>1433851149</t>
  </si>
  <si>
    <t>248,76 "VV pol. 56"</t>
  </si>
  <si>
    <t>375,55*1,1655 'Přepočtené koeficientem množství</t>
  </si>
  <si>
    <t>110</t>
  </si>
  <si>
    <t>711461103</t>
  </si>
  <si>
    <t>Provedení izolace proti tlakové vodě vodorovné fólií přilepenou v plné ploše</t>
  </si>
  <si>
    <t>-1475014131</t>
  </si>
  <si>
    <t>https://podminky.urs.cz/item/CS_URS_2024_02/711461103</t>
  </si>
  <si>
    <t>"VV pol. 23" 43</t>
  </si>
  <si>
    <t>111</t>
  </si>
  <si>
    <t>28322004</t>
  </si>
  <si>
    <t>fólie hydroizolační pro spodní stavbu mPVC tl 1,5mm</t>
  </si>
  <si>
    <t>1150091356</t>
  </si>
  <si>
    <t>43*1,1655 'Přepočtené koeficientem množství</t>
  </si>
  <si>
    <t>117</t>
  </si>
  <si>
    <t>REL_001</t>
  </si>
  <si>
    <t>Kotevní prvek sloupu VO, ocelový plech 4x 350/50/5mm D+M</t>
  </si>
  <si>
    <t>-497500857</t>
  </si>
  <si>
    <t>Poznámka k položce:_x000d_
Kotevní prvek sloupu VO zabetonovaný v ŽB římse – ocelový plech 4x 350/50/5mm (m=5 kg) a 4 x závitová tyč M24, dl 325 mm včetně matic a podložek (žárový pozink). Přesný rozměr zabetonovaného plechu podle rozměrů patní desky sloupu VO, viz. příloha 31.1_2.27</t>
  </si>
  <si>
    <t>114</t>
  </si>
  <si>
    <t>Evidenční číslo mostu</t>
  </si>
  <si>
    <t>512</t>
  </si>
  <si>
    <t>1575262691</t>
  </si>
  <si>
    <t>Poznámka k položce:_x000d_
VV pol. 67</t>
  </si>
  <si>
    <t>115</t>
  </si>
  <si>
    <t>Hlavní mostní prohlídka</t>
  </si>
  <si>
    <t>-1596034711</t>
  </si>
  <si>
    <t>116</t>
  </si>
  <si>
    <t>Zatěžovací zkouška</t>
  </si>
  <si>
    <t>-1182333530</t>
  </si>
  <si>
    <t>120</t>
  </si>
  <si>
    <t>Mostní list</t>
  </si>
  <si>
    <t>-1271547135</t>
  </si>
  <si>
    <t>Soupis:</t>
  </si>
  <si>
    <t>030.31.1.1 - Nový most v km 0,003 -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</si>
  <si>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</si>
  <si>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</si>
  <si>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</si>
  <si>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</si>
  <si>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</si>
  <si>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</si>
  <si>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</si>
  <si>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</si>
  <si>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699946758</t>
  </si>
  <si>
    <t>460600061</t>
  </si>
  <si>
    <t>Přemístění (odvoz) horniny, suti a vybouraných hmot odvoz suti a vybouraných hmot do 1 km</t>
  </si>
  <si>
    <t>1471743230</t>
  </si>
  <si>
    <t>460600071</t>
  </si>
  <si>
    <t>Přemístění (odvoz) horniny, suti a vybouraných hmot odvoz suti a vybouraných hmot Příplatek k ceně za každý další i započatý 1 km</t>
  </si>
  <si>
    <t>-1670360429</t>
  </si>
  <si>
    <t>997221611</t>
  </si>
  <si>
    <t>Nakládání suti na dopravní prostředky pro vodorovnou dopravu</t>
  </si>
  <si>
    <t>-1030057967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</si>
  <si>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</si>
  <si>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</si>
  <si>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</si>
  <si>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2083919339</t>
  </si>
  <si>
    <t>997221855</t>
  </si>
  <si>
    <t>Poplatek za uložení stavebního odpadu na skládce (skládkovné) z kameniva</t>
  </si>
  <si>
    <t>1432158867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</si>
  <si>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</si>
  <si>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</si>
  <si>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</si>
  <si>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</si>
  <si>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745024303</t>
  </si>
  <si>
    <t>R-748-001.1</t>
  </si>
  <si>
    <t>LED svítidlo DO-330570-PM LED 33W asym., IP66</t>
  </si>
  <si>
    <t>1061390164</t>
  </si>
  <si>
    <t>210100001</t>
  </si>
  <si>
    <t>Ukončení vodičů v rozváděči nebo na přístroji včetně zapojení průřezu žíly do 2,5 mm2</t>
  </si>
  <si>
    <t>-215899992</t>
  </si>
  <si>
    <t>https://podminky.urs.cz/item/CS_URS_2024_02/210100001</t>
  </si>
  <si>
    <t>210100422</t>
  </si>
  <si>
    <t>Ukončení kabelů a vodičů kabelovou koncovkou do 4 žil do 1 kV včetně zapojení KSM 35 do 4x16 mm2</t>
  </si>
  <si>
    <t>-1386920349</t>
  </si>
  <si>
    <t>https://podminky.urs.cz/item/CS_URS_2024_02/210100422</t>
  </si>
  <si>
    <t>210204011</t>
  </si>
  <si>
    <t>Montáž stožárů osvětlení ocelových samostatně stojících délky do 12 m</t>
  </si>
  <si>
    <t>-413555398</t>
  </si>
  <si>
    <t>https://podminky.urs.cz/item/CS_URS_2024_02/210204011</t>
  </si>
  <si>
    <t>31674107</t>
  </si>
  <si>
    <t>stožár osvětlovací uliční Pz 159/133/114 v 8,2m</t>
  </si>
  <si>
    <t>-1120415269</t>
  </si>
  <si>
    <t>404452600</t>
  </si>
  <si>
    <t>výrobky a tabule orientační pro návěstí a zabezpečovací zařízení silniční značky dopravní svislé Bandimex - montáž na sloupy upínací páska 12,7 x 0,75 mm (50 m)</t>
  </si>
  <si>
    <t>1219404171</t>
  </si>
  <si>
    <t>210204201</t>
  </si>
  <si>
    <t>Montáž elektrovýzbroje stožárů osvětlení 1 okruh</t>
  </si>
  <si>
    <t>-810361754</t>
  </si>
  <si>
    <t>https://podminky.urs.cz/item/CS_URS_2024_02/210204201</t>
  </si>
  <si>
    <t>R-21-M-006</t>
  </si>
  <si>
    <t xml:space="preserve">stožár.svorkovice IP 43 - 2xE27   </t>
  </si>
  <si>
    <t>888898022</t>
  </si>
  <si>
    <t>812068862</t>
  </si>
  <si>
    <t>354410730</t>
  </si>
  <si>
    <t xml:space="preserve">Součásti pro hromosvody a uzemňování vodiče  svodů dráty FeZn drát průměr 10 mm FeZn  1 kg=1,61m</t>
  </si>
  <si>
    <t>256</t>
  </si>
  <si>
    <t>512503724</t>
  </si>
  <si>
    <t>210220361</t>
  </si>
  <si>
    <t>Montáž tyčí zemnicích délky do 2 m s připojením na svodové nebo uzemňovací vedení</t>
  </si>
  <si>
    <t>837897695</t>
  </si>
  <si>
    <t>https://podminky.urs.cz/item/CS_URS_2024_02/210220361</t>
  </si>
  <si>
    <t>354420900</t>
  </si>
  <si>
    <t xml:space="preserve">Součásti pro hromosvody a uzemňování zemniče tyče zemnící FeZn ZT 2,0  2m, ČSN  35 7641</t>
  </si>
  <si>
    <t>-1894606185</t>
  </si>
  <si>
    <t>354418650</t>
  </si>
  <si>
    <t>Součásti pro hromosvody a uzemňování svorky FeZn SJ 2 k zemnící tyči</t>
  </si>
  <si>
    <t>1475888366</t>
  </si>
  <si>
    <t>210280003</t>
  </si>
  <si>
    <t>Zkoušky a prohlídky el rozvodů a zařízení celková prohlídka pro objem montážních prací přes 500 do 1 000 tis Kč</t>
  </si>
  <si>
    <t>871827707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</si>
  <si>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</si>
  <si>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</si>
  <si>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</si>
  <si>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-446800617</t>
  </si>
  <si>
    <t>https://podminky.urs.cz/item/CS_URS_2024_02/210812011</t>
  </si>
  <si>
    <t>34111036</t>
  </si>
  <si>
    <t>kabel instalační jádro Cu plné izolace PVC plášť PVC 450/750V (CYKY) 3x2,5mm2</t>
  </si>
  <si>
    <t>-208297849</t>
  </si>
  <si>
    <t>210812035</t>
  </si>
  <si>
    <t>Montáž kabelu Cu plného nebo laněného do 1 kV žíly 4x16 mm2 (např. CYKY) bez ukončení uloženého volně nebo v liště</t>
  </si>
  <si>
    <t>-1423597495</t>
  </si>
  <si>
    <t>https://podminky.urs.cz/item/CS_URS_2024_02/210812035</t>
  </si>
  <si>
    <t>PKB.711030</t>
  </si>
  <si>
    <t>CYKY-J 4x16 RE</t>
  </si>
  <si>
    <t>km</t>
  </si>
  <si>
    <t>1784331750</t>
  </si>
  <si>
    <t>250060011</t>
  </si>
  <si>
    <t>Provádění písmomalířských prací číslic nebo písmen, velikosti do 40 mm</t>
  </si>
  <si>
    <t>439391862</t>
  </si>
  <si>
    <t>580108021</t>
  </si>
  <si>
    <t>Kontrola stavu 1 nebo 2 stožárových svítidel silničních</t>
  </si>
  <si>
    <t>1816288465</t>
  </si>
  <si>
    <t>https://podminky.urs.cz/item/CS_URS_2024_02/580108021</t>
  </si>
  <si>
    <t>R_0011</t>
  </si>
  <si>
    <t xml:space="preserve">Montáž pojistkoví skříně na stávající sloup, vč. výzbroje, upevnění,  práce na plošině</t>
  </si>
  <si>
    <t>1382998454</t>
  </si>
  <si>
    <t>R_012</t>
  </si>
  <si>
    <t>Pojistková skříň SP101/PS, vč. výzbroje</t>
  </si>
  <si>
    <t>767280872</t>
  </si>
  <si>
    <t>R_013</t>
  </si>
  <si>
    <t>Svodiče přepětí, materiál + montáž</t>
  </si>
  <si>
    <t>sada</t>
  </si>
  <si>
    <t>-500659100</t>
  </si>
  <si>
    <t>R_1543</t>
  </si>
  <si>
    <t>Demontáž stávajícího VO</t>
  </si>
  <si>
    <t>kpl</t>
  </si>
  <si>
    <t>1733416109</t>
  </si>
  <si>
    <t xml:space="preserve">Koordinace s ostatními profesemi nebo správcem sítě  </t>
  </si>
  <si>
    <t>-1713344865</t>
  </si>
  <si>
    <t>R-21-M-088</t>
  </si>
  <si>
    <t>-16643258</t>
  </si>
  <si>
    <t>R-21-M-0012</t>
  </si>
  <si>
    <t>Drobný elektromontážní materiál (svorky, vruty, podložky, matky, ...)</t>
  </si>
  <si>
    <t>-1637981251</t>
  </si>
  <si>
    <t>R-21-M-001212</t>
  </si>
  <si>
    <t>690702833</t>
  </si>
  <si>
    <t>22-M</t>
  </si>
  <si>
    <t>Montáže technologických zařízení pro dopravní stavby</t>
  </si>
  <si>
    <t>220110641</t>
  </si>
  <si>
    <t>Závěrečné práce ve skříni kabelové jisticí [KS I]</t>
  </si>
  <si>
    <t>-1852281753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</si>
  <si>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</si>
  <si>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</si>
  <si>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</si>
  <si>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106736925</t>
  </si>
  <si>
    <t>220180301</t>
  </si>
  <si>
    <t>Položení kabelu do lože v řídké zástavbě do 3 kg/m</t>
  </si>
  <si>
    <t>2132713873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</si>
  <si>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</si>
  <si>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</si>
  <si>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</si>
  <si>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</si>
  <si>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</si>
  <si>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6059984</t>
  </si>
  <si>
    <t>460080112</t>
  </si>
  <si>
    <t xml:space="preserve">Základové konstrukce  bourání základu včetně záhozu jámy sypaninou, zhutnění a urovnání betonového</t>
  </si>
  <si>
    <t>854081058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</si>
  <si>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</si>
  <si>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</si>
  <si>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-566121168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</si>
  <si>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</si>
  <si>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</si>
  <si>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-954641558</t>
  </si>
  <si>
    <t>460281111</t>
  </si>
  <si>
    <t>Pažení příložné plné výkopů rýh kabelových hl do 2 m</t>
  </si>
  <si>
    <t>1302319146</t>
  </si>
  <si>
    <t>https://podminky.urs.cz/item/CS_URS_2024_02/460281111</t>
  </si>
  <si>
    <t>"S = 34,0 x 0,8 x 2 = + 20 x 1,2 x 2 = 54,4 + 48,0 ="102,4</t>
  </si>
  <si>
    <t>460281114</t>
  </si>
  <si>
    <t>Pažení stěn rýh nebo jam - rozepření</t>
  </si>
  <si>
    <t>1025526084</t>
  </si>
  <si>
    <t>https://podminky.urs.cz/item/CS_URS_2024_02/460281114</t>
  </si>
  <si>
    <t>34*0,8*0,8+20*1,2*0,8</t>
  </si>
  <si>
    <t>460281121</t>
  </si>
  <si>
    <t>Odstranění pažení příložného plného výkopů rýh kabelových hl do 2 m</t>
  </si>
  <si>
    <t>464283312</t>
  </si>
  <si>
    <t>https://podminky.urs.cz/item/CS_URS_2024_02/460281121</t>
  </si>
  <si>
    <t>460281124</t>
  </si>
  <si>
    <t>Odstranění rozepření stěn rýh nebo jam</t>
  </si>
  <si>
    <t>1026943081</t>
  </si>
  <si>
    <t>https://podminky.urs.cz/item/CS_URS_2024_02/460281124</t>
  </si>
  <si>
    <t>460421001</t>
  </si>
  <si>
    <t>Kabelové lože včetně podsypu, zhutnění a urovnání povrchu z písku nebo štěrkopísku tloušťky 5 cm nad kabel bez zakrytí, šířky do 80 cm</t>
  </si>
  <si>
    <t>-1784197741</t>
  </si>
  <si>
    <t>460470001</t>
  </si>
  <si>
    <t>Provizorní zajištění inženýrských sítí ve výkopech pomocí drátů, dřevěných a plastových prvků apod. potrubí při jejich křížení s kabelem</t>
  </si>
  <si>
    <t>-1526474114</t>
  </si>
  <si>
    <t>460470011</t>
  </si>
  <si>
    <t>Provizorní zajištění inženýrských sítí ve výkopech pomocí drátů, dřevěných a plastových prvků apod. kabelů při křížení</t>
  </si>
  <si>
    <t>-193463273</t>
  </si>
  <si>
    <t>460490013</t>
  </si>
  <si>
    <t>Krytí kabelů, spojek, koncovek a odbočnic kabelů výstražnou fólií z PVC včetně vyrovnání povrchu rýhy, rozvinutí a uložení fólie do rýhy, fólie šířky do 34cm</t>
  </si>
  <si>
    <t>1333490290</t>
  </si>
  <si>
    <t>460510024</t>
  </si>
  <si>
    <t xml:space="preserve">Kabelové prostupy, kanály a multikanály  kabelové prostupy z trub betonových včetně osazení, utěsnění a spárování do rýhy, bez výkopových prací s obetonováním, vnitřního průměru do 15 cm</t>
  </si>
  <si>
    <t>-155035074</t>
  </si>
  <si>
    <t>59213009.ZPS</t>
  </si>
  <si>
    <t>Kabelový žlab TK 1</t>
  </si>
  <si>
    <t>-495224263</t>
  </si>
  <si>
    <t>59213344.ZPS</t>
  </si>
  <si>
    <t>Poklop kabelového žlabu TK 1</t>
  </si>
  <si>
    <t>159187472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</si>
  <si>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</si>
  <si>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</si>
  <si>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-621109894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</si>
  <si>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</si>
  <si>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</si>
  <si>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1093539353</t>
  </si>
  <si>
    <t>460510075</t>
  </si>
  <si>
    <t xml:space="preserve">Kabelové prostupy, kanály a multikanály  kabelové prostupy z trub plastových včetně osazení, utěsnění a spárování do rýhy, bez výkopových prací s obetonováním, vnitřního průměru přes 10 do 15 cm</t>
  </si>
  <si>
    <t>1358265731</t>
  </si>
  <si>
    <t>34571355</t>
  </si>
  <si>
    <t>trubka elektroinstalační ohebná dvouplášťová korugovaná HDPE+LDPE (chránička) D 93/110mm</t>
  </si>
  <si>
    <t>68209584</t>
  </si>
  <si>
    <t>460560243</t>
  </si>
  <si>
    <t>Zásyp kabelových rýh ručně včetně zhutnění a uložení výkopku do vrstev a urovnání povrchu šířky 50 cm hloubky 60 cm, v hornině třídy 3</t>
  </si>
  <si>
    <t>1144325501</t>
  </si>
  <si>
    <t>460560865</t>
  </si>
  <si>
    <t>Zásyp kabelových rýh ručně s uložením výkopku ve vrstvách včetně zhutnění a urovnání povrchu šířky 80 cm hloubky 100 cm, v hornině třídy 5</t>
  </si>
  <si>
    <t>-1739825896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</si>
  <si>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</si>
  <si>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</si>
  <si>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-2051803</t>
  </si>
  <si>
    <t>R-46-M-001</t>
  </si>
  <si>
    <t>Vytyčení trasy vedení kabelového (podzemního) v zastavěném prostoru</t>
  </si>
  <si>
    <t>1351128709</t>
  </si>
  <si>
    <t>R-46-M-002</t>
  </si>
  <si>
    <t xml:space="preserve">Zaměření  trasy skutečného provedení v zastavěném prostoru   </t>
  </si>
  <si>
    <t>-2115598565</t>
  </si>
  <si>
    <t>R-46-M-009</t>
  </si>
  <si>
    <t xml:space="preserve">Vytýčení inženýrských sítí   </t>
  </si>
  <si>
    <t>1302153771</t>
  </si>
  <si>
    <t>R-46-M-010</t>
  </si>
  <si>
    <t xml:space="preserve">Utěsnění kabelových prostupů pěnou, bez materiálu  </t>
  </si>
  <si>
    <t>-361944739</t>
  </si>
  <si>
    <t>R-46-M-011</t>
  </si>
  <si>
    <t>Montážní pěna, voděodolná, pro utěsnněí kabelu v prostupu</t>
  </si>
  <si>
    <t>401508672</t>
  </si>
  <si>
    <t>58-M</t>
  </si>
  <si>
    <t>Revize vyhrazených technických zařízení</t>
  </si>
  <si>
    <t>210280351</t>
  </si>
  <si>
    <t>Zkoušky kabelů silových do 1 kV, počtu a průřezu žil do 4x25 mm2</t>
  </si>
  <si>
    <t>1024082256</t>
  </si>
  <si>
    <t>https://podminky.urs.cz/item/CS_URS_2024_02/210280351</t>
  </si>
  <si>
    <t>210280712</t>
  </si>
  <si>
    <t>Měření intenzity osvětlení na pracovišti do 50 svítidel</t>
  </si>
  <si>
    <t>soubor</t>
  </si>
  <si>
    <t>1540715936</t>
  </si>
  <si>
    <t>https://podminky.urs.cz/item/CS_URS_2024_02/210280712</t>
  </si>
  <si>
    <t>580106015</t>
  </si>
  <si>
    <t>Měření měrného odporu půdy</t>
  </si>
  <si>
    <t>měření</t>
  </si>
  <si>
    <t>-1381081581</t>
  </si>
  <si>
    <t>https://podminky.urs.cz/item/CS_URS_2024_02/580106015</t>
  </si>
  <si>
    <t>R-099</t>
  </si>
  <si>
    <t>Revizní zpráva</t>
  </si>
  <si>
    <t>-1727459320</t>
  </si>
  <si>
    <t>HZS</t>
  </si>
  <si>
    <t>Hodinové zúčtovací sazby</t>
  </si>
  <si>
    <t>Hod.sazba2</t>
  </si>
  <si>
    <t>Pomocné zednické práce</t>
  </si>
  <si>
    <t>1242238185</t>
  </si>
  <si>
    <t>Hod.sazba3</t>
  </si>
  <si>
    <t>Pomocné nekvalifikované práce</t>
  </si>
  <si>
    <t>-807661278</t>
  </si>
  <si>
    <t>Hod.sazba5</t>
  </si>
  <si>
    <t>Zabezpečení pracoviště</t>
  </si>
  <si>
    <t>1687945784</t>
  </si>
  <si>
    <t>N01</t>
  </si>
  <si>
    <t>Spotřební materiál</t>
  </si>
  <si>
    <t>N1</t>
  </si>
  <si>
    <t>Podružný materiál 5%</t>
  </si>
  <si>
    <t>-845824307</t>
  </si>
  <si>
    <t>219,154</t>
  </si>
  <si>
    <t>naloženi_MD</t>
  </si>
  <si>
    <t>148,262</t>
  </si>
  <si>
    <t>030.31.2 - Přemostění náhonu v km 0,624</t>
  </si>
  <si>
    <t>-184279245</t>
  </si>
  <si>
    <t>-1851404103</t>
  </si>
  <si>
    <t>400/8</t>
  </si>
  <si>
    <t>-774085285</t>
  </si>
  <si>
    <t>3,5*19*2</t>
  </si>
  <si>
    <t>131351104</t>
  </si>
  <si>
    <t>Hloubení jam nezapažených v hornině třídy těžitelnosti II skupiny 4 objem do 500 m3 strojně</t>
  </si>
  <si>
    <t>1734612866</t>
  </si>
  <si>
    <t>https://podminky.urs.cz/item/CS_URS_2024_02/131351104</t>
  </si>
  <si>
    <t>405,84 "VV pol. 18"</t>
  </si>
  <si>
    <t>-2034243590</t>
  </si>
  <si>
    <t>405,84-40,584</t>
  </si>
  <si>
    <t>999200715</t>
  </si>
  <si>
    <t>365,256</t>
  </si>
  <si>
    <t>-1645404616</t>
  </si>
  <si>
    <t xml:space="preserve">133*0,2 </t>
  </si>
  <si>
    <t>0,4*(405,84-40,584)</t>
  </si>
  <si>
    <t>2,16 "VV pol. 36A"</t>
  </si>
  <si>
    <t>1927366601</t>
  </si>
  <si>
    <t>405,84*0,1 "nevhodné zeminy"</t>
  </si>
  <si>
    <t>0,6*(405,84-40,584)</t>
  </si>
  <si>
    <t>1694624919</t>
  </si>
  <si>
    <t>10*259,738</t>
  </si>
  <si>
    <t>-1838929796</t>
  </si>
  <si>
    <t>-1670029196</t>
  </si>
  <si>
    <t>259,738*2</t>
  </si>
  <si>
    <t>-811207732</t>
  </si>
  <si>
    <t>489,16 "VV pol. 35"</t>
  </si>
  <si>
    <t>620066599</t>
  </si>
  <si>
    <t xml:space="preserve">489,16*2 </t>
  </si>
  <si>
    <t>-862653008</t>
  </si>
  <si>
    <t>99,52 "VV pol. 20"</t>
  </si>
  <si>
    <t>724216214</t>
  </si>
  <si>
    <t>15,78 "VV pol. 33"</t>
  </si>
  <si>
    <t>338033229</t>
  </si>
  <si>
    <t>3,20 "VV pol. 34"</t>
  </si>
  <si>
    <t>273321611</t>
  </si>
  <si>
    <t>Základové desky ze ŽB bez zvýšených nároků na prostředí tř. C 30/37</t>
  </si>
  <si>
    <t>-1454661947</t>
  </si>
  <si>
    <t>https://podminky.urs.cz/item/CS_URS_2024_02/273321611</t>
  </si>
  <si>
    <t>55,85 "VV pol. 21"</t>
  </si>
  <si>
    <t>273361821</t>
  </si>
  <si>
    <t>Výztuž základových desek betonářskou ocelí 10 505 (R)</t>
  </si>
  <si>
    <t>1964776897</t>
  </si>
  <si>
    <t>https://podminky.urs.cz/item/CS_URS_2024_02/273361821</t>
  </si>
  <si>
    <t>10,37 "VV pol. 22"</t>
  </si>
  <si>
    <t>388995211</t>
  </si>
  <si>
    <t>Chránička kabelů z trub HDPE v římse DN 80</t>
  </si>
  <si>
    <t>943542727</t>
  </si>
  <si>
    <t>https://podminky.urs.cz/item/CS_URS_2024_02/388995211</t>
  </si>
  <si>
    <t>18 "VV pol. 47"</t>
  </si>
  <si>
    <t>-443796752</t>
  </si>
  <si>
    <t>20 "VV pol. 24"</t>
  </si>
  <si>
    <t>-1907501993</t>
  </si>
  <si>
    <t>Poznámka k položce:_x000d_
kompletní dodání (vč. tzv motýlů)</t>
  </si>
  <si>
    <t>-1436874890</t>
  </si>
  <si>
    <t>5,04 "VV pol. 25"</t>
  </si>
  <si>
    <t>1433962179</t>
  </si>
  <si>
    <t>Poznámka k položce:_x000d_
vč. trjúhelníkových lišt</t>
  </si>
  <si>
    <t>4,25+0,25+0,25+2,15+(0,25*3)</t>
  </si>
  <si>
    <t>4,42+0,25+0,25+(3*0,25)+2,296</t>
  </si>
  <si>
    <t>-1101236772</t>
  </si>
  <si>
    <t>-699619282</t>
  </si>
  <si>
    <t>Poznámka k položce:_x000d_
vč. nátěru</t>
  </si>
  <si>
    <t>0,73 "VV pol. 26"</t>
  </si>
  <si>
    <t>321213234</t>
  </si>
  <si>
    <t>Zdivo nadzákladové z lomového kamene vodních staveb rubové se zatřením na maltu MC 25</t>
  </si>
  <si>
    <t>-1470689776</t>
  </si>
  <si>
    <t>https://podminky.urs.cz/item/CS_URS_2024_02/321213234</t>
  </si>
  <si>
    <t>2,88 "VV pol. 26B"</t>
  </si>
  <si>
    <t>321214511</t>
  </si>
  <si>
    <t>Zdivo nadzákladové z lomového kamene vodních staveb na sucho jednostranně lícované</t>
  </si>
  <si>
    <t>-862359567</t>
  </si>
  <si>
    <t>https://podminky.urs.cz/item/CS_URS_2024_02/321214511</t>
  </si>
  <si>
    <t>Poznámka k položce:_x000d_
VV pol. 26B</t>
  </si>
  <si>
    <t>394993291</t>
  </si>
  <si>
    <t>43,73 "VV pol. 27"</t>
  </si>
  <si>
    <t>458360143</t>
  </si>
  <si>
    <t>18,78+22,3+18,43+22</t>
  </si>
  <si>
    <t>2003423892</t>
  </si>
  <si>
    <t>334361216</t>
  </si>
  <si>
    <t>Výztuž dříků opěr z betonářské oceli 10 505</t>
  </si>
  <si>
    <t>823389982</t>
  </si>
  <si>
    <t>https://podminky.urs.cz/item/CS_URS_2024_02/334361216</t>
  </si>
  <si>
    <t>4,56 "VV pol. 28"</t>
  </si>
  <si>
    <t>1641277784</t>
  </si>
  <si>
    <t>134 "VV pol. 56"</t>
  </si>
  <si>
    <t>1527523787</t>
  </si>
  <si>
    <t>1741317283</t>
  </si>
  <si>
    <t>2*9,2</t>
  </si>
  <si>
    <t>-1446362000</t>
  </si>
  <si>
    <t>Poznámka k položce:_x000d_
kompletní dodávka a montáž</t>
  </si>
  <si>
    <t>18,4 "VV pol. 48"</t>
  </si>
  <si>
    <t>-542881690</t>
  </si>
  <si>
    <t xml:space="preserve">3,2  "zeď náhonu"</t>
  </si>
  <si>
    <t>1,5+1,6+0,1+0,1 "OP"</t>
  </si>
  <si>
    <t>-2053202887</t>
  </si>
  <si>
    <t>428381314R</t>
  </si>
  <si>
    <t>Zřízení vrubového kloubu/ložiska ze ŽB C 30/37</t>
  </si>
  <si>
    <t>398654575</t>
  </si>
  <si>
    <t>Poznámka k položce:_x000d_
vč. výztuže, kompletní provedení vč. výplně spar a všech součástí, ochrany proti korozi atd., vše dle PD a splnění požadavků korozního průzkumu</t>
  </si>
  <si>
    <t>18,3 "VV pol. 32"</t>
  </si>
  <si>
    <t>451316113</t>
  </si>
  <si>
    <t>Podklad pod dlažbu z betonu prostého se zvýšenými nároky na prostředí C 25/30 tl přes 150 do 200 mm</t>
  </si>
  <si>
    <t>38493933</t>
  </si>
  <si>
    <t>https://podminky.urs.cz/item/CS_URS_2024_02/451316113</t>
  </si>
  <si>
    <t>1953428589</t>
  </si>
  <si>
    <t>Poznámka k položce:_x000d_
pol. 19</t>
  </si>
  <si>
    <t>0,15*9</t>
  </si>
  <si>
    <t>111201680</t>
  </si>
  <si>
    <t>531269907</t>
  </si>
  <si>
    <t>-826253675</t>
  </si>
  <si>
    <t>2,8+0,77+15+1,76 "VV pol. 1.37"</t>
  </si>
  <si>
    <t>R311112</t>
  </si>
  <si>
    <t>Krycí deska na rubu náhonové stěny, prefabrikovaný prvek, včetně kari sítě, D+M</t>
  </si>
  <si>
    <t>-1190960894</t>
  </si>
  <si>
    <t>0,20 "VV pol. 23"</t>
  </si>
  <si>
    <t>421321128</t>
  </si>
  <si>
    <t>Mostní nosné konstrukce deskové ze ŽB C 30/37</t>
  </si>
  <si>
    <t>1895968362</t>
  </si>
  <si>
    <t>https://podminky.urs.cz/item/CS_URS_2024_02/421321128</t>
  </si>
  <si>
    <t>14,36 "VV pol. 30"</t>
  </si>
  <si>
    <t>-1419672993</t>
  </si>
  <si>
    <t>25,8+4,2+1,9+0,29+4,17+0,29</t>
  </si>
  <si>
    <t>0,29+0,25+3,13+0,4+4,8+0,5</t>
  </si>
  <si>
    <t>295317399</t>
  </si>
  <si>
    <t>(0,8+1,368+0,8)*2</t>
  </si>
  <si>
    <t>1393281445</t>
  </si>
  <si>
    <t>-101103400</t>
  </si>
  <si>
    <t>-634667894</t>
  </si>
  <si>
    <t>3,11 "VV pol. 31"</t>
  </si>
  <si>
    <t>458311131</t>
  </si>
  <si>
    <t>Filtrační vrstvy za opěrou z betonu drenážního hutněného po vrstvách</t>
  </si>
  <si>
    <t>1136197242</t>
  </si>
  <si>
    <t>https://podminky.urs.cz/item/CS_URS_2024_02/458311131</t>
  </si>
  <si>
    <t>0,06 "VV pol. 19"</t>
  </si>
  <si>
    <t>11,49 "VV pol. 36"</t>
  </si>
  <si>
    <t>1584729235</t>
  </si>
  <si>
    <t>28,01 "VV pol. 38"</t>
  </si>
  <si>
    <t>-1334707081</t>
  </si>
  <si>
    <t>28,01 "VV pol. 39"</t>
  </si>
  <si>
    <t>-1778689505</t>
  </si>
  <si>
    <t>28,01 "VV pol. 40"</t>
  </si>
  <si>
    <t>-1981911904</t>
  </si>
  <si>
    <t>28,01 "VV pol. 41"</t>
  </si>
  <si>
    <t>-1318921438</t>
  </si>
  <si>
    <t>12,39 "VV pol. 45"</t>
  </si>
  <si>
    <t>-85622970</t>
  </si>
  <si>
    <t>5,67 "VV pol. 46"</t>
  </si>
  <si>
    <t>9 R 001</t>
  </si>
  <si>
    <t xml:space="preserve">Odstranění stávajícího mostu </t>
  </si>
  <si>
    <t>75506970</t>
  </si>
  <si>
    <t>Poznámka k položce:_x000d_
cca 65 m3, VV pol. 57</t>
  </si>
  <si>
    <t>-1677676927</t>
  </si>
  <si>
    <t>Poznámka k položce:_x000d_
beton C20/25n XF3</t>
  </si>
  <si>
    <t>2+14 "VV pol. 51 a 52"</t>
  </si>
  <si>
    <t>59217073</t>
  </si>
  <si>
    <t>obrubník silniční betonový 1000x100x200mm</t>
  </si>
  <si>
    <t>1137467551</t>
  </si>
  <si>
    <t>2*1,02 'Přepočtené koeficientem množství</t>
  </si>
  <si>
    <t>1266379523</t>
  </si>
  <si>
    <t>14*1,02 'Přepočtené koeficientem množství</t>
  </si>
  <si>
    <t>919112112</t>
  </si>
  <si>
    <t>Řezání dilatačních spár š 4 mm hl přes 60 do 80 mm příčných nebo podélných v živičném krytu</t>
  </si>
  <si>
    <t>-835949593</t>
  </si>
  <si>
    <t>https://podminky.urs.cz/item/CS_URS_2024_02/919112112</t>
  </si>
  <si>
    <t>919112232</t>
  </si>
  <si>
    <t>Řezání spár pro vytvoření komůrky š 20 mm hl 30 mm pro těsnící zálivku v živičném krytu</t>
  </si>
  <si>
    <t>152784665</t>
  </si>
  <si>
    <t>https://podminky.urs.cz/item/CS_URS_2024_02/919112232</t>
  </si>
  <si>
    <t>919121131</t>
  </si>
  <si>
    <t>Těsnění spár zálivkou za studena pro komůrky š 20 mm hl 30 mm s těsnicím profilem</t>
  </si>
  <si>
    <t>-2144544998</t>
  </si>
  <si>
    <t>https://podminky.urs.cz/item/CS_URS_2024_02/919121131</t>
  </si>
  <si>
    <t>919726122</t>
  </si>
  <si>
    <t>Geotextilie pro ochranu, separaci a filtraci netkaná měrná hm přes 200 do 300 g/m2</t>
  </si>
  <si>
    <t>997364710</t>
  </si>
  <si>
    <t>https://podminky.urs.cz/item/CS_URS_2024_02/919726122</t>
  </si>
  <si>
    <t>99,50 "VV pol. 20"</t>
  </si>
  <si>
    <t>1806742119</t>
  </si>
  <si>
    <t>2*108</t>
  </si>
  <si>
    <t>1311570199</t>
  </si>
  <si>
    <t>(3,2+1,5+1,5)*6</t>
  </si>
  <si>
    <t>953333118</t>
  </si>
  <si>
    <t>PVC těsnící pás do pracovních spar betonových kcí vnitřní š 190 mm</t>
  </si>
  <si>
    <t>261162355</t>
  </si>
  <si>
    <t>https://podminky.urs.cz/item/CS_URS_2024_02/953333118</t>
  </si>
  <si>
    <t>19*2</t>
  </si>
  <si>
    <t>-175961720</t>
  </si>
  <si>
    <t>4*7</t>
  </si>
  <si>
    <t>9R001 0014</t>
  </si>
  <si>
    <t xml:space="preserve">Dodávka a montáž nivelační značky </t>
  </si>
  <si>
    <t>819149996</t>
  </si>
  <si>
    <t>Poznámka k položce:_x000d_
VV pol. 49</t>
  </si>
  <si>
    <t>945450068</t>
  </si>
  <si>
    <t>711112001</t>
  </si>
  <si>
    <t>Provedení izolace proti zemní vlhkosti svislé za studena nátěrem penetračním</t>
  </si>
  <si>
    <t>1234849045</t>
  </si>
  <si>
    <t>https://podminky.urs.cz/item/CS_URS_2024_02/711112001</t>
  </si>
  <si>
    <t>108 "VV pol. 42"</t>
  </si>
  <si>
    <t>2028087563</t>
  </si>
  <si>
    <t>108*0,00034 'Přepočtené koeficientem množství</t>
  </si>
  <si>
    <t>711141559</t>
  </si>
  <si>
    <t>Provedení izolace proti zemní vlhkosti pásy přitavením vodorovné NAIP</t>
  </si>
  <si>
    <t>1762354226</t>
  </si>
  <si>
    <t>https://podminky.urs.cz/item/CS_URS_2024_02/711141559</t>
  </si>
  <si>
    <t>Poznámka k položce:_x000d_
VV pol. 5.4</t>
  </si>
  <si>
    <t>108,01 "VV pol. 41"</t>
  </si>
  <si>
    <t>12,29 "VV pol. 44"</t>
  </si>
  <si>
    <t>62857011</t>
  </si>
  <si>
    <t>pás asfaltový samolepicí modifikovaný SBS s vložkou kombinovanou z různých materiálů a hrubozrnným břidličným posypem na horním povrchu tl 5,2mm</t>
  </si>
  <si>
    <t>171410059</t>
  </si>
  <si>
    <t>120,3*1,1655 'Přepočtené koeficientem množství</t>
  </si>
  <si>
    <t>711341564</t>
  </si>
  <si>
    <t>Provedení hydroizolace mostovek pásy přitavením NAIP</t>
  </si>
  <si>
    <t>-1315920177</t>
  </si>
  <si>
    <t>https://podminky.urs.cz/item/CS_URS_2024_02/711341564</t>
  </si>
  <si>
    <t>38,12 "VV pol. 43"</t>
  </si>
  <si>
    <t>62836110</t>
  </si>
  <si>
    <t>pás asfaltový natavitelný oxidovaný s vložkou z hliníkové fólie / hliníkové fólie s textilií, se spalitelnou PE folií nebo jemnozrnným minerálním posypem tl 4,0mm</t>
  </si>
  <si>
    <t>-1993334345</t>
  </si>
  <si>
    <t>38,12*1,1655 'Přepočtené koeficientem množství</t>
  </si>
  <si>
    <t>2142403597</t>
  </si>
  <si>
    <t>3,5*2*4</t>
  </si>
  <si>
    <t>Evidenční číslo mostu, mostní list</t>
  </si>
  <si>
    <t>162041600</t>
  </si>
  <si>
    <t>-1559751551</t>
  </si>
  <si>
    <t>030.31.3 - Přemostění náhonu v km 0,450</t>
  </si>
  <si>
    <t>74808697</t>
  </si>
  <si>
    <t>52335711</t>
  </si>
  <si>
    <t>-35927485</t>
  </si>
  <si>
    <t>36 "VV pol. B1"</t>
  </si>
  <si>
    <t>988608003</t>
  </si>
  <si>
    <t>282,7 "VV pol. 18"</t>
  </si>
  <si>
    <t>151711111</t>
  </si>
  <si>
    <t>Osazení zápor ocelových dl do 8 m</t>
  </si>
  <si>
    <t>-1438635325</t>
  </si>
  <si>
    <t>https://podminky.urs.cz/item/CS_URS_2024_02/151711111</t>
  </si>
  <si>
    <t>19*4 "VV pol. 22"</t>
  </si>
  <si>
    <t>19*3 "VV pol. 23"</t>
  </si>
  <si>
    <t>13010976</t>
  </si>
  <si>
    <t>ocel profilová jakost S235JR (11 375) průřez HEB 160</t>
  </si>
  <si>
    <t>-19460366</t>
  </si>
  <si>
    <t>Poznámka k položce:_x000d_
Hmotnost: 43,70 kg/m</t>
  </si>
  <si>
    <t>133*42,6/1000</t>
  </si>
  <si>
    <t>151711131</t>
  </si>
  <si>
    <t>Vytažení zápor ocelových dl do 8 m</t>
  </si>
  <si>
    <t>196578063</t>
  </si>
  <si>
    <t>https://podminky.urs.cz/item/CS_URS_2024_02/151711131</t>
  </si>
  <si>
    <t>19*3</t>
  </si>
  <si>
    <t>151721112</t>
  </si>
  <si>
    <t>Zřízení pažení do ocelových zápor hl výkopu do 10 m s jeho následným odstraněním</t>
  </si>
  <si>
    <t>1266533094</t>
  </si>
  <si>
    <t>https://podminky.urs.cz/item/CS_URS_2024_02/151721112</t>
  </si>
  <si>
    <t>Poznámka k položce:_x000d_
vč. převázek a rozepření</t>
  </si>
  <si>
    <t>54 "VV pol. 24"</t>
  </si>
  <si>
    <t>764757662</t>
  </si>
  <si>
    <t xml:space="preserve">36*0,2 </t>
  </si>
  <si>
    <t>282,7-(28,27)</t>
  </si>
  <si>
    <t>660047656</t>
  </si>
  <si>
    <t>0,4*(282,7-28,27)</t>
  </si>
  <si>
    <t>4,31 "VV pol. 41A"</t>
  </si>
  <si>
    <t>-564108548</t>
  </si>
  <si>
    <t>28,27</t>
  </si>
  <si>
    <t>(282,7-28,27)*0,6</t>
  </si>
  <si>
    <t>-1901241441</t>
  </si>
  <si>
    <t>10*180,928</t>
  </si>
  <si>
    <t>167151102</t>
  </si>
  <si>
    <t>Nakládání výkopku z hornin třídy těžitelnosti II skupiny 4 a 5 do 100 m3</t>
  </si>
  <si>
    <t>-1125524745</t>
  </si>
  <si>
    <t>https://podminky.urs.cz/item/CS_URS_2024_02/167151102</t>
  </si>
  <si>
    <t>(282,7-28,27)*0,4</t>
  </si>
  <si>
    <t>-1910562601</t>
  </si>
  <si>
    <t>180,928*2</t>
  </si>
  <si>
    <t>467932930</t>
  </si>
  <si>
    <t>192,07 "VV pol. 40"</t>
  </si>
  <si>
    <t>-1198556862</t>
  </si>
  <si>
    <t>192,07*2</t>
  </si>
  <si>
    <t>52057982</t>
  </si>
  <si>
    <t>50 "VV pol. 1.3"</t>
  </si>
  <si>
    <t>-1167614241</t>
  </si>
  <si>
    <t>-2026043599</t>
  </si>
  <si>
    <t>50*0,02 'Přepočtené koeficientem množství</t>
  </si>
  <si>
    <t>203529925</t>
  </si>
  <si>
    <t>441539422</t>
  </si>
  <si>
    <t>-2085732096</t>
  </si>
  <si>
    <t>282,7-28,27</t>
  </si>
  <si>
    <t>213311111R</t>
  </si>
  <si>
    <t>Polštáře zhutněné pod základy z kameniva drceného frakce 0 až 63 mm</t>
  </si>
  <si>
    <t>-918881801</t>
  </si>
  <si>
    <t>72,9 "VV pol. 20"</t>
  </si>
  <si>
    <t>226211213</t>
  </si>
  <si>
    <t>Vrty velkoprofilové svislé zapažené D přes 400 do 450 mm hl od 0 do 10 m hornina III</t>
  </si>
  <si>
    <t>1972746987</t>
  </si>
  <si>
    <t>https://podminky.urs.cz/item/CS_URS_2024_02/226211213</t>
  </si>
  <si>
    <t>19*4</t>
  </si>
  <si>
    <t>231111111</t>
  </si>
  <si>
    <t>Zřízení pilot svislých D přes 245 do 450 mm hl od 0 do 30 m bez vytažení pažnic z betonu prostého</t>
  </si>
  <si>
    <t>420544953</t>
  </si>
  <si>
    <t>https://podminky.urs.cz/item/CS_URS_2024_02/231111111</t>
  </si>
  <si>
    <t>14*4</t>
  </si>
  <si>
    <t>58933323</t>
  </si>
  <si>
    <t>beton C 30/37 X0 kamenivo frakce 0/16</t>
  </si>
  <si>
    <t>646457082</t>
  </si>
  <si>
    <t>98*0,2*0,2*3,14</t>
  </si>
  <si>
    <t>-91415873</t>
  </si>
  <si>
    <t>14,59 "VV pol. 38"</t>
  </si>
  <si>
    <t>273322611</t>
  </si>
  <si>
    <t>Základové desky ze ŽB se zvýšenými nároky na prostředí tř. C 30/37</t>
  </si>
  <si>
    <t>1610128314</t>
  </si>
  <si>
    <t>https://podminky.urs.cz/item/CS_URS_2024_02/273322611</t>
  </si>
  <si>
    <t>37,71 "VV pol. 26"</t>
  </si>
  <si>
    <t>273351121</t>
  </si>
  <si>
    <t>Zřízení bednění základových desek</t>
  </si>
  <si>
    <t>-292875453</t>
  </si>
  <si>
    <t>https://podminky.urs.cz/item/CS_URS_2024_02/273351121</t>
  </si>
  <si>
    <t>7,08+0,4+1,8+2,04+0,6+0,36+7,68+0,48+1,9+(2,4*4)"dno"</t>
  </si>
  <si>
    <t>273351122</t>
  </si>
  <si>
    <t>Odstranění bednění základových desek</t>
  </si>
  <si>
    <t>2141679645</t>
  </si>
  <si>
    <t>https://podminky.urs.cz/item/CS_URS_2024_02/273351122</t>
  </si>
  <si>
    <t>1038047409</t>
  </si>
  <si>
    <t>8,57 "VV pol. 27"</t>
  </si>
  <si>
    <t>1969818929</t>
  </si>
  <si>
    <t>12,30 "VV pol. 52"</t>
  </si>
  <si>
    <t>1696343445</t>
  </si>
  <si>
    <t>12 "VV pol. 29"</t>
  </si>
  <si>
    <t>-1873617145</t>
  </si>
  <si>
    <t>Poznámka k položce:_x000d_
kompletní dodívka vč tzv motýlů</t>
  </si>
  <si>
    <t>-588538416</t>
  </si>
  <si>
    <t>3,42 "VV pol. 30"</t>
  </si>
  <si>
    <t>-86012792</t>
  </si>
  <si>
    <t>Poznámka k položce:_x000d_
vč. trojúhelníkových lišt</t>
  </si>
  <si>
    <t>0,26+2,84+0,36+0,1+0,1+0,4+0,123+0,138+1,6</t>
  </si>
  <si>
    <t>0,257+2,921+0,01+0,01+0,36+0,125+0,3+0,125+0,08+1,72</t>
  </si>
  <si>
    <t>-1867819307</t>
  </si>
  <si>
    <t>-1581843920</t>
  </si>
  <si>
    <t>0,5 "VV pol. 31"</t>
  </si>
  <si>
    <t>-325836422</t>
  </si>
  <si>
    <t>4,32 "VV pol. 31B"</t>
  </si>
  <si>
    <t>7,99 "VV pol. 41"</t>
  </si>
  <si>
    <t>-1171811039</t>
  </si>
  <si>
    <t>4,32 "VV pol. 31A"</t>
  </si>
  <si>
    <t>-1417540593</t>
  </si>
  <si>
    <t>41,61 "VV pol. 32"</t>
  </si>
  <si>
    <t>-203726794</t>
  </si>
  <si>
    <t>15,8*2+1,183+1,64</t>
  </si>
  <si>
    <t>11,7*2+1,7+0,9</t>
  </si>
  <si>
    <t>-651989155</t>
  </si>
  <si>
    <t>601865843</t>
  </si>
  <si>
    <t>3,93 "VV pol. 33"</t>
  </si>
  <si>
    <t>-918631157</t>
  </si>
  <si>
    <t>108 "VV pol. 61"</t>
  </si>
  <si>
    <t>-223642031</t>
  </si>
  <si>
    <t>-184000349</t>
  </si>
  <si>
    <t>2*5,96 "VV pol. 53"</t>
  </si>
  <si>
    <t>-625898373</t>
  </si>
  <si>
    <t>2*5,96</t>
  </si>
  <si>
    <t>809184112</t>
  </si>
  <si>
    <t>0,9+1,853+1,88 "zeď náhonu"</t>
  </si>
  <si>
    <t>1,05+0,7+0,047+0,047"OP"</t>
  </si>
  <si>
    <t>1,228+1+0,077+0,077 "OP"</t>
  </si>
  <si>
    <t>564368845</t>
  </si>
  <si>
    <t>-1754278634</t>
  </si>
  <si>
    <t>10,09 "VV pol. 35"</t>
  </si>
  <si>
    <t>-2108907356</t>
  </si>
  <si>
    <t>3,7+1,3+18,06+3,6</t>
  </si>
  <si>
    <t>1,8+0,2+0,2+0,2+3,12+0,13+2,54+0,3+0,3+0,25+3,12+0,2+(2+1,2+1,01)</t>
  </si>
  <si>
    <t>890392321</t>
  </si>
  <si>
    <t>(0,8+0,95+0,8)*2</t>
  </si>
  <si>
    <t>-2124564575</t>
  </si>
  <si>
    <t>1197192798</t>
  </si>
  <si>
    <t>-1149389791</t>
  </si>
  <si>
    <t>2,14 "VV pol. 36"</t>
  </si>
  <si>
    <t>1519073925</t>
  </si>
  <si>
    <t>12,7 "VV pol. 37"</t>
  </si>
  <si>
    <t>451316112</t>
  </si>
  <si>
    <t>Podklad pod dlažbu z betonu prostého se zvýšenými nároky na prostředí C 25/30 tl přes 100 do 150 mm</t>
  </si>
  <si>
    <t>-1848083932</t>
  </si>
  <si>
    <t>https://podminky.urs.cz/item/CS_URS_2024_02/451316112</t>
  </si>
  <si>
    <t>(0,77+3,807+3,005+0,77)*1,1 "VV pol. 39"</t>
  </si>
  <si>
    <t>1868357613</t>
  </si>
  <si>
    <t>0,15*6,15</t>
  </si>
  <si>
    <t>1690390866</t>
  </si>
  <si>
    <t>532997657</t>
  </si>
  <si>
    <t>0,04 "VV pol. 19"</t>
  </si>
  <si>
    <t>461511111</t>
  </si>
  <si>
    <t>Opevnění z lomového kamene do drátěných košů gabionů zpracované na místě</t>
  </si>
  <si>
    <t>-814413333</t>
  </si>
  <si>
    <t>https://podminky.urs.cz/item/CS_URS_2024_02/461511111</t>
  </si>
  <si>
    <t>4,01+4,74</t>
  </si>
  <si>
    <t>-1068637361</t>
  </si>
  <si>
    <t xml:space="preserve">4,31  "VV pol. 41.A"</t>
  </si>
  <si>
    <t>-842608720</t>
  </si>
  <si>
    <t>(3,8+0,77+3,005+0,77)*1,1 "VV pol. 42"</t>
  </si>
  <si>
    <t>789041027</t>
  </si>
  <si>
    <t>0,15 "VV pol. 28"</t>
  </si>
  <si>
    <t>-417250089</t>
  </si>
  <si>
    <t>19,44 "VVpol. 43"</t>
  </si>
  <si>
    <t>1074071255</t>
  </si>
  <si>
    <t>19,44 "VV pol. 44"</t>
  </si>
  <si>
    <t>1157544545</t>
  </si>
  <si>
    <t>19,44 "VV pol. 45"</t>
  </si>
  <si>
    <t>236275509</t>
  </si>
  <si>
    <t>19,44 "VV pol. 46"</t>
  </si>
  <si>
    <t>41576181</t>
  </si>
  <si>
    <t>8,95 "VV pol. 50"</t>
  </si>
  <si>
    <t>-2081502252</t>
  </si>
  <si>
    <t>3,87 "VV pol. 51"</t>
  </si>
  <si>
    <t>106031308</t>
  </si>
  <si>
    <t>Poznámka k položce:_x000d_
VV pol. 62, kompletní odstranění mostu včetně zábradlí a kovových konstrukcí, odvoz na skládku, skládkovné</t>
  </si>
  <si>
    <t>1272994939</t>
  </si>
  <si>
    <t>6,65+6,5 "VV pol. 56 a 57"</t>
  </si>
  <si>
    <t>-45231008</t>
  </si>
  <si>
    <t>6,51960784313725*1,02 'Přepočtené koeficientem množství</t>
  </si>
  <si>
    <t>1523013593</t>
  </si>
  <si>
    <t>6,37254901960784*1,02 'Přepočtené koeficientem množství</t>
  </si>
  <si>
    <t>2100359292</t>
  </si>
  <si>
    <t>Poznámka k položce:_x000d_
VV pol. 58</t>
  </si>
  <si>
    <t>-2015186319</t>
  </si>
  <si>
    <t>-1646198058</t>
  </si>
  <si>
    <t>226684410</t>
  </si>
  <si>
    <t>93,7*2 "VV pol. 47"</t>
  </si>
  <si>
    <t>-314860803</t>
  </si>
  <si>
    <t>(2,4+1,2+1,03)*4</t>
  </si>
  <si>
    <t>-590346620</t>
  </si>
  <si>
    <t>1,7+2,05+1,7+3,2+2,7+2,7+1,9+2</t>
  </si>
  <si>
    <t>-466668121</t>
  </si>
  <si>
    <t>4*4</t>
  </si>
  <si>
    <t>1743712409</t>
  </si>
  <si>
    <t>Poznámka k položce:_x000d_
VV pol.54</t>
  </si>
  <si>
    <t>758001994</t>
  </si>
  <si>
    <t>-57165587</t>
  </si>
  <si>
    <t>93,70 "VV pol. 47"</t>
  </si>
  <si>
    <t>-1703693491</t>
  </si>
  <si>
    <t>93,7*0,00034 'Přepočtené koeficientem množství</t>
  </si>
  <si>
    <t>-617750210</t>
  </si>
  <si>
    <t>93,7 "VV pol. 47"</t>
  </si>
  <si>
    <t>8,39 "VV pol. 49"</t>
  </si>
  <si>
    <t>-88466459</t>
  </si>
  <si>
    <t>102,09*1,1655 'Přepočtené koeficientem množství</t>
  </si>
  <si>
    <t>1823540615</t>
  </si>
  <si>
    <t>26,53 "VV pol. 48"</t>
  </si>
  <si>
    <t>-1946402172</t>
  </si>
  <si>
    <t>26,53*1,1655 'Přepočtené koeficientem množství</t>
  </si>
  <si>
    <t>187593109</t>
  </si>
  <si>
    <t>Poznámka k položce:_x000d_
VV pol. 55</t>
  </si>
  <si>
    <t>-921221126</t>
  </si>
  <si>
    <t>naloženi</t>
  </si>
  <si>
    <t>890,9</t>
  </si>
  <si>
    <t xml:space="preserve">030.32.1 - Úpravy nájezdů na most a příjezdu k výrobnímu areálu </t>
  </si>
  <si>
    <t>113106123</t>
  </si>
  <si>
    <t>Rozebrání dlažeb ze zámkových dlaždic komunikací pro pěší ručně</t>
  </si>
  <si>
    <t>531786355</t>
  </si>
  <si>
    <t>https://podminky.urs.cz/item/CS_URS_2024_02/113106123</t>
  </si>
  <si>
    <t>29 "VV pol. 48"</t>
  </si>
  <si>
    <t>1845603413</t>
  </si>
  <si>
    <t>134"VV pol. 46"</t>
  </si>
  <si>
    <t>710 "VV pol. 47"</t>
  </si>
  <si>
    <t>113154232</t>
  </si>
  <si>
    <t>Frézování živičného krytu tl 40 mm pruh š přes 1 do 2 m pl přes 500 do 1000 m2 bez překážek v trase</t>
  </si>
  <si>
    <t>-436723022</t>
  </si>
  <si>
    <t>https://podminky.urs.cz/item/CS_URS_2024_01/113154232</t>
  </si>
  <si>
    <t>134 "VV pol. 42"</t>
  </si>
  <si>
    <t>710 "VV pol. 43"</t>
  </si>
  <si>
    <t>113154235</t>
  </si>
  <si>
    <t>Frézování živičného krytu tl 200 mm pruh š přes 1 do 2 m pl přes 500 do 1000 m2 bez překážek v trase</t>
  </si>
  <si>
    <t>-1616205970</t>
  </si>
  <si>
    <t>https://podminky.urs.cz/item/CS_URS_2024_01/113154235</t>
  </si>
  <si>
    <t>134 "VV pol. 44"</t>
  </si>
  <si>
    <t>710 "VV pol. 45"</t>
  </si>
  <si>
    <t>113201112</t>
  </si>
  <si>
    <t>Vytrhání obrub silničních ležatých</t>
  </si>
  <si>
    <t>-986592298</t>
  </si>
  <si>
    <t>https://podminky.urs.cz/item/CS_URS_2024_02/113201112</t>
  </si>
  <si>
    <t>18 "VV pol. 49"</t>
  </si>
  <si>
    <t>2036570445</t>
  </si>
  <si>
    <t>112 "VV pol. 50"</t>
  </si>
  <si>
    <t>122351102</t>
  </si>
  <si>
    <t>Odkopávky a prokopávky nezapažené v hornině třídy těžitelnosti II skupiny 4 objem do 50 m3 strojně</t>
  </si>
  <si>
    <t>-1503476957</t>
  </si>
  <si>
    <t>https://podminky.urs.cz/item/CS_URS_2024_02/122351102</t>
  </si>
  <si>
    <t>44"VV pol. 55"</t>
  </si>
  <si>
    <t>132351102</t>
  </si>
  <si>
    <t>Hloubení rýh nezapažených š do 800 mm v hornině třídy těžitelnosti II skupiny 4 objem do 50 m3 strojně</t>
  </si>
  <si>
    <t>1608898717</t>
  </si>
  <si>
    <t>https://podminky.urs.cz/item/CS_URS_2024_02/132351102</t>
  </si>
  <si>
    <t>37 "VV pol. 56"</t>
  </si>
  <si>
    <t>-1386486250</t>
  </si>
  <si>
    <t>0,2*112 "Odstranění ornice, VV pol. 50"</t>
  </si>
  <si>
    <t>44 "VV pol. 55"</t>
  </si>
  <si>
    <t>406*0,15 "ohumusování - VV pol. 34"</t>
  </si>
  <si>
    <t>681 "VV pol. 54"</t>
  </si>
  <si>
    <t>15 "VV pol. 26"</t>
  </si>
  <si>
    <t>25 "VV pol. 29"</t>
  </si>
  <si>
    <t>28 "VV pol. 57"</t>
  </si>
  <si>
    <t>81 "přebytek"</t>
  </si>
  <si>
    <t>-1177413275</t>
  </si>
  <si>
    <t>44+37</t>
  </si>
  <si>
    <t>-1806175801</t>
  </si>
  <si>
    <t>81*10</t>
  </si>
  <si>
    <t>167151111</t>
  </si>
  <si>
    <t>Nakládání výkopku z hornin třídy těžitelnosti I skupiny 1 až 3 přes 100 m3</t>
  </si>
  <si>
    <t>1141029583</t>
  </si>
  <si>
    <t>https://podminky.urs.cz/item/CS_URS_2024_02/167151111</t>
  </si>
  <si>
    <t>171152111</t>
  </si>
  <si>
    <t>Uložení sypaniny z hornin nesoudržných a sypkých do násypů zhutněných v aktivní zóně silnic a dálnic</t>
  </si>
  <si>
    <t>-601817367</t>
  </si>
  <si>
    <t>https://podminky.urs.cz/item/CS_URS_2024_02/171152111</t>
  </si>
  <si>
    <t>681"VV pol. 54"</t>
  </si>
  <si>
    <t>1802719664</t>
  </si>
  <si>
    <t>81*2</t>
  </si>
  <si>
    <t>224268098</t>
  </si>
  <si>
    <t>25 "VV pol 29"</t>
  </si>
  <si>
    <t>2 "VV pol. 59"</t>
  </si>
  <si>
    <t>181252305</t>
  </si>
  <si>
    <t>Úprava pláně pro silnice a dálnice na násypech se zhutněním</t>
  </si>
  <si>
    <t>137454550</t>
  </si>
  <si>
    <t>https://podminky.urs.cz/item/CS_URS_2024_02/181252305</t>
  </si>
  <si>
    <t>1393 "VV pol. 10, 45 MPa"</t>
  </si>
  <si>
    <t>58 "VV pol. 16, 30 MPa"</t>
  </si>
  <si>
    <t>182351123</t>
  </si>
  <si>
    <t>Rozprostření ornice pl přes 100 do 500 m2 ve svahu přes 1:5 tl vrstvy do 200 mm strojně</t>
  </si>
  <si>
    <t>336869730</t>
  </si>
  <si>
    <t>https://podminky.urs.cz/item/CS_URS_2024_02/182351123</t>
  </si>
  <si>
    <t>406 "VV pol. 34"</t>
  </si>
  <si>
    <t>506799145</t>
  </si>
  <si>
    <t>-716706135</t>
  </si>
  <si>
    <t>406*0,02 'Přepočtené koeficientem množství</t>
  </si>
  <si>
    <t>514966696</t>
  </si>
  <si>
    <t>211971122</t>
  </si>
  <si>
    <t>Zřízení opláštění žeber nebo trativodů geotextilií v rýze nebo zářezu přes 1:2 š přes 2,5 m</t>
  </si>
  <si>
    <t>-259630792</t>
  </si>
  <si>
    <t>https://podminky.urs.cz/item/CS_URS_2024_02/211971122</t>
  </si>
  <si>
    <t>1207"VV pol. 9"</t>
  </si>
  <si>
    <t>13 "VV pol. 15"</t>
  </si>
  <si>
    <t>489 "VV pol. 32</t>
  </si>
  <si>
    <t>69311081</t>
  </si>
  <si>
    <t>geotextilie netkaná separační, ochranná, filtrační, drenážní PES 300g/m2</t>
  </si>
  <si>
    <t>-1965625097</t>
  </si>
  <si>
    <t>1709*1,1845 'Přepočtené koeficientem množství</t>
  </si>
  <si>
    <t>212312111</t>
  </si>
  <si>
    <t>Lože pro trativody z betonu prostého</t>
  </si>
  <si>
    <t>-835976824</t>
  </si>
  <si>
    <t>https://podminky.urs.cz/item/CS_URS_2024_02/212312111</t>
  </si>
  <si>
    <t>9 "VV pol. 30"</t>
  </si>
  <si>
    <t>212751106</t>
  </si>
  <si>
    <t>Trativod z drenážních trubek flexibilních PVC-U SN 4 perforace 360° včetně lože otevřený výkop DN 160 pro meliorace</t>
  </si>
  <si>
    <t>-191003062</t>
  </si>
  <si>
    <t>https://podminky.urs.cz/item/CS_URS_2024_02/212751106</t>
  </si>
  <si>
    <t>163 "VV pol. 28"</t>
  </si>
  <si>
    <t>-1889940712</t>
  </si>
  <si>
    <t>Poznámka k položce:_x000d_
VV pol. 60</t>
  </si>
  <si>
    <t>1726880848</t>
  </si>
  <si>
    <t>817919263</t>
  </si>
  <si>
    <t>275362021</t>
  </si>
  <si>
    <t>Výztuž základových patek svařovanými sítěmi Kari</t>
  </si>
  <si>
    <t>-1950656028</t>
  </si>
  <si>
    <t>https://podminky.urs.cz/item/CS_URS_2024_02/275362021</t>
  </si>
  <si>
    <t>14*7,9/1000 "VV pol. 61"</t>
  </si>
  <si>
    <t>34*12,34/1000 "VV pol. 62"</t>
  </si>
  <si>
    <t>451316123</t>
  </si>
  <si>
    <t>Podklad pod dlažbu z betonu prostého se zvýšenými nároky na prostředí C 30/37 tl přes 150 do 200 mm</t>
  </si>
  <si>
    <t>193375411</t>
  </si>
  <si>
    <t>https://podminky.urs.cz/item/CS_URS_2024_02/451316123</t>
  </si>
  <si>
    <t>451561112</t>
  </si>
  <si>
    <t>Lože pod dlažby z kameniva drceného drobného vrstva tl přes 100 do 150 mm</t>
  </si>
  <si>
    <t>-1717447876</t>
  </si>
  <si>
    <t>https://podminky.urs.cz/item/CS_URS_2024_02/451561112</t>
  </si>
  <si>
    <t>960445476</t>
  </si>
  <si>
    <t>17"VV pol. 52.1"</t>
  </si>
  <si>
    <t>6 "VV pol. 52.2"</t>
  </si>
  <si>
    <t>564851111</t>
  </si>
  <si>
    <t>Podklad ze štěrkodrtě ŠD plochy přes 100 m2 tl 150 mm</t>
  </si>
  <si>
    <t>1485004249</t>
  </si>
  <si>
    <t>https://podminky.urs.cz/item/CS_URS_2024_02/564851111</t>
  </si>
  <si>
    <t>1119+1207 "VV pol. 7 a 8"</t>
  </si>
  <si>
    <t>564861111</t>
  </si>
  <si>
    <t>Podklad ze štěrkodrtě ŠD plochy přes 100 m2 tl 200 mm</t>
  </si>
  <si>
    <t>-1290334657</t>
  </si>
  <si>
    <t>https://podminky.urs.cz/item/CS_URS_2024_02/564861111</t>
  </si>
  <si>
    <t>40 "VV pol. 24"</t>
  </si>
  <si>
    <t>17 "VV pol. 53"</t>
  </si>
  <si>
    <t>564871111</t>
  </si>
  <si>
    <t>Podklad ze štěrkodrtě ŠD plochy přes 100 m2 tl 250 mm</t>
  </si>
  <si>
    <t>1692103872</t>
  </si>
  <si>
    <t>https://podminky.urs.cz/item/CS_URS_2024_02/564871111</t>
  </si>
  <si>
    <t>12 "VV pol. 14"</t>
  </si>
  <si>
    <t>565135121</t>
  </si>
  <si>
    <t>Asfaltový beton vrstva podkladní ACP 16 (obalované kamenivo OKS) tl 50 mm š přes 3 m</t>
  </si>
  <si>
    <t>549304248</t>
  </si>
  <si>
    <t>https://podminky.urs.cz/item/CS_URS_2024_02/565135121</t>
  </si>
  <si>
    <t>1002 "VV pol. 5"</t>
  </si>
  <si>
    <t>569851111</t>
  </si>
  <si>
    <t>Zpevnění krajnic štěrkodrtí tl 150 mm</t>
  </si>
  <si>
    <t>317055551</t>
  </si>
  <si>
    <t>https://podminky.urs.cz/item/CS_URS_2024_02/569851111</t>
  </si>
  <si>
    <t>198 "VV pol. 27"</t>
  </si>
  <si>
    <t>569903311</t>
  </si>
  <si>
    <t>Zřízení zemních krajnic se zhutněním</t>
  </si>
  <si>
    <t>1117516079</t>
  </si>
  <si>
    <t>https://podminky.urs.cz/item/CS_URS_2024_02/569903311</t>
  </si>
  <si>
    <t>573191111</t>
  </si>
  <si>
    <t>Postřik infiltrační kationaktivní emulzí v množství 1 kg/m2</t>
  </si>
  <si>
    <t>210618501</t>
  </si>
  <si>
    <t>https://podminky.urs.cz/item/CS_URS_2024_02/573191111</t>
  </si>
  <si>
    <t>1119 "VV pol. 6"</t>
  </si>
  <si>
    <t>573231106</t>
  </si>
  <si>
    <t>Postřik živičný spojovací ze silniční emulze v množství 0,30 kg/m2</t>
  </si>
  <si>
    <t>299673111</t>
  </si>
  <si>
    <t>https://podminky.urs.cz/item/CS_URS_2024_02/573231106</t>
  </si>
  <si>
    <t>989+1002 "VV pol. 2 a 4"</t>
  </si>
  <si>
    <t>577134121</t>
  </si>
  <si>
    <t>Asfaltový beton vrstva obrusná ACO 11+ (ABS) tř. I tl 40 mm š přes 3 m z nemodifikovaného asfaltu</t>
  </si>
  <si>
    <t>-1276369322</t>
  </si>
  <si>
    <t>https://podminky.urs.cz/item/CS_URS_2024_02/577134121</t>
  </si>
  <si>
    <t>976 "VV pol. 1"</t>
  </si>
  <si>
    <t>577155122</t>
  </si>
  <si>
    <t>Asfaltový beton vrstva ložní ACL 16 (ABH) tl 60 mm š přes 3 m z nemodifikovaného asfaltu</t>
  </si>
  <si>
    <t>-1721736107</t>
  </si>
  <si>
    <t>https://podminky.urs.cz/item/CS_URS_2024_02/577155122</t>
  </si>
  <si>
    <t>989 "VV pol. 3"</t>
  </si>
  <si>
    <t>596211210</t>
  </si>
  <si>
    <t>Kladení zámkové dlažby komunikací pro pěší ručně tl 80 mm skupiny A pl do 50 m2</t>
  </si>
  <si>
    <t>-479695708</t>
  </si>
  <si>
    <t>https://podminky.urs.cz/item/CS_URS_2024_02/596211210</t>
  </si>
  <si>
    <t>17"VV pol. 11 a 12"</t>
  </si>
  <si>
    <t>59245020</t>
  </si>
  <si>
    <t>dlažba skladebná betonová 200x100mm tl 80mm přírodní</t>
  </si>
  <si>
    <t>-779107822</t>
  </si>
  <si>
    <t>12*1,05 'Přepočtené koeficientem množství</t>
  </si>
  <si>
    <t>59245226</t>
  </si>
  <si>
    <t>dlažba pro nevidomé betonová 200x100mm tl 80mm barevná</t>
  </si>
  <si>
    <t>527504207</t>
  </si>
  <si>
    <t>5*1,05 'Přepočtené koeficientem množství</t>
  </si>
  <si>
    <t>596811120</t>
  </si>
  <si>
    <t>Kladení betonové dlažby komunikací pro pěší do lože z kameniva velikosti do 0,09 m2 pl do 50 m2</t>
  </si>
  <si>
    <t>-972683933</t>
  </si>
  <si>
    <t>https://podminky.urs.cz/item/CS_URS_2024_02/596811120</t>
  </si>
  <si>
    <t>25 "VV pol. 22"</t>
  </si>
  <si>
    <t>59246009</t>
  </si>
  <si>
    <t>dlažba plošná terasová betonová 500x500mm tl 50mm tryskaný povrch</t>
  </si>
  <si>
    <t>1652415044</t>
  </si>
  <si>
    <t>25*1,03 'Přepočtené koeficientem množství</t>
  </si>
  <si>
    <t>637121111</t>
  </si>
  <si>
    <t>Okapový chodník z kačírku tl 100 mm s udusáním</t>
  </si>
  <si>
    <t>-129388154</t>
  </si>
  <si>
    <t>https://podminky.urs.cz/item/CS_URS_2024_02/637121111</t>
  </si>
  <si>
    <t>16 "VV pol. 25"</t>
  </si>
  <si>
    <t>871313123</t>
  </si>
  <si>
    <t>Montáž kanalizačního potrubí hladkého plnostěnného SN 12 z PVC-U DN 160</t>
  </si>
  <si>
    <t>1061392274</t>
  </si>
  <si>
    <t>https://podminky.urs.cz/item/CS_URS_2024_02/871313123</t>
  </si>
  <si>
    <t>28611260</t>
  </si>
  <si>
    <t>trubka kanalizační PVC-U plnostěnná jednovrstvá DN 160x3000mm SN12</t>
  </si>
  <si>
    <t>-996495281</t>
  </si>
  <si>
    <t>895270101</t>
  </si>
  <si>
    <t>Proplachovací a kontrolní šachta z PE-HD pro drenáže liniových staveb šachtové dno DN 400/250 průchozí</t>
  </si>
  <si>
    <t>695454121</t>
  </si>
  <si>
    <t>https://podminky.urs.cz/item/CS_URS_2024_02/895270101</t>
  </si>
  <si>
    <t>Poznámka k položce:_x000d_
VV pol. 31</t>
  </si>
  <si>
    <t>895270131</t>
  </si>
  <si>
    <t>Proplachovací a kontrolní šachta z PE-HD DN 400 pro drenáže liniových staveb šachtové prodloužení světlé hloubky 3000 mm</t>
  </si>
  <si>
    <t>631708086</t>
  </si>
  <si>
    <t>https://podminky.urs.cz/item/CS_URS_2024_02/895270131</t>
  </si>
  <si>
    <t>895270135</t>
  </si>
  <si>
    <t>Příplatek k rourám proplachovací a kontrolní šachty z PE-HD DN 400 pro drenáže liniových staveb za uříznutí šachtové roury</t>
  </si>
  <si>
    <t>628118816</t>
  </si>
  <si>
    <t>https://podminky.urs.cz/item/CS_URS_2024_02/895270135</t>
  </si>
  <si>
    <t>895270152</t>
  </si>
  <si>
    <t>Proplachovací a kontrolní šachta z PE-HD DN 400 pro drenáže liniových staveb redukce DN 350/150-300</t>
  </si>
  <si>
    <t>918393545</t>
  </si>
  <si>
    <t>https://podminky.urs.cz/item/CS_URS_2024_02/895270152</t>
  </si>
  <si>
    <t>895270224</t>
  </si>
  <si>
    <t>Proplachovací a kontrolní šachta z PE-HD DN 400 pro drenáže liniových staveb poklop litinový pro třídu zatížení D 400</t>
  </si>
  <si>
    <t>-1946866471</t>
  </si>
  <si>
    <t>https://podminky.urs.cz/item/CS_URS_2024_02/895270224</t>
  </si>
  <si>
    <t>59224150</t>
  </si>
  <si>
    <t>prstenec roznášecí pro plastové šachty</t>
  </si>
  <si>
    <t>899623171</t>
  </si>
  <si>
    <t>Obetonování potrubí nebo zdiva stok betonem prostým tř. C 25/30 v otevřeném výkopu</t>
  </si>
  <si>
    <t>-1661701430</t>
  </si>
  <si>
    <t>https://podminky.urs.cz/item/CS_URS_2024_02/899623171</t>
  </si>
  <si>
    <t>3 "VV pol. 59b"</t>
  </si>
  <si>
    <t>914111111</t>
  </si>
  <si>
    <t>Montáž svislé dopravní značky do velikosti 1 m2 objímkami na sloupek nebo konzolu</t>
  </si>
  <si>
    <t>-1364815610</t>
  </si>
  <si>
    <t>https://podminky.urs.cz/item/CS_URS_2024_02/914111111</t>
  </si>
  <si>
    <t>914511112</t>
  </si>
  <si>
    <t>Montáž sloupku dopravních značek délky do 3,5 m s betonovým základem a patkou D 60 mm</t>
  </si>
  <si>
    <t>1009294722</t>
  </si>
  <si>
    <t>https://podminky.urs.cz/item/CS_URS_2024_02/914511112</t>
  </si>
  <si>
    <t>40445235</t>
  </si>
  <si>
    <t>sloupek pro dopravní značku Al D 60mm v 3,5m</t>
  </si>
  <si>
    <t>169201642</t>
  </si>
  <si>
    <t>40445253</t>
  </si>
  <si>
    <t>víčko plastové na sloupek D 60mm</t>
  </si>
  <si>
    <t>264347101</t>
  </si>
  <si>
    <t>40445240</t>
  </si>
  <si>
    <t>patka pro sloupek Al D 60mm</t>
  </si>
  <si>
    <t>-491325125</t>
  </si>
  <si>
    <t>40445611</t>
  </si>
  <si>
    <t>značky upravující přednost P2, P3, P8 500mm</t>
  </si>
  <si>
    <t>-518943217</t>
  </si>
  <si>
    <t>40445619</t>
  </si>
  <si>
    <t>zákazové, příkazové dopravní značky B1-B34, C1-15 500mm</t>
  </si>
  <si>
    <t>-1358809001</t>
  </si>
  <si>
    <t>40445631</t>
  </si>
  <si>
    <t>informativní značky směrové IS1c,e,f, IS2c,e,f, IS3c, IS4c, IS5, IS11b, d, IS19c 1350x330mm</t>
  </si>
  <si>
    <t>-748967022</t>
  </si>
  <si>
    <t>40445650</t>
  </si>
  <si>
    <t>dodatkové tabulky E7, E12, E13 500x300mm</t>
  </si>
  <si>
    <t>1451298558</t>
  </si>
  <si>
    <t>40445600</t>
  </si>
  <si>
    <t>výstražné dopravní značky A1-A30, A33, A34 700mm</t>
  </si>
  <si>
    <t>-830393416</t>
  </si>
  <si>
    <t>40445629</t>
  </si>
  <si>
    <t>informativní značky směrové IS1a, IS2a, IS3a, IS4a, IS19a 1100x330mm</t>
  </si>
  <si>
    <t>-1019421675</t>
  </si>
  <si>
    <t>40445615</t>
  </si>
  <si>
    <t>značky upravující přednost P6 700mm</t>
  </si>
  <si>
    <t>-474188969</t>
  </si>
  <si>
    <t>40445617</t>
  </si>
  <si>
    <t>značky upravující přednost P7 500mm</t>
  </si>
  <si>
    <t>-611849848</t>
  </si>
  <si>
    <t>916131113</t>
  </si>
  <si>
    <t>Osazení silničního obrubníku betonového ležatého s boční opěrou do lože z betonu prostého</t>
  </si>
  <si>
    <t>-58272311</t>
  </si>
  <si>
    <t>https://podminky.urs.cz/item/CS_URS_2024_02/916131113</t>
  </si>
  <si>
    <t>Poznámka k položce:_x000d_
beton 20/25 XF3</t>
  </si>
  <si>
    <t>87 "VV pol. 17"</t>
  </si>
  <si>
    <t>1 "VV pol. 18"</t>
  </si>
  <si>
    <t>2+2 "VV pol. 20 a 21"</t>
  </si>
  <si>
    <t>59217032</t>
  </si>
  <si>
    <t>obrubník silniční betonový 1000x150x150mm</t>
  </si>
  <si>
    <t>2120395098</t>
  </si>
  <si>
    <t>-1574050980</t>
  </si>
  <si>
    <t>59217030</t>
  </si>
  <si>
    <t>obrubník silniční betonový přechodový 1000x150x150-250mm</t>
  </si>
  <si>
    <t>-1311111829</t>
  </si>
  <si>
    <t>3,92156862745098*1,02 'Přepočtené koeficientem množství</t>
  </si>
  <si>
    <t>-1765831406</t>
  </si>
  <si>
    <t>59217017</t>
  </si>
  <si>
    <t>obrubník betonový chodníkový 1000x100x250mm</t>
  </si>
  <si>
    <t>2106449220</t>
  </si>
  <si>
    <t>21*1,02 'Přepočtené koeficientem množství</t>
  </si>
  <si>
    <t>919121222</t>
  </si>
  <si>
    <t>Těsnění spár zálivkou za studena pro komůrky š 15 mm hl 25 mm bez těsnicího profilu</t>
  </si>
  <si>
    <t>1629267643</t>
  </si>
  <si>
    <t>https://podminky.urs.cz/item/CS_URS_2024_02/919121222</t>
  </si>
  <si>
    <t>Poznámka k položce:_x000d_
VV pol. 36</t>
  </si>
  <si>
    <t>919735112</t>
  </si>
  <si>
    <t>Řezání stávajícího živičného krytu hl přes 50 do 100 mm</t>
  </si>
  <si>
    <t>988658129</t>
  </si>
  <si>
    <t>https://podminky.urs.cz/item/CS_URS_2024_02/919735112</t>
  </si>
  <si>
    <t>45 "VV pol. 37"</t>
  </si>
  <si>
    <t>-197792937</t>
  </si>
  <si>
    <t>87 "VV pol. 33"</t>
  </si>
  <si>
    <t>59227029</t>
  </si>
  <si>
    <t>žlabovka příkopová betonová 500x680x60mm</t>
  </si>
  <si>
    <t>-265117496</t>
  </si>
  <si>
    <t>935113111</t>
  </si>
  <si>
    <t>Osazení odvodňovacího polymerbetonového žlabu s krycím roštem šířky do 200 mm</t>
  </si>
  <si>
    <t>-616144073</t>
  </si>
  <si>
    <t>https://podminky.urs.cz/item/CS_URS_2024_02/935113111</t>
  </si>
  <si>
    <t>59227006</t>
  </si>
  <si>
    <t>žlab odvodňovací z polymerbetonu se spádem dna 0,5% 130x155/160mm</t>
  </si>
  <si>
    <t>-1386323695</t>
  </si>
  <si>
    <t>5922R001</t>
  </si>
  <si>
    <t>Litinová mřížka odvodňovacího žlabu D400</t>
  </si>
  <si>
    <t>344720179</t>
  </si>
  <si>
    <t>938908411</t>
  </si>
  <si>
    <t>Čištění vozovek splachováním vodou</t>
  </si>
  <si>
    <t>-2084728361</t>
  </si>
  <si>
    <t>https://podminky.urs.cz/item/CS_URS_2024_02/938908411</t>
  </si>
  <si>
    <t>976"VV pol. 38"</t>
  </si>
  <si>
    <t>997221551</t>
  </si>
  <si>
    <t>Vodorovná doprava suti ze sypkých materiálů do 1 km</t>
  </si>
  <si>
    <t>-989272390</t>
  </si>
  <si>
    <t>https://podminky.urs.cz/item/CS_URS_2024_02/997221551</t>
  </si>
  <si>
    <t>997221559</t>
  </si>
  <si>
    <t>Příplatek ZKD 1 km u vodorovné dopravy suti ze sypkých materiálů</t>
  </si>
  <si>
    <t>324140327</t>
  </si>
  <si>
    <t>https://podminky.urs.cz/item/CS_URS_2024_02/997221559</t>
  </si>
  <si>
    <t>19*840,904</t>
  </si>
  <si>
    <t>997221615</t>
  </si>
  <si>
    <t>Poplatek za uložení na skládce (skládkovné) stavebního odpadu betonového kód odpadu 17 01 01</t>
  </si>
  <si>
    <t>2030175077</t>
  </si>
  <si>
    <t>https://podminky.urs.cz/item/CS_URS_2024_02/997221615</t>
  </si>
  <si>
    <t>-1251343882</t>
  </si>
  <si>
    <t>363,43</t>
  </si>
  <si>
    <t>997221645</t>
  </si>
  <si>
    <t>Poplatek za uložení na skládce (skládkovné) odpadu asfaltového bez dehtu kód odpadu 17 03 02</t>
  </si>
  <si>
    <t>101840002</t>
  </si>
  <si>
    <t>https://podminky.urs.cz/item/CS_URS_2024_02/997221645</t>
  </si>
  <si>
    <t>998225111</t>
  </si>
  <si>
    <t>Přesun hmot pro pozemní komunikace s krytem z kamene, monolitickým betonovým nebo živičným</t>
  </si>
  <si>
    <t>-954962505</t>
  </si>
  <si>
    <t>https://podminky.urs.cz/item/CS_URS_2024_02/998225111</t>
  </si>
  <si>
    <t>OST 1</t>
  </si>
  <si>
    <t>Statická zátěžovací zkouška</t>
  </si>
  <si>
    <t>601470555</t>
  </si>
  <si>
    <t>naložení</t>
  </si>
  <si>
    <t>460</t>
  </si>
  <si>
    <t>165</t>
  </si>
  <si>
    <t>030.32.2 - Příjezdová komunikace k jezu</t>
  </si>
  <si>
    <t>113107322</t>
  </si>
  <si>
    <t>Odstranění podkladu z kameniva drceného tl přes 100 do 200 mm strojně pl do 50 m2</t>
  </si>
  <si>
    <t>1858163159</t>
  </si>
  <si>
    <t>https://podminky.urs.cz/item/CS_URS_2024_02/113107322</t>
  </si>
  <si>
    <t>104 "VV pol. 34"</t>
  </si>
  <si>
    <t>59 "VV pol. 35"</t>
  </si>
  <si>
    <t>1023965158</t>
  </si>
  <si>
    <t>104 "VV pol .33"</t>
  </si>
  <si>
    <t>105852145</t>
  </si>
  <si>
    <t>https://podminky.urs.cz/item/CS_URS_2024_01/121151123</t>
  </si>
  <si>
    <t>1403 "VV pol. 36"</t>
  </si>
  <si>
    <t>122351504</t>
  </si>
  <si>
    <t>Odkopávky a prokopávky zapažené v hornině třídy těžitelnosti II skupiny 4 objem do 500 m3 strojně</t>
  </si>
  <si>
    <t>658108119</t>
  </si>
  <si>
    <t>https://podminky.urs.cz/item/CS_URS_2024_02/122351504</t>
  </si>
  <si>
    <t>286 "VV pol. 39"</t>
  </si>
  <si>
    <t>132351104</t>
  </si>
  <si>
    <t>Hloubení rýh nezapažených š do 800 mm v hornině třídy těžitelnosti II skupiny 4 objem přes 100 m3 strojně</t>
  </si>
  <si>
    <t>123543174</t>
  </si>
  <si>
    <t>https://podminky.urs.cz/item/CS_URS_2024_02/132351104</t>
  </si>
  <si>
    <t>203 "VV pol. 41"</t>
  </si>
  <si>
    <t>153311111</t>
  </si>
  <si>
    <t>Zřízení armování svahů, násypů a opěrných stěn vrstvou z geomříže tkané sklonu do 1:2</t>
  </si>
  <si>
    <t>-1100473469</t>
  </si>
  <si>
    <t>https://podminky.urs.cz/item/CS_URS_2024_02/153311111</t>
  </si>
  <si>
    <t>87 "VV pol. 50"</t>
  </si>
  <si>
    <t>69321067</t>
  </si>
  <si>
    <t>geomříž dvouosá tkaná PES s tahovou pevností podélně 150kN/m příčně 30kN/m</t>
  </si>
  <si>
    <t>-1718250948</t>
  </si>
  <si>
    <t>-446108790</t>
  </si>
  <si>
    <t>1403*0,3 "VV pol. 36"</t>
  </si>
  <si>
    <t>420*0,15 "VV pol. 25"</t>
  </si>
  <si>
    <t>38+38 "VV pol. 21 a 16"</t>
  </si>
  <si>
    <t xml:space="preserve">28  "VV pol. 13"</t>
  </si>
  <si>
    <t>79 "VV pol. 20"</t>
  </si>
  <si>
    <t>110 "VV pol. 48"</t>
  </si>
  <si>
    <t>100 "VV pol. 40"</t>
  </si>
  <si>
    <t>4 "VV pol. 46"</t>
  </si>
  <si>
    <t>-1019625681</t>
  </si>
  <si>
    <t>49 "VV pol. 45"</t>
  </si>
  <si>
    <t>165 "VV pol. 49"</t>
  </si>
  <si>
    <t>1599113856</t>
  </si>
  <si>
    <t>214*10</t>
  </si>
  <si>
    <t>959250964</t>
  </si>
  <si>
    <t>1542481246</t>
  </si>
  <si>
    <t>621364932</t>
  </si>
  <si>
    <t>214*2</t>
  </si>
  <si>
    <t>-517601054</t>
  </si>
  <si>
    <t>38 "VV pol. 16"</t>
  </si>
  <si>
    <t>38 "VV pol. 21"</t>
  </si>
  <si>
    <t>174151102</t>
  </si>
  <si>
    <t>Zásyp v prostoru s omezeným pohybem stroje sypaninou se zhutněním</t>
  </si>
  <si>
    <t>-1624709445</t>
  </si>
  <si>
    <t>https://podminky.urs.cz/item/CS_URS_2024_02/174151102</t>
  </si>
  <si>
    <t>1,5 "VV pol. 44"</t>
  </si>
  <si>
    <t>863214488</t>
  </si>
  <si>
    <t>1,5*2 'Přepočtené koeficientem množství</t>
  </si>
  <si>
    <t>1280301377</t>
  </si>
  <si>
    <t>420 "VV pol 25"</t>
  </si>
  <si>
    <t>1897107741</t>
  </si>
  <si>
    <t>-651687722</t>
  </si>
  <si>
    <t>420*0,02 'Přepočtené koeficientem množství</t>
  </si>
  <si>
    <t>-170165307</t>
  </si>
  <si>
    <t>687 "VV pol. 8, 30 MPa"</t>
  </si>
  <si>
    <t>590 "VV pol. 12, 45 MPa"</t>
  </si>
  <si>
    <t>-1593822492</t>
  </si>
  <si>
    <t>790358262</t>
  </si>
  <si>
    <t>275 "VV pol. 47"</t>
  </si>
  <si>
    <t>212572111</t>
  </si>
  <si>
    <t>Lože pro trativody ze štěrkopísku tříděného</t>
  </si>
  <si>
    <t>269471956</t>
  </si>
  <si>
    <t>https://podminky.urs.cz/item/CS_URS_2024_02/212572111</t>
  </si>
  <si>
    <t>Poznámka k položce:_x000d_
VV pol. 17</t>
  </si>
  <si>
    <t>212751107</t>
  </si>
  <si>
    <t>Trativod z drenážních trubek flexibilních PVC-U SN 4 perforace 360° včetně lože otevřený výkop DN 200 pro meliorace</t>
  </si>
  <si>
    <t>-879003183</t>
  </si>
  <si>
    <t>https://podminky.urs.cz/item/CS_URS_2024_02/212751107</t>
  </si>
  <si>
    <t>254 "VV pol. 15"</t>
  </si>
  <si>
    <t>273313511</t>
  </si>
  <si>
    <t>Základové desky z betonu tř. C 12/15</t>
  </si>
  <si>
    <t>-519723692</t>
  </si>
  <si>
    <t>https://podminky.urs.cz/item/CS_URS_2024_02/273313511</t>
  </si>
  <si>
    <t>8*0,1 "VV pol. 42c"</t>
  </si>
  <si>
    <t>-1602882274</t>
  </si>
  <si>
    <t>2 "VV pol. 42d"</t>
  </si>
  <si>
    <t>366774678</t>
  </si>
  <si>
    <t>0,65*1,7*2+1,5*0,65*2</t>
  </si>
  <si>
    <t>-537100218</t>
  </si>
  <si>
    <t>1317791177</t>
  </si>
  <si>
    <t>4,16*7,9/1000</t>
  </si>
  <si>
    <t>451316122</t>
  </si>
  <si>
    <t>Podklad pod dlažbu z betonu prostého se zvýšenými nároky na prostředí C 30/37 tl přes 100 do 150 mm</t>
  </si>
  <si>
    <t>957432542</t>
  </si>
  <si>
    <t>https://podminky.urs.cz/item/CS_URS_2024_02/451316122</t>
  </si>
  <si>
    <t>-1615697938</t>
  </si>
  <si>
    <t>465513327</t>
  </si>
  <si>
    <t>Dlažba z lomového kamene na cementovou maltu s vyspárováním tl 300 mm pro hráze</t>
  </si>
  <si>
    <t>-1166926573</t>
  </si>
  <si>
    <t>https://podminky.urs.cz/item/CS_URS_2024_02/465513327</t>
  </si>
  <si>
    <t>3 "VV pol. 42"</t>
  </si>
  <si>
    <t>2 "VV pol. 42b"</t>
  </si>
  <si>
    <t>465R001</t>
  </si>
  <si>
    <t>Drátokamená konstrukce pro zpevnění krajnic</t>
  </si>
  <si>
    <t>-1618402383</t>
  </si>
  <si>
    <t>Poznámka k položce:_x000d_
vč. kamene, VV pol. 43 a 44</t>
  </si>
  <si>
    <t>-1667135203</t>
  </si>
  <si>
    <t>558 "VV pol. 5"</t>
  </si>
  <si>
    <t>562 "VV pol. 10"</t>
  </si>
  <si>
    <t>561121111</t>
  </si>
  <si>
    <t>Zřízení podkladu nebo ochranné vrstvy vozovky z mechanicky zpevněné zeminy MZ tl 150 mm</t>
  </si>
  <si>
    <t>911050446</t>
  </si>
  <si>
    <t>https://podminky.urs.cz/item/CS_URS_2024_02/561121111</t>
  </si>
  <si>
    <t>655 "VV pol. 6"</t>
  </si>
  <si>
    <t>564952114</t>
  </si>
  <si>
    <t>Podklad z mechanicky zpevněného kameniva MZK tl 180 mm</t>
  </si>
  <si>
    <t>1467000886</t>
  </si>
  <si>
    <t>https://podminky.urs.cz/item/CS_URS_2024_02/564952114</t>
  </si>
  <si>
    <t>447 "VV pol. 9"</t>
  </si>
  <si>
    <t>565135111</t>
  </si>
  <si>
    <t>Asfaltový beton vrstva podkladní ACP 16 (obalované kamenivo OKS) tl 50 mm š do 3 m</t>
  </si>
  <si>
    <t>1721230192</t>
  </si>
  <si>
    <t>https://podminky.urs.cz/item/CS_URS_2024_02/565135111</t>
  </si>
  <si>
    <t>476 "VV pol. 3"</t>
  </si>
  <si>
    <t>936552268</t>
  </si>
  <si>
    <t>238 "VV pol. 14"</t>
  </si>
  <si>
    <t>-1772431979</t>
  </si>
  <si>
    <t>28 "VV pol. 13"</t>
  </si>
  <si>
    <t>572211111</t>
  </si>
  <si>
    <t>Vyspravení výtluků na krajnicích a komunikacích kamenivem hrubým drceným</t>
  </si>
  <si>
    <t>433465912</t>
  </si>
  <si>
    <t>https://podminky.urs.cz/item/CS_URS_2024_02/572211111</t>
  </si>
  <si>
    <t>28 "VV pol. 14b"</t>
  </si>
  <si>
    <t>1146389350</t>
  </si>
  <si>
    <t>Poznámka k položce:_x000d_
VV pol. 4</t>
  </si>
  <si>
    <t>-1032120336</t>
  </si>
  <si>
    <t>476 "VV pol. 2"</t>
  </si>
  <si>
    <t>-64117743</t>
  </si>
  <si>
    <t>463 "VV pol. 1"</t>
  </si>
  <si>
    <t>-1807812417</t>
  </si>
  <si>
    <t>1 "VV pol. 45"</t>
  </si>
  <si>
    <t>1 "VV pol. 47"</t>
  </si>
  <si>
    <t>374980113</t>
  </si>
  <si>
    <t>Poznámka k položce:_x000d_
VV pol. 18</t>
  </si>
  <si>
    <t>278401924</t>
  </si>
  <si>
    <t>-1100271303</t>
  </si>
  <si>
    <t>895270151</t>
  </si>
  <si>
    <t>Proplachovací a kontrolní šachta z PE-HD DN 400 pro drenáže liniových staveb redukce DN 250/100-200</t>
  </si>
  <si>
    <t>1827235750</t>
  </si>
  <si>
    <t>https://podminky.urs.cz/item/CS_URS_2024_02/895270151</t>
  </si>
  <si>
    <t>-316169910</t>
  </si>
  <si>
    <t>921551981</t>
  </si>
  <si>
    <t>1237630601</t>
  </si>
  <si>
    <t>866855310</t>
  </si>
  <si>
    <t>-1252532009</t>
  </si>
  <si>
    <t>-606537293</t>
  </si>
  <si>
    <t>-446015602</t>
  </si>
  <si>
    <t>-1898374891</t>
  </si>
  <si>
    <t>-1201060377</t>
  </si>
  <si>
    <t>687 "VV pol. 7"</t>
  </si>
  <si>
    <t>590 "VV pol. 11"</t>
  </si>
  <si>
    <t>633 "VV pol. 19"</t>
  </si>
  <si>
    <t>87731333</t>
  </si>
  <si>
    <t>36"VV pol. 24"</t>
  </si>
  <si>
    <t>-1907738033</t>
  </si>
  <si>
    <t>-1455875420</t>
  </si>
  <si>
    <t>Poznámka k položce:_x000d_
VV pol. 29</t>
  </si>
  <si>
    <t>1721570476</t>
  </si>
  <si>
    <t>961922926</t>
  </si>
  <si>
    <t>24*80,72</t>
  </si>
  <si>
    <t>997221873</t>
  </si>
  <si>
    <t>Poplatek za uložení na recyklační skládce (skládkovné) stavebního odpadu zeminy a kamení zatříděného do Katalogu odpadů pod kódem 17 05 04</t>
  </si>
  <si>
    <t>-1026974862</t>
  </si>
  <si>
    <t>https://podminky.urs.cz/item/CS_URS_2024_02/997221873</t>
  </si>
  <si>
    <t>29,29</t>
  </si>
  <si>
    <t>997221875</t>
  </si>
  <si>
    <t>Poplatek za uložení na recyklační skládce (skládkovné) stavebního odpadu asfaltového bez obsahu dehtu zatříděného do Katalogu odpadů pod kódem 17 03 02</t>
  </si>
  <si>
    <t>-217930087</t>
  </si>
  <si>
    <t>https://podminky.urs.cz/item/CS_URS_2024_02/997221875</t>
  </si>
  <si>
    <t>1931410247</t>
  </si>
  <si>
    <t>-1448351116</t>
  </si>
  <si>
    <t>R 9001</t>
  </si>
  <si>
    <t>Vyčerpání stávající žumpy</t>
  </si>
  <si>
    <t>744116369</t>
  </si>
  <si>
    <t>188,554</t>
  </si>
  <si>
    <t xml:space="preserve">030.33.1 - Sjezdová rampa do koryta </t>
  </si>
  <si>
    <t>121151113</t>
  </si>
  <si>
    <t>Sejmutí ornice plochy do 500 m2 tl vrstvy do 200 mm strojně</t>
  </si>
  <si>
    <t>-270372909</t>
  </si>
  <si>
    <t>https://podminky.urs.cz/item/CS_URS_2024_02/121151113</t>
  </si>
  <si>
    <t>64 "VV pol. 1.1"</t>
  </si>
  <si>
    <t>12,65 "VV pol. 1.2"</t>
  </si>
  <si>
    <t>-340004467</t>
  </si>
  <si>
    <t>248"VV pol. 2"</t>
  </si>
  <si>
    <t>836877385</t>
  </si>
  <si>
    <t>248,13-5,25-(248,13*0,1) "Výkop-násyp-nevhodné zeminy"</t>
  </si>
  <si>
    <t>457183267</t>
  </si>
  <si>
    <t>https://podminky.urs.cz/item/CS_URS_2024_01/162551108</t>
  </si>
  <si>
    <t>64*0,15 "VV pol. 1.1"</t>
  </si>
  <si>
    <t>12,7 "VV pol. 1.2"</t>
  </si>
  <si>
    <t>0,3*231,5 "VV pol. 3.1"</t>
  </si>
  <si>
    <t>5,25 "VV pol. 4"</t>
  </si>
  <si>
    <t>(106,4+35,96)*0,15 "VV pol. 7 a 8"</t>
  </si>
  <si>
    <t>5,3 "VV pol. 14"</t>
  </si>
  <si>
    <t>87,2 "VV pol. 16"</t>
  </si>
  <si>
    <t>-1216442238</t>
  </si>
  <si>
    <t>248,13*0,1 "VV pol. 13"</t>
  </si>
  <si>
    <t>130,8 "VV pol. 17"</t>
  </si>
  <si>
    <t>1116709998</t>
  </si>
  <si>
    <t>19*155,61</t>
  </si>
  <si>
    <t>-1866494593</t>
  </si>
  <si>
    <t>-1141774692</t>
  </si>
  <si>
    <t>Poznámka k položce:_x000d_
Zhutnění základové spáry - podloží, Edef2 min. 45 MPa</t>
  </si>
  <si>
    <t>277,4 "VV pol. 11"</t>
  </si>
  <si>
    <t>1078553648</t>
  </si>
  <si>
    <t>2*155,61</t>
  </si>
  <si>
    <t>676871603</t>
  </si>
  <si>
    <t>248,13 "VV pol. 2"</t>
  </si>
  <si>
    <t>(64+12,65)*0,15 "VV pol. 1.1 a 1.2"</t>
  </si>
  <si>
    <t>784699881</t>
  </si>
  <si>
    <t xml:space="preserve">5,25 "VV pol. 4, Zpětný zásyp zeminou z výkopu hutněnou po vrstvách max. 0,30 m (po zhutnění) min 0.95 PS nebo ID 0,8.  "</t>
  </si>
  <si>
    <t>7,5 "VV pol. 6"</t>
  </si>
  <si>
    <t>58343930</t>
  </si>
  <si>
    <t>kamenivo drcené hrubé frakce 16/32</t>
  </si>
  <si>
    <t>-888880397</t>
  </si>
  <si>
    <t>2*7,5</t>
  </si>
  <si>
    <t>408880012</t>
  </si>
  <si>
    <t>106,4 "VV pol. 7"</t>
  </si>
  <si>
    <t>1537192972</t>
  </si>
  <si>
    <t>1086811190</t>
  </si>
  <si>
    <t>35,96 "VV pol. 9"</t>
  </si>
  <si>
    <t>-2038726538</t>
  </si>
  <si>
    <t>106,4+35,96</t>
  </si>
  <si>
    <t>142,36*0,02 'Přepočtené koeficientem množství</t>
  </si>
  <si>
    <t>-1846334930</t>
  </si>
  <si>
    <t>385,4 "VV pol. 12"</t>
  </si>
  <si>
    <t>-1004401452</t>
  </si>
  <si>
    <t xml:space="preserve">35,96 "VV pol. 9" </t>
  </si>
  <si>
    <t>208473005</t>
  </si>
  <si>
    <t>35,96*1,1 'Přepočtené koeficientem množství</t>
  </si>
  <si>
    <t>-639600955</t>
  </si>
  <si>
    <t>144,12 "VV pol. 10"</t>
  </si>
  <si>
    <t>14478818</t>
  </si>
  <si>
    <t>35,96 "VV pol. 8"</t>
  </si>
  <si>
    <t>791167861</t>
  </si>
  <si>
    <t>17716167</t>
  </si>
  <si>
    <t>-824620354</t>
  </si>
  <si>
    <t>218,1 "VV pol. 15"</t>
  </si>
  <si>
    <t>-1943754754</t>
  </si>
  <si>
    <t>231,5 "VV pol. 3.1"</t>
  </si>
  <si>
    <t>-698289945</t>
  </si>
  <si>
    <t>260,92 "VV pol. 3.2"</t>
  </si>
  <si>
    <t>468342870</t>
  </si>
  <si>
    <t>87,75 "VV pol. 5"</t>
  </si>
  <si>
    <t>567122111</t>
  </si>
  <si>
    <t>Podklad ze směsi stmelené cementem SC C 8/10 (KSC I) tl 120 mm</t>
  </si>
  <si>
    <t>1795957530</t>
  </si>
  <si>
    <t>https://podminky.urs.cz/item/CS_URS_2024_02/567122111</t>
  </si>
  <si>
    <t>79,5 "VV pol. 5"</t>
  </si>
  <si>
    <t>565145111</t>
  </si>
  <si>
    <t>Asfaltový beton vrstva podkladní ACP 16 (obalované kamenivo OKS) tl 60 mm š do 3 m</t>
  </si>
  <si>
    <t>-1945645270</t>
  </si>
  <si>
    <t>https://podminky.urs.cz/item/CS_URS_2024_02/565145111</t>
  </si>
  <si>
    <t>73 "VV pol. 5"</t>
  </si>
  <si>
    <t>569851111_r</t>
  </si>
  <si>
    <t>Zpevnění krajnic štěrkodrtí tl 200 mm</t>
  </si>
  <si>
    <t>11672231</t>
  </si>
  <si>
    <t>17,6+9,5+3,9</t>
  </si>
  <si>
    <t>1899003101</t>
  </si>
  <si>
    <t>71+77,6 "VV pol. 5"</t>
  </si>
  <si>
    <t>-1245157146</t>
  </si>
  <si>
    <t>Poznámka k položce:_x000d_
VV pol. 5</t>
  </si>
  <si>
    <t>219192716</t>
  </si>
  <si>
    <t>Zásyp_2</t>
  </si>
  <si>
    <t>32,385</t>
  </si>
  <si>
    <t>030.42 - Vyústění vnitřních vod</t>
  </si>
  <si>
    <t xml:space="preserve">030.42.1 - Vyústění vnitřních vod zleva v km 0,024 04 </t>
  </si>
  <si>
    <t>-952153599</t>
  </si>
  <si>
    <t>941560494</t>
  </si>
  <si>
    <t>115R 001</t>
  </si>
  <si>
    <t xml:space="preserve">Čerpací jímka zřízení a zrušení </t>
  </si>
  <si>
    <t>-1669051866</t>
  </si>
  <si>
    <t>16429848</t>
  </si>
  <si>
    <t>Poznámka k položce:_x000d_
"VV pol. 1.1"</t>
  </si>
  <si>
    <t>7,5 "VV pol. 1.1"</t>
  </si>
  <si>
    <t>2015533965</t>
  </si>
  <si>
    <t>Poznámka k položce:_x000d_
"VV pol. 1.2"</t>
  </si>
  <si>
    <t>27 "VV pol. 1.2"</t>
  </si>
  <si>
    <t>431946737</t>
  </si>
  <si>
    <t>Poznámka k položce:_x000d_
"VV pol. 1.3"</t>
  </si>
  <si>
    <t>7 "VV pol. 1.3"</t>
  </si>
  <si>
    <t>151811132</t>
  </si>
  <si>
    <t>Osazení pažicího boxu hl výkopu do 4 m š přes 1,2 do 2,5 m</t>
  </si>
  <si>
    <t>-918764947</t>
  </si>
  <si>
    <t>https://podminky.urs.cz/item/CS_URS_2024_02/151811132</t>
  </si>
  <si>
    <t>Poznámka k položce:_x000d_
"VV pol. 1.4"</t>
  </si>
  <si>
    <t>49"VV pol. 1.4"</t>
  </si>
  <si>
    <t>151811232</t>
  </si>
  <si>
    <t>Odstranění pažicího boxu hl výkopu do 4 m š přes 1,2 do 2,5 m</t>
  </si>
  <si>
    <t>-1707867552</t>
  </si>
  <si>
    <t>https://podminky.urs.cz/item/CS_URS_2024_02/151811232</t>
  </si>
  <si>
    <t>1672385620</t>
  </si>
  <si>
    <t>27+7 "VV pol. 1.2 a 1.3"</t>
  </si>
  <si>
    <t>7,5*0,15 "VV pol. 1.1"</t>
  </si>
  <si>
    <t>26,5 "VV pol. 1.5 - odvoz z MD"</t>
  </si>
  <si>
    <t>3,9 "VV pol. 1.8"</t>
  </si>
  <si>
    <t>1,12 "VV pol. 1.9"</t>
  </si>
  <si>
    <t>5,1*0,15 "VV pol. 1.7"</t>
  </si>
  <si>
    <t>0,10 "VV pol. 1.11"</t>
  </si>
  <si>
    <t>967394869</t>
  </si>
  <si>
    <t>7,8 "VV pol. 1.6"</t>
  </si>
  <si>
    <t>-2034989067</t>
  </si>
  <si>
    <t>7,8*10</t>
  </si>
  <si>
    <t>-1272684263</t>
  </si>
  <si>
    <t>1449341836</t>
  </si>
  <si>
    <t>7,8*2</t>
  </si>
  <si>
    <t>1401230704</t>
  </si>
  <si>
    <t>Poznámka k položce:_x000d_
"VV pol. 1.5"</t>
  </si>
  <si>
    <t>17*0,2 "VV pol. 1.1"</t>
  </si>
  <si>
    <t>-1615853999</t>
  </si>
  <si>
    <t>Poznámka k položce:_x000d_
"VV pol. 1.6"</t>
  </si>
  <si>
    <t>26,5"VV pol. 1.6"</t>
  </si>
  <si>
    <t>994714153</t>
  </si>
  <si>
    <t>Poznámka k položce:_x000d_
"VV pol. 6.1"</t>
  </si>
  <si>
    <t>309282810</t>
  </si>
  <si>
    <t>5"VV pol. 1.7"</t>
  </si>
  <si>
    <t>1170780331</t>
  </si>
  <si>
    <t>5 "VV pol. 1.7"</t>
  </si>
  <si>
    <t>1353390050</t>
  </si>
  <si>
    <t>5*0,02 'Přepočtené koeficientem množství</t>
  </si>
  <si>
    <t>430885376</t>
  </si>
  <si>
    <t>-1971591622</t>
  </si>
  <si>
    <t>492853204</t>
  </si>
  <si>
    <t>0,7 "VV pol. 4.1"</t>
  </si>
  <si>
    <t>883891115</t>
  </si>
  <si>
    <t>1,29 "VV pol. 2.1"</t>
  </si>
  <si>
    <t>-2024792608</t>
  </si>
  <si>
    <t>Poznámka k položce:_x000d_
"VV pol. 2.2"</t>
  </si>
  <si>
    <t>6,17 "VV pol. 3.2.1"</t>
  </si>
  <si>
    <t>-1478933818</t>
  </si>
  <si>
    <t>-1794916303</t>
  </si>
  <si>
    <t>0,062"VV pol. 2.3"</t>
  </si>
  <si>
    <t>1593397444</t>
  </si>
  <si>
    <t>451571111</t>
  </si>
  <si>
    <t>Lože pod dlažby ze štěrkopísku vrstva tl do 100 mm</t>
  </si>
  <si>
    <t>-1517827762</t>
  </si>
  <si>
    <t>https://podminky.urs.cz/item/CS_URS_2024_02/451571111</t>
  </si>
  <si>
    <t>314692592</t>
  </si>
  <si>
    <t>1,7 "VV pol. 1.13"</t>
  </si>
  <si>
    <t>-725224772</t>
  </si>
  <si>
    <t>1,7*1,2 'Přepočtené koeficientem množství</t>
  </si>
  <si>
    <t>463212111</t>
  </si>
  <si>
    <t>Rovnanina z lomového kamene upraveného s vyklínováním spár úlomky kamene</t>
  </si>
  <si>
    <t>-1475075097</t>
  </si>
  <si>
    <t>https://podminky.urs.cz/item/CS_URS_2024_02/463212111</t>
  </si>
  <si>
    <t>3,7*0,2 "VV pol. 1.11"</t>
  </si>
  <si>
    <t>-79384266</t>
  </si>
  <si>
    <t>1,12 "VV pol.1.9"</t>
  </si>
  <si>
    <t>591111111</t>
  </si>
  <si>
    <t>Kladení dlažby z kostek velkých z kamene do lože z kameniva těženého tl 50 mm</t>
  </si>
  <si>
    <t>-1409516056</t>
  </si>
  <si>
    <t>https://podminky.urs.cz/item/CS_URS_2024_02/591111111</t>
  </si>
  <si>
    <t>Poznámka k položce:_x000d_
VV pol. 2.2</t>
  </si>
  <si>
    <t>58381008</t>
  </si>
  <si>
    <t>kostka štípaná dlažební žula velká 15/17</t>
  </si>
  <si>
    <t>406774196</t>
  </si>
  <si>
    <t>0,6*1,01 'Přepočtené koeficientem množství</t>
  </si>
  <si>
    <t>871363123</t>
  </si>
  <si>
    <t>Montáž kanalizačního potrubí hladkého plnostěnného SN 12 z PVC-U DN 250</t>
  </si>
  <si>
    <t>1003781059</t>
  </si>
  <si>
    <t>https://podminky.urs.cz/item/CS_URS_2024_02/871363123</t>
  </si>
  <si>
    <t>6,4 "1/P"</t>
  </si>
  <si>
    <t>28611264</t>
  </si>
  <si>
    <t>trubka kanalizační PVC-U plnostěnná jednovrstvá DN 250x3000mm SN12</t>
  </si>
  <si>
    <t>-46534112</t>
  </si>
  <si>
    <t>6,30541871921182*1,015 'Přepočtené koeficientem množství</t>
  </si>
  <si>
    <t>871365811</t>
  </si>
  <si>
    <t>Bourání stávajícího potrubí z PVC nebo PP DN přes 150 do 250</t>
  </si>
  <si>
    <t>1135724529</t>
  </si>
  <si>
    <t>https://podminky.urs.cz/item/CS_URS_2024_02/871365811</t>
  </si>
  <si>
    <t>65 "vv pol. 5.2"</t>
  </si>
  <si>
    <t>877360440</t>
  </si>
  <si>
    <t>Montáž šachtových vložek na kanalizačním potrubí z PP trub korugovaných DN 250</t>
  </si>
  <si>
    <t>-14135082</t>
  </si>
  <si>
    <t>https://podminky.urs.cz/item/CS_URS_2024_02/877360440</t>
  </si>
  <si>
    <t>28617482</t>
  </si>
  <si>
    <t>vložka šachtová kanalizace PP korugované DN 250</t>
  </si>
  <si>
    <t>-1081389979</t>
  </si>
  <si>
    <t>877R001</t>
  </si>
  <si>
    <t>Spojka universální DN 225 - 250 pro kanalizační potrubí</t>
  </si>
  <si>
    <t>-1590879762</t>
  </si>
  <si>
    <t>890431851</t>
  </si>
  <si>
    <t>Bourání šachet z prefabrikovaných skruží strojně obestavěného prostoru přes 1,5 do 3 m3</t>
  </si>
  <si>
    <t>-63511852</t>
  </si>
  <si>
    <t>https://podminky.urs.cz/item/CS_URS_2024_02/890431851</t>
  </si>
  <si>
    <t>Poznámka k položce:_x000d_
VV pol. 5.1</t>
  </si>
  <si>
    <t>1600/2600</t>
  </si>
  <si>
    <t>370/2600</t>
  </si>
  <si>
    <t>505/2600</t>
  </si>
  <si>
    <t>891362421</t>
  </si>
  <si>
    <t>Montáž koncových klapek PE-HD na kolmou stěnu DN 250</t>
  </si>
  <si>
    <t>346107131</t>
  </si>
  <si>
    <t>https://podminky.urs.cz/item/CS_URS_2024_02/891362421</t>
  </si>
  <si>
    <t>Poznámka k položce:_x000d_
2/P</t>
  </si>
  <si>
    <t>42283005</t>
  </si>
  <si>
    <t>klapka koncová PE-HD na kolmou betonovou stěnu DN 250</t>
  </si>
  <si>
    <t>347478451</t>
  </si>
  <si>
    <t>894410100</t>
  </si>
  <si>
    <t>Osazení betonových dílců pro kanalizační šachty DN 1000 šachtové dno výšky 500 mm</t>
  </si>
  <si>
    <t>1701657881</t>
  </si>
  <si>
    <t>https://podminky.urs.cz/item/CS_URS_2024_02/894410100</t>
  </si>
  <si>
    <t>Poznámka k položce:_x000d_
Š42.6</t>
  </si>
  <si>
    <t>PFB.1130001G</t>
  </si>
  <si>
    <t>Dno výšky 600 mm přímé - VÝROBA NA ZAKÁZKU TBZ-Q.1 100/60 V max 40</t>
  </si>
  <si>
    <t>-1963555880</t>
  </si>
  <si>
    <t>Poznámka k položce:_x000d_
1000/600x400</t>
  </si>
  <si>
    <t>2004439074</t>
  </si>
  <si>
    <t>PFB.1122193A</t>
  </si>
  <si>
    <t>Skruž výšky 1000 mm TBS-Q.1 100/100/10 PS</t>
  </si>
  <si>
    <t>-2070704986</t>
  </si>
  <si>
    <t>Poznámka k položce:_x000d_
1000/1000/100</t>
  </si>
  <si>
    <t>874635665</t>
  </si>
  <si>
    <t>59224414</t>
  </si>
  <si>
    <t>konus betonové šachty DN 1000 kanalizační 100x62,5x58cm tl stěny 10 stupadla poplastovaná</t>
  </si>
  <si>
    <t>-42965226</t>
  </si>
  <si>
    <t>922916105</t>
  </si>
  <si>
    <t>Poznámka k položce:_x000d_
8/B</t>
  </si>
  <si>
    <t>59224011</t>
  </si>
  <si>
    <t>prstenec šachtový vyrovnávací betonový 625x100x60mm</t>
  </si>
  <si>
    <t>-2076786929</t>
  </si>
  <si>
    <t>899104112</t>
  </si>
  <si>
    <t>Osazení poklopů litinových, ocelových nebo železobetonových včetně rámů pro třídu zatížení D400, E600</t>
  </si>
  <si>
    <t>-475703921</t>
  </si>
  <si>
    <t>https://podminky.urs.cz/item/CS_URS_2024_02/899104112</t>
  </si>
  <si>
    <t>878895509</t>
  </si>
  <si>
    <t>899623151</t>
  </si>
  <si>
    <t>Obetonování potrubí nebo zdiva stok betonem prostým tř. C 16/20 v otevřeném výkopu</t>
  </si>
  <si>
    <t>1538020196</t>
  </si>
  <si>
    <t>https://podminky.urs.cz/item/CS_URS_2024_02/899623151</t>
  </si>
  <si>
    <t>Poznámka k položce:_x000d_
VV pol. 6.17</t>
  </si>
  <si>
    <t>0,481 "VV pol. 6.1"</t>
  </si>
  <si>
    <t>997013813</t>
  </si>
  <si>
    <t>Poplatek za uložení na skládce (skládkovné) stavebního odpadu z plastických hmot kód odpadu 17 02 03</t>
  </si>
  <si>
    <t>1995161768</t>
  </si>
  <si>
    <t>https://podminky.urs.cz/item/CS_URS_2024_02/997013813</t>
  </si>
  <si>
    <t>997013861</t>
  </si>
  <si>
    <t>Poplatek za uložení stavebního odpadu na recyklační skládce (skládkovné) z prostého betonu kód odpadu 17 01 01</t>
  </si>
  <si>
    <t>611076296</t>
  </si>
  <si>
    <t>https://podminky.urs.cz/item/CS_URS_2024_02/997013861</t>
  </si>
  <si>
    <t>1460543508</t>
  </si>
  <si>
    <t>726477074</t>
  </si>
  <si>
    <t>19*1,546</t>
  </si>
  <si>
    <t>-507860099</t>
  </si>
  <si>
    <t>75,2</t>
  </si>
  <si>
    <t>030.42.2 - Vyústění vnitřních vod zprava v km 0,104 50</t>
  </si>
  <si>
    <t>294999342</t>
  </si>
  <si>
    <t>43 "VV pol. 1.1"</t>
  </si>
  <si>
    <t>1403295346</t>
  </si>
  <si>
    <t xml:space="preserve">88  "VV pol. 1.2"</t>
  </si>
  <si>
    <t>1658431088</t>
  </si>
  <si>
    <t>22"VV pol. 1.3"</t>
  </si>
  <si>
    <t>1762244737</t>
  </si>
  <si>
    <t>160,5 "VV pol. 1.4"</t>
  </si>
  <si>
    <t>-836984304</t>
  </si>
  <si>
    <t>-193695804</t>
  </si>
  <si>
    <t>88+22 "VV pol. 1.2 a 1.3"</t>
  </si>
  <si>
    <t>43*0,2 "VV pol. 1.1"</t>
  </si>
  <si>
    <t>70,1 "VV pol. 1.5 - odvoz z MD"</t>
  </si>
  <si>
    <t>34*0,15 "VV pol. 1.9"</t>
  </si>
  <si>
    <t>-129834607</t>
  </si>
  <si>
    <t>39,5 "VV pol. 1.6"</t>
  </si>
  <si>
    <t>-1016582841</t>
  </si>
  <si>
    <t>10*39,5</t>
  </si>
  <si>
    <t>-1359638265</t>
  </si>
  <si>
    <t>1627114983</t>
  </si>
  <si>
    <t>2*39,5</t>
  </si>
  <si>
    <t>-150880443</t>
  </si>
  <si>
    <t>70,1 "VV pol. 1.5"</t>
  </si>
  <si>
    <t>-1498201775</t>
  </si>
  <si>
    <t>70,1 "VV pol. 1.6"</t>
  </si>
  <si>
    <t>883065215</t>
  </si>
  <si>
    <t>32,6 "VV pol. 1.8"</t>
  </si>
  <si>
    <t>58337302</t>
  </si>
  <si>
    <t>štěrkopísek frakce 0/16</t>
  </si>
  <si>
    <t>1668991056</t>
  </si>
  <si>
    <t>32,6*2 'Přepočtené koeficientem množství</t>
  </si>
  <si>
    <t>2078081563</t>
  </si>
  <si>
    <t>2,2*2 'Přepočtené koeficientem množství</t>
  </si>
  <si>
    <t>1513226294</t>
  </si>
  <si>
    <t>34"VV pol. 1.7"</t>
  </si>
  <si>
    <t>389030738</t>
  </si>
  <si>
    <t>34 "VV pol. 1.7"</t>
  </si>
  <si>
    <t>182209781</t>
  </si>
  <si>
    <t>34*0,02 'Přepočtené koeficientem množství</t>
  </si>
  <si>
    <t>-1617222099</t>
  </si>
  <si>
    <t>-314161030</t>
  </si>
  <si>
    <t xml:space="preserve">Zřízení čerpací jímky vč. čerpání </t>
  </si>
  <si>
    <t>1630055120</t>
  </si>
  <si>
    <t>Poznámka k položce:_x000d_
VV pol. 1.9</t>
  </si>
  <si>
    <t>2062986880</t>
  </si>
  <si>
    <t>1,13 "VV pol. 2.1"</t>
  </si>
  <si>
    <t>-1414584916</t>
  </si>
  <si>
    <t>1806724853</t>
  </si>
  <si>
    <t>2,8*1,01 'Přepočtené koeficientem množství</t>
  </si>
  <si>
    <t>1967824113</t>
  </si>
  <si>
    <t>11,5 "1/P"</t>
  </si>
  <si>
    <t>-1788682917</t>
  </si>
  <si>
    <t>11,3300492610837*1,015 'Přepočtené koeficientem množství</t>
  </si>
  <si>
    <t>810391811</t>
  </si>
  <si>
    <t>Bourání stávajícího potrubí z betonu DN přes 200 do 400</t>
  </si>
  <si>
    <t>-216194258</t>
  </si>
  <si>
    <t>https://podminky.urs.cz/item/CS_URS_2024_02/810391811</t>
  </si>
  <si>
    <t>31 "vv pol. 9.2"</t>
  </si>
  <si>
    <t>871370320</t>
  </si>
  <si>
    <t>Montáž kanalizačního potrubí hladkého plnostěnného SN 12 z polypropylenu DN 300</t>
  </si>
  <si>
    <t>1670629763</t>
  </si>
  <si>
    <t>https://podminky.urs.cz/item/CS_URS_2024_02/871370320</t>
  </si>
  <si>
    <t>Poznámka k položce:_x000d_
11/P</t>
  </si>
  <si>
    <t>28617028</t>
  </si>
  <si>
    <t>trubka kanalizační PP plnostěnná třívrstvá DN 300x1000mm SN12</t>
  </si>
  <si>
    <t>-1651384233</t>
  </si>
  <si>
    <t>17,8*1,015 'Přepočtené koeficientem množství</t>
  </si>
  <si>
    <t>871420320</t>
  </si>
  <si>
    <t>Montáž kanalizačního potrubí hladkého plnostěnného SN 12 z polypropylenu DN 500</t>
  </si>
  <si>
    <t>-939309982</t>
  </si>
  <si>
    <t>https://podminky.urs.cz/item/CS_URS_2024_02/871420320</t>
  </si>
  <si>
    <t>Poznámka k položce:_x000d_
10/P</t>
  </si>
  <si>
    <t>28617030</t>
  </si>
  <si>
    <t>trubka kanalizační PP plnostěnná třívrstvá DN 500x1000mm SN12</t>
  </si>
  <si>
    <t>1870533401</t>
  </si>
  <si>
    <t>6,8*1,015 'Přepočtené koeficientem množství</t>
  </si>
  <si>
    <t>877310310</t>
  </si>
  <si>
    <t>Montáž kolen na kanalizačním potrubí z PP nebo tvrdého PVC-U trub hladkých plnostěnných DN 150</t>
  </si>
  <si>
    <t>172707843</t>
  </si>
  <si>
    <t>https://podminky.urs.cz/item/CS_URS_2024_02/877310310</t>
  </si>
  <si>
    <t>28611361</t>
  </si>
  <si>
    <t>koleno kanalizační PVC KG 160x45°</t>
  </si>
  <si>
    <t>591107425</t>
  </si>
  <si>
    <t>28611362</t>
  </si>
  <si>
    <t>koleno kanalizační PVC KG 160x67°</t>
  </si>
  <si>
    <t>-663112591</t>
  </si>
  <si>
    <t>877R003</t>
  </si>
  <si>
    <t>Spojka universální DN 250 - 300 pro kanalizační potrubí</t>
  </si>
  <si>
    <t>1855287640</t>
  </si>
  <si>
    <t>Poznámka k položce:_x000d_
12/P</t>
  </si>
  <si>
    <t>-317675923</t>
  </si>
  <si>
    <t>828962120</t>
  </si>
  <si>
    <t>1034875696</t>
  </si>
  <si>
    <t>-129176984</t>
  </si>
  <si>
    <t>PFB.1131001G</t>
  </si>
  <si>
    <t>Dno výšky 800 mm přímé - VÝROBA NA ZAKÁZKU TBZ-Q.1 100/80 V max 50</t>
  </si>
  <si>
    <t>-1918631661</t>
  </si>
  <si>
    <t>Poznámka k položce:_x000d_
1000/800x500</t>
  </si>
  <si>
    <t>894410103</t>
  </si>
  <si>
    <t>Osazení betonových dílců pro kanalizační šachty DN 1000 šachtové dno výšky 1000 mm</t>
  </si>
  <si>
    <t>1494152335</t>
  </si>
  <si>
    <t>https://podminky.urs.cz/item/CS_URS_2024_02/894410103</t>
  </si>
  <si>
    <t>PFB.1132001G</t>
  </si>
  <si>
    <t>Dno výšky 1000 mm přímé - VÝROBA NA ZAKÁZKU TBZ-Q.1 100/100 V max 60</t>
  </si>
  <si>
    <t>-773154336</t>
  </si>
  <si>
    <t>Poznámka k položce:_x000d_
1000/1000x600</t>
  </si>
  <si>
    <t>-1466024702</t>
  </si>
  <si>
    <t>PFB.1122173A</t>
  </si>
  <si>
    <t>Skruž výšky 250 mm TBS-Q.1 100/25/10 PS</t>
  </si>
  <si>
    <t>269833362</t>
  </si>
  <si>
    <t>Poznámka k položce:_x000d_
1000/250/100</t>
  </si>
  <si>
    <t>894410212</t>
  </si>
  <si>
    <t>Osazení betonových dílců pro kanalizační šachty DN 1000 skruž rovná výšky 500 mm</t>
  </si>
  <si>
    <t>-236262531</t>
  </si>
  <si>
    <t>https://podminky.urs.cz/item/CS_URS_2024_02/894410212</t>
  </si>
  <si>
    <t>PFB.1122183A</t>
  </si>
  <si>
    <t>Skruž výšky 500 mm TBS-Q.1 100/50/10 PS</t>
  </si>
  <si>
    <t>-617778597</t>
  </si>
  <si>
    <t>Poznámka k položce:_x000d_
1000/500/100</t>
  </si>
  <si>
    <t>999898307</t>
  </si>
  <si>
    <t>512931643</t>
  </si>
  <si>
    <t>1212060248</t>
  </si>
  <si>
    <t>1946835888</t>
  </si>
  <si>
    <t>59224012</t>
  </si>
  <si>
    <t>prstenec šachtový vyrovnávací betonový 625x100x80mm</t>
  </si>
  <si>
    <t>-1921895168</t>
  </si>
  <si>
    <t>59224010</t>
  </si>
  <si>
    <t>prstenec šachtový vyrovnávací betonový 625x100x40mm</t>
  </si>
  <si>
    <t>817928598</t>
  </si>
  <si>
    <t>894410302</t>
  </si>
  <si>
    <t>Osazení betonových dílců pro kanalizační šachty DN 1000 deska zákrytová</t>
  </si>
  <si>
    <t>1003887133</t>
  </si>
  <si>
    <t>https://podminky.urs.cz/item/CS_URS_2024_02/894410302</t>
  </si>
  <si>
    <t>627518649</t>
  </si>
  <si>
    <t>Poznámka k položce:_x000d_
1000/625/165</t>
  </si>
  <si>
    <t>895941301</t>
  </si>
  <si>
    <t>Osazení vpusti uliční DN 450 z betonových dílců dno s výtokem</t>
  </si>
  <si>
    <t>-1129667526</t>
  </si>
  <si>
    <t>https://podminky.urs.cz/item/CS_URS_2024_02/895941301</t>
  </si>
  <si>
    <t>PFB.1111111</t>
  </si>
  <si>
    <t xml:space="preserve">Dílce dešťové vpustě  TBV-Q 45/25 KO 15 PVC</t>
  </si>
  <si>
    <t>-460633471</t>
  </si>
  <si>
    <t>Poznámka k položce:_x000d_
450/245x50</t>
  </si>
  <si>
    <t>895941312</t>
  </si>
  <si>
    <t>Osazení vpusti uliční DN 450 z betonových dílců skruž horní 195 mm</t>
  </si>
  <si>
    <t>-471490834</t>
  </si>
  <si>
    <t>https://podminky.urs.cz/item/CS_URS_2024_02/895941312</t>
  </si>
  <si>
    <t>59223856</t>
  </si>
  <si>
    <t>skruž betonová horní pro uliční vpusť 450x195x50mm</t>
  </si>
  <si>
    <t>990731077</t>
  </si>
  <si>
    <t>895941322</t>
  </si>
  <si>
    <t>Osazení vpusti uliční DN 450 z betonových dílců skruž středová 295 mm</t>
  </si>
  <si>
    <t>-1839389659</t>
  </si>
  <si>
    <t>https://podminky.urs.cz/item/CS_URS_2024_02/895941322</t>
  </si>
  <si>
    <t>59223862</t>
  </si>
  <si>
    <t>skruž betonová středová pro uliční vpusť 450x295x50mm</t>
  </si>
  <si>
    <t>-432500740</t>
  </si>
  <si>
    <t>279526399</t>
  </si>
  <si>
    <t>747269231</t>
  </si>
  <si>
    <t>899204112</t>
  </si>
  <si>
    <t>Osazení mříží litinových včetně rámů a košů na bahno pro třídu zatížení D400, E600</t>
  </si>
  <si>
    <t>-1556333247</t>
  </si>
  <si>
    <t>https://podminky.urs.cz/item/CS_URS_2024_02/899204112</t>
  </si>
  <si>
    <t>55241043</t>
  </si>
  <si>
    <t>mříž šachtová dešťová litinová DN 425 pro třídu zatížení D400 čtverec</t>
  </si>
  <si>
    <t>-301040486</t>
  </si>
  <si>
    <t>-724921843</t>
  </si>
  <si>
    <t>-582628751</t>
  </si>
  <si>
    <t>1096987728</t>
  </si>
  <si>
    <t>19*10,491</t>
  </si>
  <si>
    <t>2047949138</t>
  </si>
  <si>
    <t>721173403.OSM</t>
  </si>
  <si>
    <t>Potrubí kanalizační KG-Systém SN 4 svodné DN 160</t>
  </si>
  <si>
    <t>-1376527114</t>
  </si>
  <si>
    <t>5,7+1+1,7 "13/P"</t>
  </si>
  <si>
    <t>721242106</t>
  </si>
  <si>
    <t>Lapač střešních splavenin z PP se zápachovou klapkou a lapacím košem DN 125</t>
  </si>
  <si>
    <t>280330125</t>
  </si>
  <si>
    <t>https://podminky.urs.cz/item/CS_URS_2024_02/721242106</t>
  </si>
  <si>
    <t>Poznámka k položce:_x000d_
15/P</t>
  </si>
  <si>
    <t>21,28</t>
  </si>
  <si>
    <t>030.42.6 - Vyústění vnitřních vod zleva v km 0,070 80</t>
  </si>
  <si>
    <t>450080255</t>
  </si>
  <si>
    <t>-2067237273</t>
  </si>
  <si>
    <t>538599203</t>
  </si>
  <si>
    <t>-1278427399</t>
  </si>
  <si>
    <t>19 "VV pol. 1.1"</t>
  </si>
  <si>
    <t>-166517775</t>
  </si>
  <si>
    <t>28 "VV pol. 1.2"</t>
  </si>
  <si>
    <t>383820602</t>
  </si>
  <si>
    <t>407373432</t>
  </si>
  <si>
    <t>61,6 "VV pol. 1.4"</t>
  </si>
  <si>
    <t>-642667573</t>
  </si>
  <si>
    <t>-1610936564</t>
  </si>
  <si>
    <t>19*0,2 "VV pol. 1.1"</t>
  </si>
  <si>
    <t>13,1 "VV pol. 1.2"</t>
  </si>
  <si>
    <t>3,3 "VV pol. 1.3"</t>
  </si>
  <si>
    <t>11,2 "VV pol. 1.5"</t>
  </si>
  <si>
    <t>19,2*0,15 "VV pol. 1.7"</t>
  </si>
  <si>
    <t>4,2 "VV pol. 1.8"</t>
  </si>
  <si>
    <t>2,88 "VV pol. 1.9"</t>
  </si>
  <si>
    <t>0,12 "VV pol. 1.11"</t>
  </si>
  <si>
    <t>-548281115</t>
  </si>
  <si>
    <t>5,1 "VV pol. 1.6"</t>
  </si>
  <si>
    <t>-1369034994</t>
  </si>
  <si>
    <t>5,1*10</t>
  </si>
  <si>
    <t>1767373043</t>
  </si>
  <si>
    <t>-661763713</t>
  </si>
  <si>
    <t xml:space="preserve">5,1*2 </t>
  </si>
  <si>
    <t>664028669</t>
  </si>
  <si>
    <t>30 "VV pol. 1.7"</t>
  </si>
  <si>
    <t>-1656864310</t>
  </si>
  <si>
    <t>-586491216</t>
  </si>
  <si>
    <t>4,2"VV pol. 1.8"</t>
  </si>
  <si>
    <t>629279975</t>
  </si>
  <si>
    <t>19 "VV pol. 1.7"</t>
  </si>
  <si>
    <t>-590263215</t>
  </si>
  <si>
    <t>-902513840</t>
  </si>
  <si>
    <t>19*0,02 'Přepočtené koeficientem množství</t>
  </si>
  <si>
    <t>1690431652</t>
  </si>
  <si>
    <t>1445626040</t>
  </si>
  <si>
    <t>543390400</t>
  </si>
  <si>
    <t>0,6 "VV pol. 4.1"</t>
  </si>
  <si>
    <t>-282222752</t>
  </si>
  <si>
    <t>Poznámka k položce:_x000d_
"VV pol. 3.1"</t>
  </si>
  <si>
    <t>76675670</t>
  </si>
  <si>
    <t>Poznámka k položce:_x000d_
"VV pol. 3.2"</t>
  </si>
  <si>
    <t>6,89"VV pol. 2.2"</t>
  </si>
  <si>
    <t>1508081203</t>
  </si>
  <si>
    <t>928698745</t>
  </si>
  <si>
    <t>392881035</t>
  </si>
  <si>
    <t>824099715</t>
  </si>
  <si>
    <t>173045901</t>
  </si>
  <si>
    <t>2,6 "VV pol. 1.13"</t>
  </si>
  <si>
    <t>-1709232572</t>
  </si>
  <si>
    <t>2,6*1,2 'Přepočtené koeficientem množství</t>
  </si>
  <si>
    <t>191559357</t>
  </si>
  <si>
    <t>2,88 "VV pol.1.9"</t>
  </si>
  <si>
    <t>-186087739</t>
  </si>
  <si>
    <t>Poznámka k položce:_x000d_
VV pol. 3.2</t>
  </si>
  <si>
    <t>823174466</t>
  </si>
  <si>
    <t>-1057773507</t>
  </si>
  <si>
    <t>30 "vv pol. 5.2"</t>
  </si>
  <si>
    <t>-1944385027</t>
  </si>
  <si>
    <t>9 "1/P"</t>
  </si>
  <si>
    <t>66188156</t>
  </si>
  <si>
    <t>9*1,015 'Přepočtené koeficientem množství</t>
  </si>
  <si>
    <t>877360330</t>
  </si>
  <si>
    <t>Montáž spojek na kanalizačním potrubí z PP nebo tvrdého PVC-U trub hladkých plnostěnných DN 250</t>
  </si>
  <si>
    <t>1401865090</t>
  </si>
  <si>
    <t>https://podminky.urs.cz/item/CS_URS_2024_02/877360330</t>
  </si>
  <si>
    <t>635288558</t>
  </si>
  <si>
    <t>874557984</t>
  </si>
  <si>
    <t>-1261758799</t>
  </si>
  <si>
    <t>-325318342</t>
  </si>
  <si>
    <t>-2124319231</t>
  </si>
  <si>
    <t>1797328999</t>
  </si>
  <si>
    <t>-328057405</t>
  </si>
  <si>
    <t>59224061</t>
  </si>
  <si>
    <t>dno betonové šachtové DN 1000 100x60x15cm výtok 25-30cm</t>
  </si>
  <si>
    <t>-1200264812</t>
  </si>
  <si>
    <t>844828797</t>
  </si>
  <si>
    <t>59224418</t>
  </si>
  <si>
    <t>skruž betonové šachty DN 1000 kanalizační 100x50x10cm stupadla poplastovaná</t>
  </si>
  <si>
    <t>-2029307284</t>
  </si>
  <si>
    <t>1794812501</t>
  </si>
  <si>
    <t>-251876573</t>
  </si>
  <si>
    <t>-489685653</t>
  </si>
  <si>
    <t>-1451106034</t>
  </si>
  <si>
    <t>55241033</t>
  </si>
  <si>
    <t>poklop šachtový litinový kruhový DN 600 bez ventilace tř D400 v samonivelačním rámu pro intenzivní provoz</t>
  </si>
  <si>
    <t>239481675</t>
  </si>
  <si>
    <t>Poznámka k položce:_x000d_
8/P</t>
  </si>
  <si>
    <t>268323583</t>
  </si>
  <si>
    <t>-1245285024</t>
  </si>
  <si>
    <t>1866020785</t>
  </si>
  <si>
    <t>-1527146853</t>
  </si>
  <si>
    <t>-321336229</t>
  </si>
  <si>
    <t>19*1,021</t>
  </si>
  <si>
    <t>330515003</t>
  </si>
  <si>
    <t>171,95</t>
  </si>
  <si>
    <t>030.42.7 - Vyústění vnitřních vod zprava v km 0,007 80</t>
  </si>
  <si>
    <t>1210075623</t>
  </si>
  <si>
    <t>1551775924</t>
  </si>
  <si>
    <t>-1036907815</t>
  </si>
  <si>
    <t>-106035859</t>
  </si>
  <si>
    <t>47 "VV pol. 1.1"</t>
  </si>
  <si>
    <t>-1038615244</t>
  </si>
  <si>
    <t xml:space="preserve">131  "VV pol. 1.2"</t>
  </si>
  <si>
    <t>-1302356526</t>
  </si>
  <si>
    <t>33 "VV pol. 1.3"</t>
  </si>
  <si>
    <t>-184416793</t>
  </si>
  <si>
    <t>245,1 "VV pol. 1.4"</t>
  </si>
  <si>
    <t>1015554482</t>
  </si>
  <si>
    <t>-105297227</t>
  </si>
  <si>
    <t>131+33"VV pol. 1.2 a 1.3"</t>
  </si>
  <si>
    <t>47*0,2 "VV pol. 1.1"</t>
  </si>
  <si>
    <t>116,9 "VV pol. 1.5 - odvoz z MD"</t>
  </si>
  <si>
    <t>55*0,15 "VV pol. 1.7"</t>
  </si>
  <si>
    <t>46,8 "VV pol. 1.8"</t>
  </si>
  <si>
    <t>634630008</t>
  </si>
  <si>
    <t>47,4 "VV pol. 1.6"</t>
  </si>
  <si>
    <t>1611887097</t>
  </si>
  <si>
    <t>47,4*10</t>
  </si>
  <si>
    <t>-330989983</t>
  </si>
  <si>
    <t>1979957630</t>
  </si>
  <si>
    <t>47,4*2</t>
  </si>
  <si>
    <t>859745974</t>
  </si>
  <si>
    <t>-487757046</t>
  </si>
  <si>
    <t>116,9 "VV pol. 1.5"</t>
  </si>
  <si>
    <t>-824777745</t>
  </si>
  <si>
    <t>-2131406245</t>
  </si>
  <si>
    <t>55 "VV pol. 1.9"</t>
  </si>
  <si>
    <t>151761592</t>
  </si>
  <si>
    <t>1071497676</t>
  </si>
  <si>
    <t>55*0,02 'Přepočtené koeficientem množství</t>
  </si>
  <si>
    <t>1054621022</t>
  </si>
  <si>
    <t>1985749908</t>
  </si>
  <si>
    <t>1984414801</t>
  </si>
  <si>
    <t>0,7"VV pol. 4.1"</t>
  </si>
  <si>
    <t>-1151070429</t>
  </si>
  <si>
    <t>1586196939</t>
  </si>
  <si>
    <t>-38975934</t>
  </si>
  <si>
    <t>26,5 "vv pol. 9.2"</t>
  </si>
  <si>
    <t>-1507921041</t>
  </si>
  <si>
    <t>1016689830</t>
  </si>
  <si>
    <t>43,7*1,015 'Přepočtené koeficientem množství</t>
  </si>
  <si>
    <t>-919345971</t>
  </si>
  <si>
    <t>-1519949313</t>
  </si>
  <si>
    <t>7,3*1,015 'Přepočtené koeficientem množství</t>
  </si>
  <si>
    <t>1262445139</t>
  </si>
  <si>
    <t>-1729139302</t>
  </si>
  <si>
    <t>261728797</t>
  </si>
  <si>
    <t>-963578741</t>
  </si>
  <si>
    <t>-877607440</t>
  </si>
  <si>
    <t>2026197843</t>
  </si>
  <si>
    <t>-401198075</t>
  </si>
  <si>
    <t>-1450391252</t>
  </si>
  <si>
    <t>1396773136</t>
  </si>
  <si>
    <t>-127374225</t>
  </si>
  <si>
    <t>-487248117</t>
  </si>
  <si>
    <t>140315857</t>
  </si>
  <si>
    <t>49475716</t>
  </si>
  <si>
    <t>987513348</t>
  </si>
  <si>
    <t>-988919726</t>
  </si>
  <si>
    <t>-1898751071</t>
  </si>
  <si>
    <t>-216717763</t>
  </si>
  <si>
    <t>223995086</t>
  </si>
  <si>
    <t>-285293554</t>
  </si>
  <si>
    <t>895941323</t>
  </si>
  <si>
    <t>Osazení vpusti uliční DN 450 z betonových dílců skruž středová 570 mm</t>
  </si>
  <si>
    <t>1389902387</t>
  </si>
  <si>
    <t>https://podminky.urs.cz/item/CS_URS_2024_02/895941323</t>
  </si>
  <si>
    <t>59224488</t>
  </si>
  <si>
    <t>skruž betonová středová pro uliční vpusť 450x570x50mm</t>
  </si>
  <si>
    <t>-740518887</t>
  </si>
  <si>
    <t>895941331</t>
  </si>
  <si>
    <t>Osazení vpusti uliční DN 450 z betonových dílců skruž průběžná s výtokem</t>
  </si>
  <si>
    <t>-1358929315</t>
  </si>
  <si>
    <t>https://podminky.urs.cz/item/CS_URS_2024_02/895941331</t>
  </si>
  <si>
    <t>59224489</t>
  </si>
  <si>
    <t>skruž betonová s odtokem 150mm pro uliční vpusť 450x450x50mm</t>
  </si>
  <si>
    <t>-1166249874</t>
  </si>
  <si>
    <t>1784336455</t>
  </si>
  <si>
    <t>-1509349682</t>
  </si>
  <si>
    <t>224646261</t>
  </si>
  <si>
    <t>1791149888</t>
  </si>
  <si>
    <t>348869981</t>
  </si>
  <si>
    <t>195038893</t>
  </si>
  <si>
    <t>-1208650898</t>
  </si>
  <si>
    <t>19*9,051</t>
  </si>
  <si>
    <t>100713784</t>
  </si>
  <si>
    <t>1487425677</t>
  </si>
  <si>
    <t>5+1+5,6+0,6 "13/P"</t>
  </si>
  <si>
    <t>-364092156</t>
  </si>
  <si>
    <t>21,05</t>
  </si>
  <si>
    <t xml:space="preserve">030.42.8 - Vyústění dešťové kanalizace v km  0,496 70 (nová výusť)</t>
  </si>
  <si>
    <t>-1483436055</t>
  </si>
  <si>
    <t>-346911523</t>
  </si>
  <si>
    <t>-991604685</t>
  </si>
  <si>
    <t>325695212</t>
  </si>
  <si>
    <t>15 "VV pol. 1.1"</t>
  </si>
  <si>
    <t>227724733</t>
  </si>
  <si>
    <t>12,5 "VV pol. 1.2"</t>
  </si>
  <si>
    <t>1213350011</t>
  </si>
  <si>
    <t>3,1 "VV pol. 1.3"</t>
  </si>
  <si>
    <t>-1169489720</t>
  </si>
  <si>
    <t>43,2 "VV pol. 1.4"</t>
  </si>
  <si>
    <t>1313412065</t>
  </si>
  <si>
    <t>-316280417</t>
  </si>
  <si>
    <t>12,5+3,1 "VV pol. 1.2 a 1.3"</t>
  </si>
  <si>
    <t>15*0,2 "VV pol. 1.1"</t>
  </si>
  <si>
    <t>8,2 "VV pol. 1.5 - odvoz z MD"</t>
  </si>
  <si>
    <t>15*0,2 "VV pol. 1.7"</t>
  </si>
  <si>
    <t>7,24 "VV pol. 1.8"</t>
  </si>
  <si>
    <t>2,49 "VV pol. 1.9"</t>
  </si>
  <si>
    <t>383873993</t>
  </si>
  <si>
    <t>7,4 "VV pol. 1.6"</t>
  </si>
  <si>
    <t>-634869850</t>
  </si>
  <si>
    <t>7,4*10</t>
  </si>
  <si>
    <t>-561173249</t>
  </si>
  <si>
    <t>5205281</t>
  </si>
  <si>
    <t>7,4*2</t>
  </si>
  <si>
    <t>1679984613</t>
  </si>
  <si>
    <t>11*0,2 "VV pol. 1.1"</t>
  </si>
  <si>
    <t>2,8 "VV pol. 1.7"</t>
  </si>
  <si>
    <t>1198537925</t>
  </si>
  <si>
    <t>8,2"VV pol. 1.5"</t>
  </si>
  <si>
    <t>950964464</t>
  </si>
  <si>
    <t>2080156875</t>
  </si>
  <si>
    <t>15 "VV pol. 1.7"</t>
  </si>
  <si>
    <t>1883432838</t>
  </si>
  <si>
    <t>1262571958</t>
  </si>
  <si>
    <t>15*0,02 'Přepočtené koeficientem množství</t>
  </si>
  <si>
    <t>-1364457711</t>
  </si>
  <si>
    <t>-1049248209</t>
  </si>
  <si>
    <t>1907125924</t>
  </si>
  <si>
    <t>0,2 "VV pol. 4.1"</t>
  </si>
  <si>
    <t>-814731055</t>
  </si>
  <si>
    <t>0,64 "VV pol. 2.1"</t>
  </si>
  <si>
    <t>-1816666428</t>
  </si>
  <si>
    <t>3,5"VV pol. 2.2"</t>
  </si>
  <si>
    <t>1796083041</t>
  </si>
  <si>
    <t>-1639824114</t>
  </si>
  <si>
    <t>0,053"VV pol. 2.3"</t>
  </si>
  <si>
    <t>-1340747561</t>
  </si>
  <si>
    <t>1045305518</t>
  </si>
  <si>
    <t>925218471</t>
  </si>
  <si>
    <t>2,6 "VV pol. 1.12"</t>
  </si>
  <si>
    <t>-1144999994</t>
  </si>
  <si>
    <t>-1821778866</t>
  </si>
  <si>
    <t>2,49 "VV pol.1.9"</t>
  </si>
  <si>
    <t>871310320</t>
  </si>
  <si>
    <t>Montáž kanalizačního potrubí hladkého plnostěnného SN 12 z polypropylenu DN 150</t>
  </si>
  <si>
    <t>585427016</t>
  </si>
  <si>
    <t>https://podminky.urs.cz/item/CS_URS_2024_02/871310320</t>
  </si>
  <si>
    <t>7 "5/P"</t>
  </si>
  <si>
    <t>28614226</t>
  </si>
  <si>
    <t>trubka kanalizační PP plnostěnná jednovrstvá DN 160x6000mm SN12</t>
  </si>
  <si>
    <t>-279364832</t>
  </si>
  <si>
    <t>1090294732</t>
  </si>
  <si>
    <t>15 "vv pol. 9.1"</t>
  </si>
  <si>
    <t>877310440</t>
  </si>
  <si>
    <t>Montáž šachtových vložek na kanalizačním potrubí z PP trub korugovaných DN 150</t>
  </si>
  <si>
    <t>282934828</t>
  </si>
  <si>
    <t>https://podminky.urs.cz/item/CS_URS_2024_02/877310440</t>
  </si>
  <si>
    <t>Poznámka k položce:_x000d_
7/P</t>
  </si>
  <si>
    <t>28617480</t>
  </si>
  <si>
    <t>vložka šachtová kanalizace PP korugované DN 160</t>
  </si>
  <si>
    <t>-1459154746</t>
  </si>
  <si>
    <t>425475675</t>
  </si>
  <si>
    <t xml:space="preserve">Spojka universální DN 150 - 170  pro kanalizační potrubí</t>
  </si>
  <si>
    <t>-1268764460</t>
  </si>
  <si>
    <t>891312421</t>
  </si>
  <si>
    <t>Montáž koncových klapek PE-HD na kolmou stěnu DN 150</t>
  </si>
  <si>
    <t>-479133294</t>
  </si>
  <si>
    <t>https://podminky.urs.cz/item/CS_URS_2024_02/891312421</t>
  </si>
  <si>
    <t>42283103</t>
  </si>
  <si>
    <t>klapka koncová PE-HD na kolmou betonovou stěnu DN 150</t>
  </si>
  <si>
    <t>2107393003</t>
  </si>
  <si>
    <t>894812201</t>
  </si>
  <si>
    <t>Revizní a čistící šachta z PP šachtové dno DN 425/150 průtočné</t>
  </si>
  <si>
    <t>453529475</t>
  </si>
  <si>
    <t>https://podminky.urs.cz/item/CS_URS_2024_02/894812201</t>
  </si>
  <si>
    <t>894812231</t>
  </si>
  <si>
    <t>Revizní a čistící šachta z PP DN 425 šachtová roura korugovaná bez hrdla světlé hloubky 1500 mm</t>
  </si>
  <si>
    <t>-1550719358</t>
  </si>
  <si>
    <t>https://podminky.urs.cz/item/CS_URS_2024_02/894812231</t>
  </si>
  <si>
    <t>894812242</t>
  </si>
  <si>
    <t>Revizní a čistící šachta z PP DN 425 šachtová roura teleskopická světlé hloubky 750 mm</t>
  </si>
  <si>
    <t>-1362322917</t>
  </si>
  <si>
    <t>https://podminky.urs.cz/item/CS_URS_2024_02/894812242</t>
  </si>
  <si>
    <t>894812261</t>
  </si>
  <si>
    <t>Revizní a čistící šachta z PP DN 425 poklop litinový s teleskopickou rourou pro zatížení 3 t</t>
  </si>
  <si>
    <t>579275510</t>
  </si>
  <si>
    <t>https://podminky.urs.cz/item/CS_URS_2024_02/894812261</t>
  </si>
  <si>
    <t>-1551183654</t>
  </si>
  <si>
    <t>0,286"VV pol. 6.1"</t>
  </si>
  <si>
    <t>1706540985</t>
  </si>
  <si>
    <t>-1793188001</t>
  </si>
  <si>
    <t>140379257</t>
  </si>
  <si>
    <t>19*0,225</t>
  </si>
  <si>
    <t>-623749503</t>
  </si>
  <si>
    <t>54,62</t>
  </si>
  <si>
    <t>030.42.3 - Úprava zaústění Čakovského potoka v km 0,143 69 (TPE km 83,340)</t>
  </si>
  <si>
    <t>1073038214</t>
  </si>
  <si>
    <t>20,22 "VV pol. 1.4"</t>
  </si>
  <si>
    <t>127451101</t>
  </si>
  <si>
    <t>Vykopávky pod vodou v hornině třídy těžitelnosti II skupiny 5 tl vrstvy do 0,5 m objem do 1000 m3 strojně</t>
  </si>
  <si>
    <t>416244548</t>
  </si>
  <si>
    <t>https://podminky.urs.cz/item/CS_URS_2024_02/127451101</t>
  </si>
  <si>
    <t>54,54 "VV pol. 1.1"</t>
  </si>
  <si>
    <t>986357707</t>
  </si>
  <si>
    <t>54,54 "VV pol. 1"</t>
  </si>
  <si>
    <t>1,37 "VV pol. 1.7"</t>
  </si>
  <si>
    <t>0,3*154,8 "VV pol. 1.5.1"</t>
  </si>
  <si>
    <t>0,3*16,2 "VV pol. 1.5.2"</t>
  </si>
  <si>
    <t>1,95 "VV pol. 1.6"</t>
  </si>
  <si>
    <t>158417272</t>
  </si>
  <si>
    <t>53,18 "VV pol. 1.9"</t>
  </si>
  <si>
    <t>1512493985</t>
  </si>
  <si>
    <t>10*53,18 "VV pol. 1.9"</t>
  </si>
  <si>
    <t>-814721705</t>
  </si>
  <si>
    <t>-201451361</t>
  </si>
  <si>
    <t>53,18*2 "VV pol. 1.9"</t>
  </si>
  <si>
    <t>-2143187192</t>
  </si>
  <si>
    <t>Poznámka k položce:_x000d_
VV pol. 1.7</t>
  </si>
  <si>
    <t>-938806674</t>
  </si>
  <si>
    <t>69 "VV pol. 1.2"</t>
  </si>
  <si>
    <t>1393438477</t>
  </si>
  <si>
    <t>170,97-16 "VV pol. 1.5"</t>
  </si>
  <si>
    <t>-1399163074</t>
  </si>
  <si>
    <t>16,2 "VV pol. 1.5"</t>
  </si>
  <si>
    <t>538673808</t>
  </si>
  <si>
    <t>1751919297</t>
  </si>
  <si>
    <t>2,93 "VV pol. 1.3"</t>
  </si>
  <si>
    <t>702037552</t>
  </si>
  <si>
    <t>-2110617778</t>
  </si>
  <si>
    <t>19*45,151</t>
  </si>
  <si>
    <t>997221862</t>
  </si>
  <si>
    <t>Poplatek za uložení na recyklační skládce (skládkovné) stavebního odpadu z armovaného betonu pod kódem 17 01 01</t>
  </si>
  <si>
    <t>-2055769735</t>
  </si>
  <si>
    <t>https://podminky.urs.cz/item/CS_URS_2024_02/997221862</t>
  </si>
  <si>
    <t>1682596335</t>
  </si>
  <si>
    <t>118,15</t>
  </si>
  <si>
    <t>030.42.4 - Vyústění vnitřních vod zprava v km 0,451 40</t>
  </si>
  <si>
    <t xml:space="preserve">    762 - Konstrukce tesařské</t>
  </si>
  <si>
    <t>1780288363</t>
  </si>
  <si>
    <t>1856728941</t>
  </si>
  <si>
    <t>775332674</t>
  </si>
  <si>
    <t>-1849766407</t>
  </si>
  <si>
    <t>414,1 "VV pol.1.1"</t>
  </si>
  <si>
    <t>-1786293731</t>
  </si>
  <si>
    <t>68 "VV pol. 1.2"</t>
  </si>
  <si>
    <t>-1156398660</t>
  </si>
  <si>
    <t>17 "VV pol. 1.3"</t>
  </si>
  <si>
    <t>1776963881</t>
  </si>
  <si>
    <t>32,9 "VV pol. 1.5"</t>
  </si>
  <si>
    <t>1261825395</t>
  </si>
  <si>
    <t>1515009949</t>
  </si>
  <si>
    <t>414,1*0,2 "VV pol. 1.1"</t>
  </si>
  <si>
    <t>68+17 "VV pol. 1.2 a 1.3"</t>
  </si>
  <si>
    <t>4,2 "VV pol. 1.5"</t>
  </si>
  <si>
    <t>7,3"VV pol. 1.6"</t>
  </si>
  <si>
    <t>46,5 "VV pol. 1.7"</t>
  </si>
  <si>
    <t>401*0,15 "VV pol. 1.9"</t>
  </si>
  <si>
    <t>-2026031635</t>
  </si>
  <si>
    <t>https://podminky.urs.cz/item/CS_URS_2024_01/162751137</t>
  </si>
  <si>
    <t>38,6 "VV pol. 1.8"</t>
  </si>
  <si>
    <t>-251897968</t>
  </si>
  <si>
    <t>https://podminky.urs.cz/item/CS_URS_2024_01/162751139</t>
  </si>
  <si>
    <t>10*38,6</t>
  </si>
  <si>
    <t>-1512343729</t>
  </si>
  <si>
    <t>1526290196</t>
  </si>
  <si>
    <t>-1784682073</t>
  </si>
  <si>
    <t>https://podminky.urs.cz/item/CS_URS_2024_01/171201231</t>
  </si>
  <si>
    <t>38,6*2</t>
  </si>
  <si>
    <t>-547198742</t>
  </si>
  <si>
    <t>31*0,2 "VV pol. 1.1"</t>
  </si>
  <si>
    <t>-989655934</t>
  </si>
  <si>
    <t>691741247</t>
  </si>
  <si>
    <t>11,6 "VV pol. 1.10"</t>
  </si>
  <si>
    <t>2073236294</t>
  </si>
  <si>
    <t>11,6*2 'Přepočtené koeficientem množství</t>
  </si>
  <si>
    <t>-876588123</t>
  </si>
  <si>
    <t>2,8*2 'Přepočtené koeficientem množství</t>
  </si>
  <si>
    <t>98442943</t>
  </si>
  <si>
    <t xml:space="preserve">401,2  "VV pol.1.9"</t>
  </si>
  <si>
    <t>413670816</t>
  </si>
  <si>
    <t>-823971190</t>
  </si>
  <si>
    <t>31*0,02 'Přepočtené koeficientem množství</t>
  </si>
  <si>
    <t>629983076</t>
  </si>
  <si>
    <t>-1558867281</t>
  </si>
  <si>
    <t>-1033066173</t>
  </si>
  <si>
    <t xml:space="preserve">2,7  "VV pol.3.1"</t>
  </si>
  <si>
    <t>-803068764</t>
  </si>
  <si>
    <t>13,41 "VV pol. 3.1"</t>
  </si>
  <si>
    <t>2061748463</t>
  </si>
  <si>
    <t>56,47 "VV pol.3.2.1"</t>
  </si>
  <si>
    <t>-1460540274</t>
  </si>
  <si>
    <t>-1628000807</t>
  </si>
  <si>
    <t>579,31/1000 "VV pol. 3.3"</t>
  </si>
  <si>
    <t>-80212464</t>
  </si>
  <si>
    <t>https://podminky.urs.cz/item/CS_URS_2024_01/321366112</t>
  </si>
  <si>
    <t>205,92/1000 "VV pol. 2.4"</t>
  </si>
  <si>
    <t>-627794485</t>
  </si>
  <si>
    <t>669,45/1000 "VV pol. 3.4"</t>
  </si>
  <si>
    <t>-279030908</t>
  </si>
  <si>
    <t>7,3 "VV pol.1.6"</t>
  </si>
  <si>
    <t>820441811</t>
  </si>
  <si>
    <t>Bourání stávajícího potrubí ze ŽB DN přes 400 do 600</t>
  </si>
  <si>
    <t>106227851</t>
  </si>
  <si>
    <t>https://podminky.urs.cz/item/CS_URS_2024_02/820441811</t>
  </si>
  <si>
    <t>13,6 "VV pol.5.2"</t>
  </si>
  <si>
    <t>-1129894893</t>
  </si>
  <si>
    <t>11,7 "1/P"</t>
  </si>
  <si>
    <t>28614271</t>
  </si>
  <si>
    <t>trubka kanalizační PP plnostěnná jednovrstvá DN 500x6000mm SN12</t>
  </si>
  <si>
    <t>199877337</t>
  </si>
  <si>
    <t>877350440</t>
  </si>
  <si>
    <t>Montáž šachtových vložek na kanalizačním potrubí z PP trub korugovaných DN 200</t>
  </si>
  <si>
    <t>434140144</t>
  </si>
  <si>
    <t>https://podminky.urs.cz/item/CS_URS_2024_02/877350440</t>
  </si>
  <si>
    <t>28617481</t>
  </si>
  <si>
    <t>vložka šachtová kanalizace PP korugované DN 200</t>
  </si>
  <si>
    <t>-1711907577</t>
  </si>
  <si>
    <t>877420440</t>
  </si>
  <si>
    <t>Montáž šachtových vložek na kanalizačním potrubí z PP trub korugovaných DN 500</t>
  </si>
  <si>
    <t>1759466756</t>
  </si>
  <si>
    <t>https://podminky.urs.cz/item/CS_URS_2024_02/877420440</t>
  </si>
  <si>
    <t>28617485</t>
  </si>
  <si>
    <t>vložka šachtová kanalizace PP korugované DN 500</t>
  </si>
  <si>
    <t>-465386319</t>
  </si>
  <si>
    <t>-530560592</t>
  </si>
  <si>
    <t>1 "4/P"</t>
  </si>
  <si>
    <t>42285012</t>
  </si>
  <si>
    <t>klapka koncová PE-HD na kolmou betonovou stěnu DN 500</t>
  </si>
  <si>
    <t>-961866848</t>
  </si>
  <si>
    <t>895931111R</t>
  </si>
  <si>
    <t>Horská vpust ze železobetonu C30/37 velikosti 1500x900x1150 mm se zákrytovou deskou a mříží</t>
  </si>
  <si>
    <t>-1775623449</t>
  </si>
  <si>
    <t>Poznámka k položce:_x000d_
1/B, 2/B</t>
  </si>
  <si>
    <t>899501221</t>
  </si>
  <si>
    <t>Stupadla do šachet ocelová s PE povlakem vidlicová pro přímé zabudování do hmoždinek</t>
  </si>
  <si>
    <t>-1908136494</t>
  </si>
  <si>
    <t>https://podminky.urs.cz/item/CS_URS_2024_02/899501221</t>
  </si>
  <si>
    <t>5 "2/Z"</t>
  </si>
  <si>
    <t>508498251</t>
  </si>
  <si>
    <t>0,8 "VV pol. 4.1"</t>
  </si>
  <si>
    <t>9 001</t>
  </si>
  <si>
    <t xml:space="preserve">Kompozitní poklop 700x700 mm  D+M</t>
  </si>
  <si>
    <t>1024454180</t>
  </si>
  <si>
    <t>931992111</t>
  </si>
  <si>
    <t>Výplň dilatačních spár z pěnového polystyrénu tl 20 mm</t>
  </si>
  <si>
    <t>-190997100</t>
  </si>
  <si>
    <t>https://podminky.urs.cz/item/CS_URS_2024_02/931992111</t>
  </si>
  <si>
    <t>0,624 "11/P"</t>
  </si>
  <si>
    <t>931994106</t>
  </si>
  <si>
    <t>Těsnění dilatační spáry betonové konstrukce vnitřním těsnicím pásem</t>
  </si>
  <si>
    <t>-1558552179</t>
  </si>
  <si>
    <t>https://podminky.urs.cz/item/CS_URS_2024_02/931994106</t>
  </si>
  <si>
    <t>-724583050</t>
  </si>
  <si>
    <t>960211251</t>
  </si>
  <si>
    <t>Bourání vodních staveb zděných z kamene nebo z cihel, z vodní hladiny</t>
  </si>
  <si>
    <t>1616936490</t>
  </si>
  <si>
    <t>https://podminky.urs.cz/item/CS_URS_2024_02/960211251</t>
  </si>
  <si>
    <t>2,5 "VV pol. 5.3"</t>
  </si>
  <si>
    <t>1331900948</t>
  </si>
  <si>
    <t>1340877683</t>
  </si>
  <si>
    <t>3,15 "1/Z"</t>
  </si>
  <si>
    <t>96R001</t>
  </si>
  <si>
    <t>Zábradlí ocelové pozinkované se svislou výplní</t>
  </si>
  <si>
    <t>364745439</t>
  </si>
  <si>
    <t>-1075187256</t>
  </si>
  <si>
    <t>Poznámka k položce:_x000d_
"VV pol. 9.2"</t>
  </si>
  <si>
    <t>10 "VV pol. 9.1"</t>
  </si>
  <si>
    <t>-1440752571</t>
  </si>
  <si>
    <t>47,924</t>
  </si>
  <si>
    <t>1424248369</t>
  </si>
  <si>
    <t>1303896696</t>
  </si>
  <si>
    <t>19*47,136</t>
  </si>
  <si>
    <t>-1575218921</t>
  </si>
  <si>
    <t>721173404.OSM</t>
  </si>
  <si>
    <t>Potrubí kanalizační KG-Systém SN 4 svodné DN 200</t>
  </si>
  <si>
    <t>2031959500</t>
  </si>
  <si>
    <t>762</t>
  </si>
  <si>
    <t>Konstrukce tesařské</t>
  </si>
  <si>
    <t>762 001</t>
  </si>
  <si>
    <t>Dubový dřevěný hranol 100x100x2500 mm</t>
  </si>
  <si>
    <t>-1606500510</t>
  </si>
  <si>
    <t>767591012</t>
  </si>
  <si>
    <t>Montáž podlah nebo podest z kompozitních pochůzných skládaných roštů o hm přes 15 do 30 kg/m2</t>
  </si>
  <si>
    <t>-1932508159</t>
  </si>
  <si>
    <t>https://podminky.urs.cz/item/CS_URS_2024_02/767591012</t>
  </si>
  <si>
    <t>63126003</t>
  </si>
  <si>
    <t>rošt kompozitní pochůzný litý 44x44/50mm A15</t>
  </si>
  <si>
    <t>-820100561</t>
  </si>
  <si>
    <t>Poznámka k položce:_x000d_
5/P, 2,4*0,65 m</t>
  </si>
  <si>
    <t>767995115</t>
  </si>
  <si>
    <t>Montáž atypických zámečnických konstrukcí hmotnosti přes 50 do 100 kg</t>
  </si>
  <si>
    <t>1049946184</t>
  </si>
  <si>
    <t>https://podminky.urs.cz/item/CS_URS_2024_02/767995115</t>
  </si>
  <si>
    <t>Poznámka k položce:_x000d_
"VV pol. 6.7"</t>
  </si>
  <si>
    <t>21,696+1,2 "3/Z"</t>
  </si>
  <si>
    <t>13010930</t>
  </si>
  <si>
    <t>ocel profilová jakost S235JR (11 375) průřez UPE 120</t>
  </si>
  <si>
    <t>1833174667</t>
  </si>
  <si>
    <t>Poznámka k položce:_x000d_
Hmotnost: 12,40 kg/m</t>
  </si>
  <si>
    <t>0,021696+0,0012</t>
  </si>
  <si>
    <t>767R001</t>
  </si>
  <si>
    <t>L profil 50X30x5 mm kompozitní</t>
  </si>
  <si>
    <t>290381</t>
  </si>
  <si>
    <t>-1174346054</t>
  </si>
  <si>
    <t>6,7 "4/Z"</t>
  </si>
  <si>
    <t>1113819696</t>
  </si>
  <si>
    <t>3,461</t>
  </si>
  <si>
    <t>030.42.5 - Vyústění propustku v km 0,609 00</t>
  </si>
  <si>
    <t>-1283333050</t>
  </si>
  <si>
    <t>120 "VV pol. 10"</t>
  </si>
  <si>
    <t>1159544026</t>
  </si>
  <si>
    <t>392663225</t>
  </si>
  <si>
    <t>50 "VV pol. 1.1"</t>
  </si>
  <si>
    <t>1685129048</t>
  </si>
  <si>
    <t>6,31 "VV pol.1"</t>
  </si>
  <si>
    <t>1239944595</t>
  </si>
  <si>
    <t>6,31 "VV pol. 1.2"</t>
  </si>
  <si>
    <t>50*0,15 "VV pol. 1.1"</t>
  </si>
  <si>
    <t>(2,27+20,8)*0,15 "VV pol. 5.1 a 5.2"</t>
  </si>
  <si>
    <t>-206073713</t>
  </si>
  <si>
    <t>6,31 "VV pol. 11"</t>
  </si>
  <si>
    <t>-1120126868</t>
  </si>
  <si>
    <t>10*6,31</t>
  </si>
  <si>
    <t>-984138868</t>
  </si>
  <si>
    <t>1321761566</t>
  </si>
  <si>
    <t>10,14 "VV pol. 8"</t>
  </si>
  <si>
    <t>-701635006</t>
  </si>
  <si>
    <t>6,31*2</t>
  </si>
  <si>
    <t>2002699153</t>
  </si>
  <si>
    <t>6,31 "VV pol. 1"</t>
  </si>
  <si>
    <t>181351003</t>
  </si>
  <si>
    <t>Rozprostření ornice tl vrstvy do 200 mm pl do 100 m2 v rovině nebo ve svahu do 1:5 strojně</t>
  </si>
  <si>
    <t>-423487083</t>
  </si>
  <si>
    <t>https://podminky.urs.cz/item/CS_URS_2024_02/181351003</t>
  </si>
  <si>
    <t>2,27 "VV pol. 5.1"</t>
  </si>
  <si>
    <t>2035679412</t>
  </si>
  <si>
    <t>181411133</t>
  </si>
  <si>
    <t>Založení parkového trávníku výsevem pl do 1000 m2 ve svahu přes 1:2 do 1:1</t>
  </si>
  <si>
    <t>-871669157</t>
  </si>
  <si>
    <t>https://podminky.urs.cz/item/CS_URS_2024_02/181411133</t>
  </si>
  <si>
    <t>20,8 "VV pol. 5.2"</t>
  </si>
  <si>
    <t>-1603302609</t>
  </si>
  <si>
    <t>20,8+2,275</t>
  </si>
  <si>
    <t>23,075*0,02 'Přepočtené koeficientem množství</t>
  </si>
  <si>
    <t>-625802067</t>
  </si>
  <si>
    <t>2,66 "VV pol. 9"</t>
  </si>
  <si>
    <t>185155491</t>
  </si>
  <si>
    <t xml:space="preserve">23,07 "VV pol. 6" </t>
  </si>
  <si>
    <t>-734932010</t>
  </si>
  <si>
    <t>-182051834</t>
  </si>
  <si>
    <t>20,8 "VV pol. 7"</t>
  </si>
  <si>
    <t>159511412</t>
  </si>
  <si>
    <t>513277671</t>
  </si>
  <si>
    <t>1065657323</t>
  </si>
  <si>
    <t>175140579</t>
  </si>
  <si>
    <t>2,2 "VV pol. 2"</t>
  </si>
  <si>
    <t>1,6 "VV pol. 3"</t>
  </si>
  <si>
    <t>46R001</t>
  </si>
  <si>
    <t>Prosypání a posypání kamenné rovnaniny z kameniva z třídící linky</t>
  </si>
  <si>
    <t>735283313</t>
  </si>
  <si>
    <t>Poznámka k položce:_x000d_
vč. naložení a dovozu z MD</t>
  </si>
  <si>
    <t>1,24 "VV pol. 4"</t>
  </si>
  <si>
    <t>1,57*0,3 "VV pol. 3"</t>
  </si>
  <si>
    <t>-1349097975</t>
  </si>
  <si>
    <t>030.57.1 - Přeložka oplocení a brány na p.č. 733/3</t>
  </si>
  <si>
    <t xml:space="preserve">    783 - Dokončovací práce - nátěry</t>
  </si>
  <si>
    <t>131213701</t>
  </si>
  <si>
    <t>Hloubení nezapažených jam v soudržných horninách třídy těžitelnosti I skupiny 3 ručně</t>
  </si>
  <si>
    <t>-776238245</t>
  </si>
  <si>
    <t>https://podminky.urs.cz/item/CS_URS_2024_02/131213701</t>
  </si>
  <si>
    <t>2,3 "VV pol. 4"</t>
  </si>
  <si>
    <t>0,42 "VV pol. 16"</t>
  </si>
  <si>
    <t>1,1 "VV pol. 18"</t>
  </si>
  <si>
    <t>0,4 "VV pol. 22"</t>
  </si>
  <si>
    <t>1899040037</t>
  </si>
  <si>
    <t>4,22</t>
  </si>
  <si>
    <t>1363280146</t>
  </si>
  <si>
    <t>10*4,22</t>
  </si>
  <si>
    <t>597998426</t>
  </si>
  <si>
    <t>4,2*2</t>
  </si>
  <si>
    <t>-2057553184</t>
  </si>
  <si>
    <t>Poznámka k položce:_x000d_
VV pol. 25</t>
  </si>
  <si>
    <t>00572410</t>
  </si>
  <si>
    <t>osivo směs travní parková</t>
  </si>
  <si>
    <t>-1377629423</t>
  </si>
  <si>
    <t>22,5*0,02 'Přepočtené koeficientem množství</t>
  </si>
  <si>
    <t>181912111</t>
  </si>
  <si>
    <t>Úprava pláně v hornině třídy těžitelnosti I skupiny 3 bez zhutnění ručně</t>
  </si>
  <si>
    <t>1074351577</t>
  </si>
  <si>
    <t>https://podminky.urs.cz/item/CS_URS_2024_02/181912111</t>
  </si>
  <si>
    <t>22,5 "VV pol. 24"</t>
  </si>
  <si>
    <t>-1555846024</t>
  </si>
  <si>
    <t>275321611</t>
  </si>
  <si>
    <t>Základové patky ze ŽB bez zvýšených nároků na prostředí tř. C 30/37</t>
  </si>
  <si>
    <t>-1227887765</t>
  </si>
  <si>
    <t>https://podminky.urs.cz/item/CS_URS_2024_02/275321611</t>
  </si>
  <si>
    <t>0,42 "VV pol. 17"</t>
  </si>
  <si>
    <t>1,1 "VV pol. 19"</t>
  </si>
  <si>
    <t>2054497677</t>
  </si>
  <si>
    <t>0,9 "VV pol. 21"</t>
  </si>
  <si>
    <t>2089430789</t>
  </si>
  <si>
    <t>-531674757</t>
  </si>
  <si>
    <t>12,3/1000 "VV pol. 20"</t>
  </si>
  <si>
    <t>348121221</t>
  </si>
  <si>
    <t>Osazení podhrabových desek dl přes 2 do 3 m na ocelové plotové sloupky</t>
  </si>
  <si>
    <t>-1253127988</t>
  </si>
  <si>
    <t>https://podminky.urs.cz/item/CS_URS_2024_02/348121221</t>
  </si>
  <si>
    <t>59233120</t>
  </si>
  <si>
    <t>deska plotová betonová 2900x50x290mm</t>
  </si>
  <si>
    <t>-1219287872</t>
  </si>
  <si>
    <t>348501113</t>
  </si>
  <si>
    <t>Osazení oplocení z dřevěné tyčoviny půlené výšky do 1 m</t>
  </si>
  <si>
    <t>548539031</t>
  </si>
  <si>
    <t>https://podminky.urs.cz/item/CS_URS_2024_02/348501113</t>
  </si>
  <si>
    <t>Poznámka k položce:_x000d_
VV pol. 9.2</t>
  </si>
  <si>
    <t>61231130</t>
  </si>
  <si>
    <t>plot dřevěný impregnovaný z půlené kulatiny plotový díl 2400x1000mm</t>
  </si>
  <si>
    <t>-2125384688</t>
  </si>
  <si>
    <t>348501211</t>
  </si>
  <si>
    <t>Osazení oplocení z dřevěných prken výšky přes 1 do 2 m</t>
  </si>
  <si>
    <t>1963041084</t>
  </si>
  <si>
    <t>https://podminky.urs.cz/item/CS_URS_2024_02/348501211</t>
  </si>
  <si>
    <t>-1975297438</t>
  </si>
  <si>
    <t>0,06*0,045*2,15*4 "VV pol. 9"</t>
  </si>
  <si>
    <t>0,12*0,04*2,15*6 "VV pol. 10"</t>
  </si>
  <si>
    <t>0,1*0,04*1,95*2 "VV pol. 11"</t>
  </si>
  <si>
    <t>0,1*0,04*1,45*2 "VV pol. 12"</t>
  </si>
  <si>
    <t>60511115</t>
  </si>
  <si>
    <t>řezivo jehličnaté smrk, borovice š přes 170mm tl 24mm dl 3m</t>
  </si>
  <si>
    <t>642357782</t>
  </si>
  <si>
    <t>0,25*0,025*1,9*25 "VV pol. 13"</t>
  </si>
  <si>
    <t>0,1*0,025*1,56*95 "VV pol. 14"</t>
  </si>
  <si>
    <t>R605 001</t>
  </si>
  <si>
    <t>Dodávka a osazení vjezdové dvoukřídlé brány vč. zámku, pantů a pod</t>
  </si>
  <si>
    <t>1565952834</t>
  </si>
  <si>
    <t>Poznámka k položce:_x000d_
VV pol. 5, 6, 7</t>
  </si>
  <si>
    <t>564760101</t>
  </si>
  <si>
    <t>Podklad z kameniva hrubého drceného vel. 16-32 mm plochy do 100 m2 tl 200 mm</t>
  </si>
  <si>
    <t>1770821376</t>
  </si>
  <si>
    <t>https://podminky.urs.cz/item/CS_URS_2024_02/564760101</t>
  </si>
  <si>
    <t>596212210</t>
  </si>
  <si>
    <t>Kladení zámkové dlažby pozemních komunikací ručně tl 80 mm skupiny A pl do 50 m2</t>
  </si>
  <si>
    <t>-372865687</t>
  </si>
  <si>
    <t>https://podminky.urs.cz/item/CS_URS_2024_02/596212210</t>
  </si>
  <si>
    <t>Poznámka k položce:_x000d_
9.4</t>
  </si>
  <si>
    <t>-618010550</t>
  </si>
  <si>
    <t>3*1,03 'Přepočtené koeficientem množství</t>
  </si>
  <si>
    <t>197597342</t>
  </si>
  <si>
    <t>5,6 "VV pol. 30"</t>
  </si>
  <si>
    <t>966003818</t>
  </si>
  <si>
    <t>Rozebrání oplocení s příčníky a ocelovými sloupky z prken a latí</t>
  </si>
  <si>
    <t>-940945179</t>
  </si>
  <si>
    <t>https://podminky.urs.cz/item/CS_URS_2024_02/966003818</t>
  </si>
  <si>
    <t>10,3 "VV pol. 1"</t>
  </si>
  <si>
    <t>740103981</t>
  </si>
  <si>
    <t>8"VV pol. 4"</t>
  </si>
  <si>
    <t>966073811</t>
  </si>
  <si>
    <t>Rozebrání vrat a vrátek k oplocení pl přes 2 do 6 m2</t>
  </si>
  <si>
    <t>-1104991017</t>
  </si>
  <si>
    <t>https://podminky.urs.cz/item/CS_URS_2024_02/966073811</t>
  </si>
  <si>
    <t>1 "VV pol. 3"</t>
  </si>
  <si>
    <t>R9 001</t>
  </si>
  <si>
    <t>Polystyrenový hranol 0,2*0,2*0,2 m</t>
  </si>
  <si>
    <t>-1279965585</t>
  </si>
  <si>
    <t>R9 002</t>
  </si>
  <si>
    <t xml:space="preserve">Demontáž a následná montáž reklamní tabule </t>
  </si>
  <si>
    <t>-435639588</t>
  </si>
  <si>
    <t>997013501</t>
  </si>
  <si>
    <t>Odvoz suti a vybouraných hmot na skládku nebo meziskládku do 1 km se složením</t>
  </si>
  <si>
    <t>642591322</t>
  </si>
  <si>
    <t>https://podminky.urs.cz/item/CS_URS_2024_02/997013501</t>
  </si>
  <si>
    <t>997013509</t>
  </si>
  <si>
    <t>Příplatek k odvozu suti a vybouraných hmot na skládku ZKD 1 km přes 1 km</t>
  </si>
  <si>
    <t>-737499703</t>
  </si>
  <si>
    <t>https://podminky.urs.cz/item/CS_URS_2024_02/997013509</t>
  </si>
  <si>
    <t>29*2,148</t>
  </si>
  <si>
    <t>997013811</t>
  </si>
  <si>
    <t>Poplatek za uložení na skládce (skládkovné) stavebního odpadu dřevěného kód odpadu 17 02 01</t>
  </si>
  <si>
    <t>-848947986</t>
  </si>
  <si>
    <t>https://podminky.urs.cz/item/CS_URS_2024_02/997013811</t>
  </si>
  <si>
    <t>998232110</t>
  </si>
  <si>
    <t>Přesun hmot pro oplocení zděné z cihel nebo tvárnic v do 3 m</t>
  </si>
  <si>
    <t>1987357811</t>
  </si>
  <si>
    <t>https://podminky.urs.cz/item/CS_URS_2024_02/998232110</t>
  </si>
  <si>
    <t>783</t>
  </si>
  <si>
    <t>Dokončovací práce - nátěry</t>
  </si>
  <si>
    <t>783217101</t>
  </si>
  <si>
    <t>Krycí jednonásobný syntetický nátěr tesařských konstrukcí</t>
  </si>
  <si>
    <t>-67352034</t>
  </si>
  <si>
    <t>https://podminky.urs.cz/item/CS_URS_2024_02/783217101</t>
  </si>
  <si>
    <t>2*24 "VV pol. 31"</t>
  </si>
  <si>
    <t>783218101</t>
  </si>
  <si>
    <t>Lazurovací jednonásobný syntetický nátěr tesařských konstrukcí</t>
  </si>
  <si>
    <t>1322998319</t>
  </si>
  <si>
    <t>https://podminky.urs.cz/item/CS_URS_2024_02/783218101</t>
  </si>
  <si>
    <t>O001</t>
  </si>
  <si>
    <t>Výrobní dokumentace dvoukřídlé brány</t>
  </si>
  <si>
    <t>-1021009565</t>
  </si>
  <si>
    <t>Poznámka k položce:_x000d_
VV pol. 28</t>
  </si>
  <si>
    <t>030.61 - Náhradní výsadba</t>
  </si>
  <si>
    <t>030.61.1 - Náhradní výsadba</t>
  </si>
  <si>
    <t>184813512</t>
  </si>
  <si>
    <t>Chemické odplevelení před založením kultury postřikem na široko ve svahu přes 1:5 do 1:2 ručně</t>
  </si>
  <si>
    <t>1763966803</t>
  </si>
  <si>
    <t>https://podminky.urs.cz/item/CS_URS_2024_02/184813512</t>
  </si>
  <si>
    <t xml:space="preserve">"Plocha 02 - pomístně, hnízdovitě podle potřeby" </t>
  </si>
  <si>
    <t>"Plocha V2 - znovuzaložení trávníku poškozeného při výsadbách cca 2/3 plochy" (1278)/3*2</t>
  </si>
  <si>
    <t>183403213</t>
  </si>
  <si>
    <t>Obdělání půdy frézováním ve svahu přes 1:5 do 1:2</t>
  </si>
  <si>
    <t>-199580987</t>
  </si>
  <si>
    <t>https://podminky.urs.cz/item/CS_URS_2024_02/183403213</t>
  </si>
  <si>
    <t xml:space="preserve">"Plocha 02" </t>
  </si>
  <si>
    <t>181451121</t>
  </si>
  <si>
    <t>Založení lučního trávníku výsevem pl přes 1000 m2 v rovině a ve svahu do 1:5</t>
  </si>
  <si>
    <t>-117628620</t>
  </si>
  <si>
    <t>https://podminky.urs.cz/item/CS_URS_2024_02/181451121</t>
  </si>
  <si>
    <t>00572472</t>
  </si>
  <si>
    <t>osivo směs travní krajinná-rovinná</t>
  </si>
  <si>
    <t>308656113</t>
  </si>
  <si>
    <t>"travní směs viz TZ" ((1278)/3*2)/100*2,5</t>
  </si>
  <si>
    <t>111151231</t>
  </si>
  <si>
    <t>Pokosení trávníku lučního pl do 10000 m2 s odvozem do 20 km v rovině a svahu do 1:5</t>
  </si>
  <si>
    <t>-1067559123</t>
  </si>
  <si>
    <t>https://podminky.urs.cz/item/CS_URS_2024_02/111151231</t>
  </si>
  <si>
    <t>185802113</t>
  </si>
  <si>
    <t>Hnojení půdy umělým hnojivem na široko v rovině a svahu do 1:5</t>
  </si>
  <si>
    <t>813648117</t>
  </si>
  <si>
    <t>https://podminky.urs.cz/item/CS_URS_2024_02/185802113</t>
  </si>
  <si>
    <t>"aplikace půdního kondicionéru 100g/m2" (1278)*0,0001</t>
  </si>
  <si>
    <t>25111111_D</t>
  </si>
  <si>
    <t>půdní kondicionér na bázi silkátových koloidů (aplikace půdního kondicionéru viz. TZ)</t>
  </si>
  <si>
    <t>-1189553183</t>
  </si>
  <si>
    <t>"100g/m2" (1278)*0,0001*1000</t>
  </si>
  <si>
    <t>183101113</t>
  </si>
  <si>
    <t>Hloubení jamek bez výměny půdy zeminy skupiny 1 až 4 obj přes 0,02 do 0,05 m3 v rovině a svahu do 1:5</t>
  </si>
  <si>
    <t>1773170870</t>
  </si>
  <si>
    <t>https://podminky.urs.cz/item/CS_URS_2024_02/183101113</t>
  </si>
  <si>
    <t>"Stromy do skupin, keře podsadbov" 50+100</t>
  </si>
  <si>
    <t>185802114</t>
  </si>
  <si>
    <t>Hnojení půdy umělým hnojivem k jednotlivým rostlinám v rovině a svahu do 1:5</t>
  </si>
  <si>
    <t>-1679901195</t>
  </si>
  <si>
    <t>https://podminky.urs.cz/item/CS_URS_2024_02/185802114</t>
  </si>
  <si>
    <t>(50+100)*50/1000000</t>
  </si>
  <si>
    <t>25191155_D</t>
  </si>
  <si>
    <t>hnojivo průmyslové</t>
  </si>
  <si>
    <t>52936776</t>
  </si>
  <si>
    <t>(50+100)*50/1000</t>
  </si>
  <si>
    <t>184102111</t>
  </si>
  <si>
    <t>Výsadba dřeviny s balem D přes 0,1 do 0,2 m do jamky se zalitím v rovině a svahu do 1:5</t>
  </si>
  <si>
    <t>-330320415</t>
  </si>
  <si>
    <t>https://podminky.urs.cz/item/CS_URS_2024_02/184102111</t>
  </si>
  <si>
    <t>"stromy listnaté do skupin" 50</t>
  </si>
  <si>
    <t>184102110</t>
  </si>
  <si>
    <t>Výsadba dřeviny s balem D do 0,1 m do jamky se zalitím v rovině a svahu do 1:5</t>
  </si>
  <si>
    <t>2077497143</t>
  </si>
  <si>
    <t>https://podminky.urs.cz/item/CS_URS_2024_02/184102110</t>
  </si>
  <si>
    <t>"keře podsadbové" 100</t>
  </si>
  <si>
    <t>0265325_D</t>
  </si>
  <si>
    <t>Alnus glutinosa (olše lepkavá); 125-150 cm; KK</t>
  </si>
  <si>
    <t>1916075420</t>
  </si>
  <si>
    <t>0265337_D</t>
  </si>
  <si>
    <t>Alnus incana (olše šedá); 40-60 cm; KK</t>
  </si>
  <si>
    <t>2014962653</t>
  </si>
  <si>
    <t>0265332_D</t>
  </si>
  <si>
    <t>Prunus padus (střemcha obecná); 125-150 cm; KK</t>
  </si>
  <si>
    <t>117732863</t>
  </si>
  <si>
    <t>0265333_D</t>
  </si>
  <si>
    <t>Populus tremula (topol osika); 125-150 cm; KK</t>
  </si>
  <si>
    <t>1308279142</t>
  </si>
  <si>
    <t>0265327_D</t>
  </si>
  <si>
    <t>Quercus robur (dub letní); 125-150 cm; KK</t>
  </si>
  <si>
    <t>-199771416</t>
  </si>
  <si>
    <t>0265328_D</t>
  </si>
  <si>
    <t>Ulmus laevis (jilm vaz); 125-150 cm; KK</t>
  </si>
  <si>
    <t>49521877</t>
  </si>
  <si>
    <t>0265161_D</t>
  </si>
  <si>
    <t>Cornus sanguinea (svída obecná); 40-60 cm; KK</t>
  </si>
  <si>
    <t>-1804605320</t>
  </si>
  <si>
    <t>0265171_D</t>
  </si>
  <si>
    <t>Salix cinerea (vrba popelavá); 40-60 cm; KK</t>
  </si>
  <si>
    <t>2012941840</t>
  </si>
  <si>
    <t>0265170_D</t>
  </si>
  <si>
    <t>Salix purpurea (vrba nachová); 40-60 cm; KK</t>
  </si>
  <si>
    <t>811616461</t>
  </si>
  <si>
    <t>0265169_D</t>
  </si>
  <si>
    <t>Viburnum opulus (kalina obecná); 40-60 cm; KK</t>
  </si>
  <si>
    <t>-738891237</t>
  </si>
  <si>
    <t>184807912</t>
  </si>
  <si>
    <t>Kůl l 1,5 m D 40 až 60 mm k sazenici 1 až 3 leté</t>
  </si>
  <si>
    <t>270551249</t>
  </si>
  <si>
    <t>"kůl signalizační, stromy ve skupinách" 50</t>
  </si>
  <si>
    <t>184813121</t>
  </si>
  <si>
    <t>Ochrana dřevin před okusem ručně pletivem v rovině a svahu do 1:5</t>
  </si>
  <si>
    <t>-415093052</t>
  </si>
  <si>
    <t>https://podminky.urs.cz/item/CS_URS_2024_02/184813121</t>
  </si>
  <si>
    <t>"je stromy, pokud to umožní tvar a velikost výpěstku" 50</t>
  </si>
  <si>
    <t>184813134</t>
  </si>
  <si>
    <t>Ochrana listnatých dřevin přes 70 cm před okusem chemickým nátěrem v rovině a svahu do 1:5</t>
  </si>
  <si>
    <t>100 kus</t>
  </si>
  <si>
    <t>1974996603</t>
  </si>
  <si>
    <t>https://podminky.urs.cz/item/CS_URS_2024_02/184813134</t>
  </si>
  <si>
    <t>(50)/100</t>
  </si>
  <si>
    <t>184813133</t>
  </si>
  <si>
    <t>Ochrana listnatých dřevin do 70 cm před okusem chemickým nátěrem v rovině a svahu do 1:5</t>
  </si>
  <si>
    <t>-67381760</t>
  </si>
  <si>
    <t>https://podminky.urs.cz/item/CS_URS_2024_02/184813133</t>
  </si>
  <si>
    <t>(100)/100</t>
  </si>
  <si>
    <t>129920476</t>
  </si>
  <si>
    <t xml:space="preserve">"stromy 15l  a keře 5l (2x)" ((50*0,015)+(100*0,005))*2</t>
  </si>
  <si>
    <t>185851121</t>
  </si>
  <si>
    <t>Dovoz vody pro zálivku rostlin za vzdálenost do 1000 m</t>
  </si>
  <si>
    <t>-483461767</t>
  </si>
  <si>
    <t>https://podminky.urs.cz/item/CS_URS_2024_02/185851121</t>
  </si>
  <si>
    <t>185851129</t>
  </si>
  <si>
    <t>Příplatek k dovozu vody pro zálivku rostlin do 1000 m ZKD 1000 m</t>
  </si>
  <si>
    <t>1929854065</t>
  </si>
  <si>
    <t>https://podminky.urs.cz/item/CS_URS_2024_02/185851129</t>
  </si>
  <si>
    <t>"+ 2km" 2*205</t>
  </si>
  <si>
    <t>998231311</t>
  </si>
  <si>
    <t>Přesun hmot pro sadovnické a krajinářské úpravy vodorovně do 5000 m</t>
  </si>
  <si>
    <t>1524634130</t>
  </si>
  <si>
    <t>https://podminky.urs.cz/item/CS_URS_2024_02/998231311</t>
  </si>
  <si>
    <t>J_300</t>
  </si>
  <si>
    <t>J_500</t>
  </si>
  <si>
    <t>J700</t>
  </si>
  <si>
    <t>L_1300</t>
  </si>
  <si>
    <t>L_500</t>
  </si>
  <si>
    <t>309</t>
  </si>
  <si>
    <t>L_700</t>
  </si>
  <si>
    <t>L_900</t>
  </si>
  <si>
    <t>030.75 - Kácení dřevin</t>
  </si>
  <si>
    <t>L1100</t>
  </si>
  <si>
    <t>L1500</t>
  </si>
  <si>
    <t>L300</t>
  </si>
  <si>
    <t>322</t>
  </si>
  <si>
    <t>P1100</t>
  </si>
  <si>
    <t>P1300</t>
  </si>
  <si>
    <t>P1500</t>
  </si>
  <si>
    <t>P300</t>
  </si>
  <si>
    <t>252</t>
  </si>
  <si>
    <t>P500</t>
  </si>
  <si>
    <t>221</t>
  </si>
  <si>
    <t>P700</t>
  </si>
  <si>
    <t>P900</t>
  </si>
  <si>
    <t>111251203</t>
  </si>
  <si>
    <t>Odstranění křovin a stromů průměru kmene do 100 mm i s kořeny sklonu terénu přes 1:5 z celkové plochy přes 500 m2 strojně</t>
  </si>
  <si>
    <t>89217492</t>
  </si>
  <si>
    <t>https://podminky.urs.cz/item/CS_URS_2024_02/111251203</t>
  </si>
  <si>
    <t>9117 "VV pol. 1"</t>
  </si>
  <si>
    <t>112101101</t>
  </si>
  <si>
    <t>Odstranění stromů listnatých průměru kmene přes 100 do 300 mm</t>
  </si>
  <si>
    <t>182195173</t>
  </si>
  <si>
    <t>https://podminky.urs.cz/item/CS_URS_2024_02/112101101</t>
  </si>
  <si>
    <t xml:space="preserve">322  "VV pol. 2"</t>
  </si>
  <si>
    <t>112101102</t>
  </si>
  <si>
    <t>Odstranění stromů listnatých průměru kmene přes 300 do 500 mm</t>
  </si>
  <si>
    <t>-1303213154</t>
  </si>
  <si>
    <t>https://podminky.urs.cz/item/CS_URS_2024_02/112101102</t>
  </si>
  <si>
    <t>309 "VV pol. 3"</t>
  </si>
  <si>
    <t>112101103</t>
  </si>
  <si>
    <t>Odstranění stromů listnatých průměru kmene přes 500 do 700 mm</t>
  </si>
  <si>
    <t>51383474</t>
  </si>
  <si>
    <t>https://podminky.urs.cz/item/CS_URS_2024_02/112101103</t>
  </si>
  <si>
    <t>55"VV pol. 4"</t>
  </si>
  <si>
    <t>112101104</t>
  </si>
  <si>
    <t>Odstranění stromů listnatých průměru kmene přes 700 do 900 mm</t>
  </si>
  <si>
    <t>1471800008</t>
  </si>
  <si>
    <t>https://podminky.urs.cz/item/CS_URS_2024_02/112101104</t>
  </si>
  <si>
    <t>27"VV pol.5"</t>
  </si>
  <si>
    <t>112101105</t>
  </si>
  <si>
    <t>Odstranění stromů listnatých průměru kmene přes 900 do 1100 mm</t>
  </si>
  <si>
    <t>1468676129</t>
  </si>
  <si>
    <t>https://podminky.urs.cz/item/CS_URS_2024_02/112101105</t>
  </si>
  <si>
    <t>4 "VV pol. 6"</t>
  </si>
  <si>
    <t>112101106</t>
  </si>
  <si>
    <t>Odstranění stromů listnatých průměru kmene přes 1100 do 1300 mm</t>
  </si>
  <si>
    <t>1179044410</t>
  </si>
  <si>
    <t>https://podminky.urs.cz/item/CS_URS_2024_02/112101106</t>
  </si>
  <si>
    <t>7 "VV pol.7"</t>
  </si>
  <si>
    <t>112101107</t>
  </si>
  <si>
    <t>Odstranění stromů listnatých průměru kmene přes 1300 do 1500 mm</t>
  </si>
  <si>
    <t>-764361142</t>
  </si>
  <si>
    <t>https://podminky.urs.cz/item/CS_URS_2024_02/112101107</t>
  </si>
  <si>
    <t>1 "VV pol. 8"</t>
  </si>
  <si>
    <t>112101121</t>
  </si>
  <si>
    <t>Odstranění stromů jehličnatých průměru kmene přes 100 do 300 mm</t>
  </si>
  <si>
    <t>-694429180</t>
  </si>
  <si>
    <t>https://podminky.urs.cz/item/CS_URS_2024_02/112101121</t>
  </si>
  <si>
    <t>3 "VV pol. 9"</t>
  </si>
  <si>
    <t>112101122</t>
  </si>
  <si>
    <t>Odstranění stromů jehličnatých průměru kmene přes 300 do 500 mm</t>
  </si>
  <si>
    <t>-138285914</t>
  </si>
  <si>
    <t>https://podminky.urs.cz/item/CS_URS_2024_02/112101122</t>
  </si>
  <si>
    <t>1"VV pol. 10"</t>
  </si>
  <si>
    <t>112101123</t>
  </si>
  <si>
    <t>Odstranění stromů jehličnatých průměru kmene přes 500 do 700 mm</t>
  </si>
  <si>
    <t>-305232198</t>
  </si>
  <si>
    <t>https://podminky.urs.cz/item/CS_URS_2024_02/112101123</t>
  </si>
  <si>
    <t>2 "VV pol. 11"</t>
  </si>
  <si>
    <t>112251101</t>
  </si>
  <si>
    <t>Odstranění pařezů průměru přes 100 do 300 mm</t>
  </si>
  <si>
    <t>2027461253</t>
  </si>
  <si>
    <t>https://podminky.urs.cz/item/CS_URS_2024_02/112251101</t>
  </si>
  <si>
    <t>252 "VV pol. 12"</t>
  </si>
  <si>
    <t>112251102</t>
  </si>
  <si>
    <t>Odstranění pařezů průměru přes 300 do 500 mm</t>
  </si>
  <si>
    <t>-131291180</t>
  </si>
  <si>
    <t>https://podminky.urs.cz/item/CS_URS_2024_02/112251102</t>
  </si>
  <si>
    <t>221 "VV pol. 13"</t>
  </si>
  <si>
    <t>112251103</t>
  </si>
  <si>
    <t>Odstranění pařezů průměru přes 500 do 700 mm</t>
  </si>
  <si>
    <t>-343179366</t>
  </si>
  <si>
    <t>https://podminky.urs.cz/item/CS_URS_2024_02/112251103</t>
  </si>
  <si>
    <t>103 "VV pol. 14"</t>
  </si>
  <si>
    <t>112251104</t>
  </si>
  <si>
    <t>Odstranění pařezů průměru přes 700 do 900 mm</t>
  </si>
  <si>
    <t>309558696</t>
  </si>
  <si>
    <t>https://podminky.urs.cz/item/CS_URS_2024_02/112251104</t>
  </si>
  <si>
    <t>99 "VV pol. 15"</t>
  </si>
  <si>
    <t>112251105</t>
  </si>
  <si>
    <t>Odstranění pařezů průměru přes 900 do 1100 mm</t>
  </si>
  <si>
    <t>15516735</t>
  </si>
  <si>
    <t>https://podminky.urs.cz/item/CS_URS_2024_02/112251105</t>
  </si>
  <si>
    <t>15 "VV pol. 16"</t>
  </si>
  <si>
    <t>112251107</t>
  </si>
  <si>
    <t>Odstranění pařezů průměru přes 1100 do 1300 mm</t>
  </si>
  <si>
    <t>-533118922</t>
  </si>
  <si>
    <t>https://podminky.urs.cz/item/CS_URS_2024_02/112251107</t>
  </si>
  <si>
    <t>11 "VV pol. 17"</t>
  </si>
  <si>
    <t>112251108</t>
  </si>
  <si>
    <t>Odstranění pařezů průměru přes 1300 do 1500 mm</t>
  </si>
  <si>
    <t>-314289956</t>
  </si>
  <si>
    <t>https://podminky.urs.cz/item/CS_URS_2024_02/112251108</t>
  </si>
  <si>
    <t>1 "VV pol. 17"</t>
  </si>
  <si>
    <t>162201401</t>
  </si>
  <si>
    <t>Vodorovné přemístění větví stromů listnatých do 1 km D kmene přes 100 do 300 mm</t>
  </si>
  <si>
    <t>-278046337</t>
  </si>
  <si>
    <t>https://podminky.urs.cz/item/CS_URS_2024_02/162201401</t>
  </si>
  <si>
    <t>162201402</t>
  </si>
  <si>
    <t>Vodorovné přemístění větví stromů listnatých do 1 km D kmene přes 300 do 500 mm</t>
  </si>
  <si>
    <t>887347925</t>
  </si>
  <si>
    <t>https://podminky.urs.cz/item/CS_URS_2024_02/162201402</t>
  </si>
  <si>
    <t>162201403</t>
  </si>
  <si>
    <t>Vodorovné přemístění větví stromů listnatých do 1 km D kmene přes 500 do 700 mm</t>
  </si>
  <si>
    <t>434746334</t>
  </si>
  <si>
    <t>https://podminky.urs.cz/item/CS_URS_2024_02/162201403</t>
  </si>
  <si>
    <t>162201404</t>
  </si>
  <si>
    <t>Vodorovné přemístění větví stromů listnatých do 1 km D kmene přes 700 do 900 mm</t>
  </si>
  <si>
    <t>-815643368</t>
  </si>
  <si>
    <t>https://podminky.urs.cz/item/CS_URS_2024_02/162201404</t>
  </si>
  <si>
    <t>162201500</t>
  </si>
  <si>
    <t>Vodorovné přemístění větví stromů listnatých do 1 km D kmene přes 900 do 1100 mm</t>
  </si>
  <si>
    <t>-48683954</t>
  </si>
  <si>
    <t>https://podminky.urs.cz/item/CS_URS_2024_02/162201500</t>
  </si>
  <si>
    <t>162201501</t>
  </si>
  <si>
    <t>Vodorovné přemístění větví stromů listnatých do 1 km D kmene přes 1100 do 1300 mm</t>
  </si>
  <si>
    <t>-660459639</t>
  </si>
  <si>
    <t>https://podminky.urs.cz/item/CS_URS_2024_02/162201501</t>
  </si>
  <si>
    <t>162201405</t>
  </si>
  <si>
    <t>Vodorovné přemístění větví stromů jehličnatých do 1 km D kmene přes 100 do 300 mm</t>
  </si>
  <si>
    <t>1855215060</t>
  </si>
  <si>
    <t>https://podminky.urs.cz/item/CS_URS_2024_02/162201405</t>
  </si>
  <si>
    <t>162201406</t>
  </si>
  <si>
    <t>Vodorovné přemístění větví stromů jehličnatých do 1 km D kmene přes 300 do 500 mm</t>
  </si>
  <si>
    <t>-1110541918</t>
  </si>
  <si>
    <t>https://podminky.urs.cz/item/CS_URS_2024_02/162201406</t>
  </si>
  <si>
    <t>162201407</t>
  </si>
  <si>
    <t>Vodorovné přemístění větví stromů jehličnatých do 1 km D kmene přes 500 do 700 mm</t>
  </si>
  <si>
    <t>-1710983918</t>
  </si>
  <si>
    <t>https://podminky.urs.cz/item/CS_URS_2024_02/162201407</t>
  </si>
  <si>
    <t>162201411</t>
  </si>
  <si>
    <t>Vodorovné přemístění kmenů stromů listnatých do 1 km D kmene přes 100 do 300 mm</t>
  </si>
  <si>
    <t>1342732024</t>
  </si>
  <si>
    <t>https://podminky.urs.cz/item/CS_URS_2024_02/162201411</t>
  </si>
  <si>
    <t>162201412</t>
  </si>
  <si>
    <t>Vodorovné přemístění kmenů stromů listnatých do 1 km D kmene přes 300 do 500 mm</t>
  </si>
  <si>
    <t>586429677</t>
  </si>
  <si>
    <t>https://podminky.urs.cz/item/CS_URS_2024_02/162201412</t>
  </si>
  <si>
    <t>162201413</t>
  </si>
  <si>
    <t>Vodorovné přemístění kmenů stromů listnatých do 1 km D kmene přes 500 do 700 mm</t>
  </si>
  <si>
    <t>2024258084</t>
  </si>
  <si>
    <t>https://podminky.urs.cz/item/CS_URS_2024_02/162201413</t>
  </si>
  <si>
    <t>162201414</t>
  </si>
  <si>
    <t>Vodorovné přemístění kmenů stromů listnatých do 1 km D kmene přes 700 do 900 mm</t>
  </si>
  <si>
    <t>-797693989</t>
  </si>
  <si>
    <t>https://podminky.urs.cz/item/CS_URS_2024_02/162201414</t>
  </si>
  <si>
    <t>162201510</t>
  </si>
  <si>
    <t>Vodorovné přemístění kmenů stromů listnatých do 1 km D kmene přes 900 do 1100 mm</t>
  </si>
  <si>
    <t>1700097400</t>
  </si>
  <si>
    <t>https://podminky.urs.cz/item/CS_URS_2024_02/162201510</t>
  </si>
  <si>
    <t>162201511</t>
  </si>
  <si>
    <t>Vodorovné přemístění kmenů stromů listnatých do 1 km D kmene přes 1100 do 1300 mm</t>
  </si>
  <si>
    <t>425933443</t>
  </si>
  <si>
    <t>https://podminky.urs.cz/item/CS_URS_2024_02/162201511</t>
  </si>
  <si>
    <t>162201512</t>
  </si>
  <si>
    <t>Vodorovné přemístění kmenů stromů listnatých do 1 km D kmene přes 1300 do 1500 mm</t>
  </si>
  <si>
    <t>1197576028</t>
  </si>
  <si>
    <t>https://podminky.urs.cz/item/CS_URS_2024_02/162201512</t>
  </si>
  <si>
    <t>162201415</t>
  </si>
  <si>
    <t>Vodorovné přemístění kmenů stromů jehličnatých do 1 km D kmene přes 100 do 300 mm</t>
  </si>
  <si>
    <t>262291836</t>
  </si>
  <si>
    <t>https://podminky.urs.cz/item/CS_URS_2024_02/162201415</t>
  </si>
  <si>
    <t>162201416</t>
  </si>
  <si>
    <t>Vodorovné přemístění kmenů stromů jehličnatých do 1 km D kmene přes 300 do 500 mm</t>
  </si>
  <si>
    <t>-1232665145</t>
  </si>
  <si>
    <t>https://podminky.urs.cz/item/CS_URS_2024_02/162201416</t>
  </si>
  <si>
    <t>162201417</t>
  </si>
  <si>
    <t>Vodorovné přemístění kmenů stromů jehličnatých do 1 km D kmene přes 500 do 700 mm</t>
  </si>
  <si>
    <t>1867816462</t>
  </si>
  <si>
    <t>https://podminky.urs.cz/item/CS_URS_2024_02/162201417</t>
  </si>
  <si>
    <t>162201421</t>
  </si>
  <si>
    <t>Vodorovné přemístění pařezů do 1 km D přes 100 do 300 mm</t>
  </si>
  <si>
    <t>-667106648</t>
  </si>
  <si>
    <t>https://podminky.urs.cz/item/CS_URS_2024_02/162201421</t>
  </si>
  <si>
    <t>162201422</t>
  </si>
  <si>
    <t>Vodorovné přemístění pařezů do 1 km D přes 300 do 500 mm</t>
  </si>
  <si>
    <t>1190760903</t>
  </si>
  <si>
    <t>https://podminky.urs.cz/item/CS_URS_2024_02/162201422</t>
  </si>
  <si>
    <t>162201423</t>
  </si>
  <si>
    <t>Vodorovné přemístění pařezů do 1 km D přes 500 do 700 mm</t>
  </si>
  <si>
    <t>-283797530</t>
  </si>
  <si>
    <t>https://podminky.urs.cz/item/CS_URS_2024_02/162201423</t>
  </si>
  <si>
    <t>162201424</t>
  </si>
  <si>
    <t>Vodorovné přemístění pařezů do 1 km D přes 700 do 900 mm</t>
  </si>
  <si>
    <t>408302397</t>
  </si>
  <si>
    <t>https://podminky.urs.cz/item/CS_URS_2024_02/162201424</t>
  </si>
  <si>
    <t>162201520</t>
  </si>
  <si>
    <t>Vodorovné přemístění pařezů do 1 km D přes 900 do 1100 mm</t>
  </si>
  <si>
    <t>2066215480</t>
  </si>
  <si>
    <t>https://podminky.urs.cz/item/CS_URS_2024_02/162201520</t>
  </si>
  <si>
    <t>162201521</t>
  </si>
  <si>
    <t>Vodorovné přemístění pařezů do 1 km D přes 1100 do 1300 mm</t>
  </si>
  <si>
    <t>-1035573457</t>
  </si>
  <si>
    <t>https://podminky.urs.cz/item/CS_URS_2024_02/162201521</t>
  </si>
  <si>
    <t>162201522</t>
  </si>
  <si>
    <t>Vodorovné přemístění pařezů do 1 km D přes 1300 do 1500 mm</t>
  </si>
  <si>
    <t>1291706750</t>
  </si>
  <si>
    <t>https://podminky.urs.cz/item/CS_URS_2024_02/162201522</t>
  </si>
  <si>
    <t>162301501</t>
  </si>
  <si>
    <t>Vodorovné přemístění křovin do 5 km D kmene do 100 mm</t>
  </si>
  <si>
    <t>760027469</t>
  </si>
  <si>
    <t>https://podminky.urs.cz/item/CS_URS_2024_02/162301501</t>
  </si>
  <si>
    <t>162301931</t>
  </si>
  <si>
    <t>Příplatek k vodorovnému přemístění větví stromů listnatých D kmene přes 100 do 300 mm ZKD 1 km</t>
  </si>
  <si>
    <t>-946563409</t>
  </si>
  <si>
    <t>https://podminky.urs.cz/item/CS_URS_2024_02/162301931</t>
  </si>
  <si>
    <t>L300*2</t>
  </si>
  <si>
    <t>162301932</t>
  </si>
  <si>
    <t>Příplatek k vodorovnému přemístění větví stromů listnatých D kmene přes 300 do 500 mm ZKD 1 km</t>
  </si>
  <si>
    <t>551706106</t>
  </si>
  <si>
    <t>https://podminky.urs.cz/item/CS_URS_2024_02/162301932</t>
  </si>
  <si>
    <t>L_500*2</t>
  </si>
  <si>
    <t>162301933</t>
  </si>
  <si>
    <t>Příplatek k vodorovnému přemístění větví stromů listnatých D kmene přes 500 do 700 mm ZKD 1 km</t>
  </si>
  <si>
    <t>2102971193</t>
  </si>
  <si>
    <t>https://podminky.urs.cz/item/CS_URS_2024_02/162301933</t>
  </si>
  <si>
    <t>L_700*2</t>
  </si>
  <si>
    <t>162301934</t>
  </si>
  <si>
    <t>Příplatek k vodorovnému přemístění větví stromů listnatých D kmene přes 700 do 900 mm ZKD 1 km</t>
  </si>
  <si>
    <t>1148874031</t>
  </si>
  <si>
    <t>https://podminky.urs.cz/item/CS_URS_2024_02/162301934</t>
  </si>
  <si>
    <t>L_900*2</t>
  </si>
  <si>
    <t>162301935</t>
  </si>
  <si>
    <t>Příplatek k vodorovnému přemístění větví stromů listnatých D kmene přes 900 do 1100 mm ZKD 1 km</t>
  </si>
  <si>
    <t>-1907321295</t>
  </si>
  <si>
    <t>https://podminky.urs.cz/item/CS_URS_2024_02/162301935</t>
  </si>
  <si>
    <t>L1100*2</t>
  </si>
  <si>
    <t>162301936</t>
  </si>
  <si>
    <t>Příplatek k vodorovnému přemístění větví stromů listnatých D kmene přes 1100 do 1300 mm ZKD 1 km</t>
  </si>
  <si>
    <t>821097288</t>
  </si>
  <si>
    <t>https://podminky.urs.cz/item/CS_URS_2024_02/162301936</t>
  </si>
  <si>
    <t>L_1300*2</t>
  </si>
  <si>
    <t>162301937</t>
  </si>
  <si>
    <t>Příplatek k vodorovnému přemístění větví stromů listnatých D kmene přes 1300 do 1500 mm ZKD 1 km</t>
  </si>
  <si>
    <t>82916104</t>
  </si>
  <si>
    <t>https://podminky.urs.cz/item/CS_URS_2024_02/162301937</t>
  </si>
  <si>
    <t>L1500*2</t>
  </si>
  <si>
    <t>162301941</t>
  </si>
  <si>
    <t>Příplatek k vodorovnému přemístění větví stromů jehličnatých D kmene přes 100 do 300 mm ZKD 1 km</t>
  </si>
  <si>
    <t>1971758230</t>
  </si>
  <si>
    <t>https://podminky.urs.cz/item/CS_URS_2024_02/162301941</t>
  </si>
  <si>
    <t>J_300*2</t>
  </si>
  <si>
    <t>162301942</t>
  </si>
  <si>
    <t>Příplatek k vodorovnému přemístění větví stromů jehličnatých D kmene přes 300 do 500 mm ZKD 1 km</t>
  </si>
  <si>
    <t>-296226744</t>
  </si>
  <si>
    <t>https://podminky.urs.cz/item/CS_URS_2024_02/162301942</t>
  </si>
  <si>
    <t>J_500*2</t>
  </si>
  <si>
    <t>162301943</t>
  </si>
  <si>
    <t>Příplatek k vodorovnému přemístění větví stromů jehličnatých D kmene přes 500 do 700 mm ZKD 1 km</t>
  </si>
  <si>
    <t>720597890</t>
  </si>
  <si>
    <t>https://podminky.urs.cz/item/CS_URS_2024_02/162301943</t>
  </si>
  <si>
    <t>J700*2</t>
  </si>
  <si>
    <t>162301951</t>
  </si>
  <si>
    <t>Příplatek k vodorovnému přemístění kmenů stromů listnatých D kmene přes 100 do 300 mm ZKD 1 km</t>
  </si>
  <si>
    <t>-913630757</t>
  </si>
  <si>
    <t>https://podminky.urs.cz/item/CS_URS_2024_02/162301951</t>
  </si>
  <si>
    <t>162301952</t>
  </si>
  <si>
    <t>Příplatek k vodorovnému přemístění kmenů stromů listnatých D kmene přes 300 do 500 mm ZKD 1 km</t>
  </si>
  <si>
    <t>-469567765</t>
  </si>
  <si>
    <t>https://podminky.urs.cz/item/CS_URS_2024_02/162301952</t>
  </si>
  <si>
    <t>162301953</t>
  </si>
  <si>
    <t>Příplatek k vodorovnému přemístění kmenů stromů listnatých D kmene přes 500 do 700 mm ZKD 1 km</t>
  </si>
  <si>
    <t>749442024</t>
  </si>
  <si>
    <t>https://podminky.urs.cz/item/CS_URS_2024_02/162301953</t>
  </si>
  <si>
    <t>162301954</t>
  </si>
  <si>
    <t>Příplatek k vodorovnému přemístění kmenů stromů listnatých D kmene přes 700 do 900 mm ZKD 1 km</t>
  </si>
  <si>
    <t>662345919</t>
  </si>
  <si>
    <t>https://podminky.urs.cz/item/CS_URS_2024_02/162301954</t>
  </si>
  <si>
    <t>162301955</t>
  </si>
  <si>
    <t>Příplatek k vodorovnému přemístění kmenů stromů listnatých D kmene přes 900 do 1100 mm ZKD 1 km</t>
  </si>
  <si>
    <t>-1956066635</t>
  </si>
  <si>
    <t>https://podminky.urs.cz/item/CS_URS_2024_02/162301955</t>
  </si>
  <si>
    <t>162301956</t>
  </si>
  <si>
    <t>Příplatek k vodorovnému přemístění kmenů stromů listnatých D kmene přes 1100 do 1300 mm ZKD 1 km</t>
  </si>
  <si>
    <t>52710608</t>
  </si>
  <si>
    <t>https://podminky.urs.cz/item/CS_URS_2024_02/162301956</t>
  </si>
  <si>
    <t>162301957</t>
  </si>
  <si>
    <t>Příplatek k vodorovnému přemístění kmenů stromů listnatých D kmene přes 1300 do 1500 mm ZKD 1 km</t>
  </si>
  <si>
    <t>-1495332414</t>
  </si>
  <si>
    <t>https://podminky.urs.cz/item/CS_URS_2024_02/162301957</t>
  </si>
  <si>
    <t>162301961</t>
  </si>
  <si>
    <t>Příplatek k vodorovnému přemístění kmenů stromů jehličnatých D kmene přes 100 do 300 mm ZKD 1 km</t>
  </si>
  <si>
    <t>1418384850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</si>
  <si>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</si>
  <si>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</si>
  <si>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</si>
  <si>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-1313954616</t>
  </si>
  <si>
    <t>https://podminky.urs.cz/item/CS_URS_2024_02/162301962</t>
  </si>
  <si>
    <t>162301963</t>
  </si>
  <si>
    <t>Příplatek k vodorovnému přemístění kmenů stromů jehličnatých D kmene přes 500 do 700 mm ZKD 1 km</t>
  </si>
  <si>
    <t>466533488</t>
  </si>
  <si>
    <t>https://podminky.urs.cz/item/CS_URS_2024_02/162301963</t>
  </si>
  <si>
    <t>162301971</t>
  </si>
  <si>
    <t>Příplatek k vodorovnému přemístění pařezů D přes 100 do 300 mm ZKD 1 km</t>
  </si>
  <si>
    <t>800711201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</si>
  <si>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</si>
  <si>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</si>
  <si>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</si>
  <si>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</si>
  <si>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2070337723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</si>
  <si>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</si>
  <si>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</si>
  <si>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</si>
  <si>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</si>
  <si>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1357008441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</si>
  <si>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</si>
  <si>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</si>
  <si>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</si>
  <si>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</si>
  <si>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1131805400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</si>
  <si>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</si>
  <si>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</si>
  <si>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</si>
  <si>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</si>
  <si>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-1347535952</t>
  </si>
  <si>
    <t>https://podminky.urs.cz/item/CS_URS_2024_02/162301975</t>
  </si>
  <si>
    <t>29*P1100</t>
  </si>
  <si>
    <t>162301976</t>
  </si>
  <si>
    <t>Příplatek k vodorovnému přemístění pařezů D přes 1100 do 1300 mm ZKD 1 km</t>
  </si>
  <si>
    <t>1762373377</t>
  </si>
  <si>
    <t>https://podminky.urs.cz/item/CS_URS_2024_02/162301976</t>
  </si>
  <si>
    <t>29*P1300</t>
  </si>
  <si>
    <t>162301977</t>
  </si>
  <si>
    <t>Příplatek k vodorovnému přemístění pařezů D přes 1300 do 1500 mm ZKD 1 km</t>
  </si>
  <si>
    <t>1980552974</t>
  </si>
  <si>
    <t>https://podminky.urs.cz/item/CS_URS_2024_02/162301977</t>
  </si>
  <si>
    <t>174251201</t>
  </si>
  <si>
    <t>Zásyp jam po pařezech D pařezů do 300 mm strojně</t>
  </si>
  <si>
    <t>1801315324</t>
  </si>
  <si>
    <t>https://podminky.urs.cz/item/CS_URS_2024_02/174251201</t>
  </si>
  <si>
    <t>174251202</t>
  </si>
  <si>
    <t>Zásyp jam po pařezech D pařezů přes 300 do 500 mm strojně</t>
  </si>
  <si>
    <t>-1383188500</t>
  </si>
  <si>
    <t>https://podminky.urs.cz/item/CS_URS_2024_02/174251202</t>
  </si>
  <si>
    <t>174251203</t>
  </si>
  <si>
    <t>Zásyp jam po pařezech D pařezů přes 500 do 700 mm strojně</t>
  </si>
  <si>
    <t>53639875</t>
  </si>
  <si>
    <t>https://podminky.urs.cz/item/CS_URS_2024_02/174251203</t>
  </si>
  <si>
    <t>174251204</t>
  </si>
  <si>
    <t>Zásyp jam po pařezech D pařezů přes 700 do 900 mm strojně</t>
  </si>
  <si>
    <t>-1841749202</t>
  </si>
  <si>
    <t>https://podminky.urs.cz/item/CS_URS_2024_02/174251204</t>
  </si>
  <si>
    <t>174251205</t>
  </si>
  <si>
    <t>Zásyp jam po pařezech D pařezů přes 900 do 1100 mm strojně</t>
  </si>
  <si>
    <t>1739988308</t>
  </si>
  <si>
    <t>https://podminky.urs.cz/item/CS_URS_2024_02/174251205</t>
  </si>
  <si>
    <t>174251206</t>
  </si>
  <si>
    <t>Zásyp jam po pařezech D pařezů přes 1100 do 1300 mm strojně</t>
  </si>
  <si>
    <t>-717946332</t>
  </si>
  <si>
    <t>https://podminky.urs.cz/item/CS_URS_2024_02/174251206</t>
  </si>
  <si>
    <t>174251207</t>
  </si>
  <si>
    <t>Zásyp jam po pařezech D pařezů přes 1300 do 1500 mm strojně</t>
  </si>
  <si>
    <t>1808967738</t>
  </si>
  <si>
    <t>https://podminky.urs.cz/item/CS_URS_2024_02/174251207</t>
  </si>
  <si>
    <t>184818233</t>
  </si>
  <si>
    <t>Ochrana kmene průměru přes 500 do 700 mm bedněním výšky do 2 m</t>
  </si>
  <si>
    <t>1860588069</t>
  </si>
  <si>
    <t>https://podminky.urs.cz/item/CS_URS_2024_02/184818233</t>
  </si>
  <si>
    <t>50 "VV pol.19"</t>
  </si>
  <si>
    <t>R 162 001</t>
  </si>
  <si>
    <t>Uložení pařezů na skládku nebo jeho likvidace drcením</t>
  </si>
  <si>
    <t>1563747024</t>
  </si>
  <si>
    <t>P300+P500+P700+P900+P1100+P1300+P1500 "VV pol. 18"</t>
  </si>
  <si>
    <t>nalozeni_Z</t>
  </si>
  <si>
    <t>74,815</t>
  </si>
  <si>
    <t>naloženi_K</t>
  </si>
  <si>
    <t>519,268</t>
  </si>
  <si>
    <t>SO - Úprava příjezdu do areálu IKTUS</t>
  </si>
  <si>
    <t>-593630337</t>
  </si>
  <si>
    <t>1373,4 "VV pol. 1.1"</t>
  </si>
  <si>
    <t>173757164</t>
  </si>
  <si>
    <t>95,4 "VV pol. 1.2"</t>
  </si>
  <si>
    <t>224025635</t>
  </si>
  <si>
    <t>1373,4*0,2 "VV pol. 1.1"</t>
  </si>
  <si>
    <t>12,3 "VV pol. 1.5"</t>
  </si>
  <si>
    <t>25,3 "VV pol. 1.8"</t>
  </si>
  <si>
    <t>0,28*(158,5+89,6) "VV pol. 1.9 a 1.10"</t>
  </si>
  <si>
    <t>187,1 "VV pol. 1.3"</t>
  </si>
  <si>
    <t>12,3 "VV pol. 1.4"</t>
  </si>
  <si>
    <t>157,8 "VV pol. 1.5"</t>
  </si>
  <si>
    <t>4,2 "VV pol. 1.10"</t>
  </si>
  <si>
    <t>25,5 "VV pol. 1.6"</t>
  </si>
  <si>
    <t>676292124</t>
  </si>
  <si>
    <t>57,8 "VV pol. 1.11"</t>
  </si>
  <si>
    <t>1060707140</t>
  </si>
  <si>
    <t>57,8*10</t>
  </si>
  <si>
    <t>1943091692</t>
  </si>
  <si>
    <t>nalozeni_Z+naloženi_K</t>
  </si>
  <si>
    <t>-1299618148</t>
  </si>
  <si>
    <t>57,8*2</t>
  </si>
  <si>
    <t>2044542672</t>
  </si>
  <si>
    <t>25,3 "VV pol. 1.7"</t>
  </si>
  <si>
    <t>1583007876</t>
  </si>
  <si>
    <t>-102775442</t>
  </si>
  <si>
    <t>358,5 "VV pol. 1.8.1"</t>
  </si>
  <si>
    <t>892,4 "VV pol. 1.9"</t>
  </si>
  <si>
    <t>841,3 "VV pol. 2.1"</t>
  </si>
  <si>
    <t>631,3 "VV pol. 2.2"</t>
  </si>
  <si>
    <t>-1309174480</t>
  </si>
  <si>
    <t>358,5 "VV pol. 1.8.1."</t>
  </si>
  <si>
    <t>1455785215</t>
  </si>
  <si>
    <t>358,5 "VV pol. 1.9"</t>
  </si>
  <si>
    <t>-2031032802</t>
  </si>
  <si>
    <t>89,6 "VV pol. 1.10"</t>
  </si>
  <si>
    <t>2092498831</t>
  </si>
  <si>
    <t xml:space="preserve">(358,5+89,6) </t>
  </si>
  <si>
    <t>448,1*0,02 'Přepočtené koeficientem množství</t>
  </si>
  <si>
    <t>182351124</t>
  </si>
  <si>
    <t>Rozprostření ornice pl přes 100 do 500 m2 ve svahu přes 1:5 tl vrstvy přes 200 do 250 mm strojně</t>
  </si>
  <si>
    <t>-1472045774</t>
  </si>
  <si>
    <t>https://podminky.urs.cz/item/CS_URS_2024_02/182351124</t>
  </si>
  <si>
    <t>89,6 "VV pol. 1.8.2"</t>
  </si>
  <si>
    <t>364448815</t>
  </si>
  <si>
    <t>564771101_R</t>
  </si>
  <si>
    <t>Podklad z kameniva hrubého drceného vel. 32-63 mm plochy do 100 m2 tl 250 mm z místního kameniva</t>
  </si>
  <si>
    <t>622635120</t>
  </si>
  <si>
    <t>157,8/0,25"VV pol. 1.5"</t>
  </si>
  <si>
    <t>564861011_R</t>
  </si>
  <si>
    <t>Podklad ze štěrkodrtě ŠD plochy do 100 m2 tl 200 mm z místního kameniva</t>
  </si>
  <si>
    <t>-551615752</t>
  </si>
  <si>
    <t>Poznámka k položce:_x000d_
fr. 0/32</t>
  </si>
  <si>
    <t>187,1/0,2 "VV pol. 1.3"</t>
  </si>
  <si>
    <t>1181382488</t>
  </si>
  <si>
    <t>871228111</t>
  </si>
  <si>
    <t>Kladení drenážního potrubí z tvrdého PVC průměru přes 90 do 150 mm</t>
  </si>
  <si>
    <t>-1085657071</t>
  </si>
  <si>
    <t>https://podminky.urs.cz/item/CS_URS_2024_02/871228111</t>
  </si>
  <si>
    <t>141,6 "VV pol. 2.7"</t>
  </si>
  <si>
    <t>25,7 "VV pol. 2.8"</t>
  </si>
  <si>
    <t>28610560</t>
  </si>
  <si>
    <t>trubka drenážní korugovaná sendvičová HD-PE SN 4 perforace 360° pro liniové stavby DN 150</t>
  </si>
  <si>
    <t>-149707640</t>
  </si>
  <si>
    <t>141,6*1,01 'Přepočtené koeficientem množství</t>
  </si>
  <si>
    <t>28610560_</t>
  </si>
  <si>
    <t>trubka drenážní korugovaná sendvičová HD-PE SN 12 bez perforace DN 150</t>
  </si>
  <si>
    <t>1718901055</t>
  </si>
  <si>
    <t>25,7*1,01 'Přepočtené koeficientem množství</t>
  </si>
  <si>
    <t>-1936805763</t>
  </si>
  <si>
    <t>9 "VV pol. 2.11"</t>
  </si>
  <si>
    <t>-1490829380</t>
  </si>
  <si>
    <t>894812249</t>
  </si>
  <si>
    <t>Příplatek k rourám revizní a čistící šachty z PP DN 425 za uříznutí šachtové roury</t>
  </si>
  <si>
    <t>1930224364</t>
  </si>
  <si>
    <t>https://podminky.urs.cz/item/CS_URS_2024_02/894812249</t>
  </si>
  <si>
    <t>894812262</t>
  </si>
  <si>
    <t>Revizní a čistící šachta z PP DN 425 poklop litinový plný do teleskopické trubky pro třídu zatížení D400</t>
  </si>
  <si>
    <t>-1975581506</t>
  </si>
  <si>
    <t>https://podminky.urs.cz/item/CS_URS_2024_02/894812262</t>
  </si>
  <si>
    <t>-920680928</t>
  </si>
  <si>
    <t>3,74 "VV pol. 2.9"</t>
  </si>
  <si>
    <t>-676787386</t>
  </si>
  <si>
    <t>16,10 "VV pol. 2.10"</t>
  </si>
  <si>
    <t>-1670238862</t>
  </si>
  <si>
    <t>1289985158</t>
  </si>
  <si>
    <t>283,2 "VV pol. 2.15"</t>
  </si>
  <si>
    <t>919741111</t>
  </si>
  <si>
    <t>Ošetření cementobetonové plochy vodou</t>
  </si>
  <si>
    <t>1287714161</t>
  </si>
  <si>
    <t>https://podminky.urs.cz/item/CS_URS_2024_02/919741111</t>
  </si>
  <si>
    <t>631*3*7 "VV pol. 2.6"</t>
  </si>
  <si>
    <t>637157013</t>
  </si>
  <si>
    <t>53 "VV pol. 2.13"</t>
  </si>
  <si>
    <t>-1873253308</t>
  </si>
  <si>
    <t>-1118719113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</si>
  <si>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</si>
  <si>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</si>
  <si>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</si>
  <si>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</si>
  <si>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</si>
  <si>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</si>
  <si>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</si>
  <si>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001 0011</t>
  </si>
  <si>
    <t>Zpracování realizační, výrobní, dodavatelské dokumentace</t>
  </si>
  <si>
    <t>454324411</t>
  </si>
  <si>
    <t>Poznámka k položce:_x000d_
vč.dokumentace pomocných konstrukcí, 1. TP kap. 19</t>
  </si>
  <si>
    <t>01 005</t>
  </si>
  <si>
    <t>Fotodokumentaci postupu prací během provádění díla</t>
  </si>
  <si>
    <t>-799848653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</si>
  <si>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</si>
  <si>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</si>
  <si>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</si>
  <si>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-488308413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</si>
  <si>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1. TP. kap 10, odst. 5_x000d_
_x000d_
</t>
  </si>
  <si>
    <t>012002000</t>
  </si>
  <si>
    <t xml:space="preserve">Geodetické práce - vytyčení objektů v průběhu stavby   </t>
  </si>
  <si>
    <t>1024</t>
  </si>
  <si>
    <t>1005950326</t>
  </si>
  <si>
    <t>https://podminky.urs.cz/item/CS_URS_2024_02/012002000</t>
  </si>
  <si>
    <t>01200R002</t>
  </si>
  <si>
    <t>Geometrický plán</t>
  </si>
  <si>
    <t>-1301291143</t>
  </si>
  <si>
    <t>Poznámka k položce:_x000d_
1. TP kap 20, odst 7</t>
  </si>
  <si>
    <t>01200R003</t>
  </si>
  <si>
    <t>Vytyčení IS</t>
  </si>
  <si>
    <t>909278562</t>
  </si>
  <si>
    <t>01200R004</t>
  </si>
  <si>
    <t>Geometrické zaměření skutečného provedení</t>
  </si>
  <si>
    <t>-17949325</t>
  </si>
  <si>
    <t>1 001 001</t>
  </si>
  <si>
    <t>Návrh a provádění monitoringu</t>
  </si>
  <si>
    <t>939009840</t>
  </si>
  <si>
    <t>Poznámka k položce:_x000d_
návrh provádění monitoringu, evidence sledování siesmiky, hluku, vibrací a emisí po dobu výstavby 1. TP kap. 18</t>
  </si>
  <si>
    <t>1 005</t>
  </si>
  <si>
    <t>Monitoring studní</t>
  </si>
  <si>
    <t>922696296</t>
  </si>
  <si>
    <t xml:space="preserve">Poznámka k položce:_x000d_
14 studní </t>
  </si>
  <si>
    <t>1R001</t>
  </si>
  <si>
    <t>Zajištění IG sledu</t>
  </si>
  <si>
    <t>-418907895</t>
  </si>
  <si>
    <t>OST 10</t>
  </si>
  <si>
    <t>Pasportizace okolních objektů</t>
  </si>
  <si>
    <t>-1710553495</t>
  </si>
  <si>
    <t xml:space="preserve">Poznámka k položce:_x000d_
pasportizace min 6  ks budov v blízkosti konstrukcí s ražením štětovnic 1. TP kap 19_x000d_
</t>
  </si>
  <si>
    <t>OST 11</t>
  </si>
  <si>
    <t>Pasportizace dotčených komunikací a chodníků před a po realizaci stavby</t>
  </si>
  <si>
    <t>-1452300635</t>
  </si>
  <si>
    <t>Poznámka k položce:_x000d_
viz 1. Technické podmínky ( TP) kap. 19</t>
  </si>
  <si>
    <t>R001 002</t>
  </si>
  <si>
    <t>Projekty kontrolních zkoušek</t>
  </si>
  <si>
    <t>455119663</t>
  </si>
  <si>
    <t>R001 003</t>
  </si>
  <si>
    <t>DIO, projednání vč. vlastního opatření</t>
  </si>
  <si>
    <t>286881256</t>
  </si>
  <si>
    <t>Poznámka k položce:_x000d_
1. TP kap 13, odst. 2</t>
  </si>
  <si>
    <t>R001 004</t>
  </si>
  <si>
    <t>Havarijní plán</t>
  </si>
  <si>
    <t>1412120632</t>
  </si>
  <si>
    <t>Poznámka k položce:_x000d_
1. TP kap 15</t>
  </si>
  <si>
    <t>R001 004_</t>
  </si>
  <si>
    <t>Povodňový plán</t>
  </si>
  <si>
    <t>870383894</t>
  </si>
  <si>
    <t>Poznámka k položce:_x000d_
viz 1. TP kap 3</t>
  </si>
  <si>
    <t>VRN3</t>
  </si>
  <si>
    <t>Zařízení staveniště</t>
  </si>
  <si>
    <t>030001000</t>
  </si>
  <si>
    <t>-68472559</t>
  </si>
  <si>
    <t>https://podminky.urs.cz/item/CS_URS_2024_02/030001000</t>
  </si>
  <si>
    <t xml:space="preserve"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</si>
  <si>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</si>
  <si>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</si>
  <si>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-1107015855</t>
  </si>
  <si>
    <t>"59600*2/480 - 60 t/hod" 280</t>
  </si>
  <si>
    <t>090090R4</t>
  </si>
  <si>
    <t>Informační tabule na staveništi se základními údaji o stavbě</t>
  </si>
  <si>
    <t>-1698283379</t>
  </si>
  <si>
    <t>Poznámka k položce:_x000d_
_x000d_
Rozměry a materiál bude poskytnut objednatelem</t>
  </si>
  <si>
    <t>3 004</t>
  </si>
  <si>
    <t xml:space="preserve">Náklady na opětovné vytvoření ochranných jímek </t>
  </si>
  <si>
    <t>295799907</t>
  </si>
  <si>
    <t>Poznámka k položce:_x000d_
1. TP kap. 19, odst. 12</t>
  </si>
  <si>
    <t>3 005</t>
  </si>
  <si>
    <t xml:space="preserve">Provedení opatření k dočasné ochraně vzrostlých stromů, které by mohly být činností na stavbě ohroženy </t>
  </si>
  <si>
    <t>1276252968</t>
  </si>
  <si>
    <t>Poznámka k položce:_x000d_
předpoklad 80 ks, 1. TP kap 11, odst. 3</t>
  </si>
  <si>
    <t>R003 001</t>
  </si>
  <si>
    <t>Náklady spojené s DIO</t>
  </si>
  <si>
    <t>960090402</t>
  </si>
  <si>
    <t>Poznámka k položce:_x000d_
1.TP kap 13</t>
  </si>
  <si>
    <t>3 001 001</t>
  </si>
  <si>
    <t xml:space="preserve">Přístupová cesta k jezu - dočasná staveništní cesta </t>
  </si>
  <si>
    <t>-1751533753</t>
  </si>
  <si>
    <t xml:space="preserve">Poznámka k položce:_x000d_
- násyp tělesa, berma 3,5 + 1,0 m_x000d_
- délka 195 m _x000d_
Staveništní komunikace bude sloužit i pro zajištění přístupu obyvatel chat v chatové oblasti (pro příjezd osobních automobilů chatařů), příjezd vozidel IZS a vozidel svozu odpadu do prostoru chatové oblasti. Pro zajištění tohoto účelu bude staveniště patřičně zpevněna, předpokládá se zpevnění povrchu silničními panely na štěrkovém podsypu._x000d_
_x000d_
</t>
  </si>
  <si>
    <t>VRN5</t>
  </si>
  <si>
    <t>Finanční náklady</t>
  </si>
  <si>
    <t>5 001</t>
  </si>
  <si>
    <t>Zřízení CDE prostředí a vedení stavby přes CDE</t>
  </si>
  <si>
    <t>1717916054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</si>
  <si>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</si>
  <si>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</si>
  <si>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</si>
  <si>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297547679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</si>
  <si>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</si>
  <si>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</si>
  <si>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</si>
  <si>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30515573</t>
  </si>
  <si>
    <t xml:space="preserve"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1. TP kap 10, odst. 7</t>
  </si>
  <si>
    <t>5 004</t>
  </si>
  <si>
    <t>Pojištění stavby v rozsahu SOD</t>
  </si>
  <si>
    <t>81313363</t>
  </si>
  <si>
    <t>Poznámka k položce:_x000d_
1.TP kap. 17</t>
  </si>
  <si>
    <t>5 005</t>
  </si>
  <si>
    <t xml:space="preserve">Součinnost při výkonu archeologického dohledu </t>
  </si>
  <si>
    <t>-1099484944</t>
  </si>
  <si>
    <t>VRN7</t>
  </si>
  <si>
    <t>Provozní vlivy</t>
  </si>
  <si>
    <t>7 001</t>
  </si>
  <si>
    <t>Chemická likvidace invazních dřevin - opakovaně na staveništi a deponiích</t>
  </si>
  <si>
    <t>684108599</t>
  </si>
  <si>
    <t>7 002</t>
  </si>
  <si>
    <t>Opravy dotčených komunikací a chodníků po ukončení stavby</t>
  </si>
  <si>
    <t>703847840</t>
  </si>
  <si>
    <t>Poznámka k položce:_x000d_
- oprava místních komunikací využívaných stavbou cca 450 m štěrkové cesty 250 m asfaltové komunikace... výměna svrchní vrstvy</t>
  </si>
  <si>
    <t>7 003</t>
  </si>
  <si>
    <t>Údržba prováděných prací během výstavby</t>
  </si>
  <si>
    <t>291789691</t>
  </si>
  <si>
    <t>Poznámka k položce:_x000d_
- sekání trávy min. 2/rok_x000d_
- likvidace nánosu a pláví_x000d_
vč, likvidace v souladu s právními předpisy 1. TP kap. 17</t>
  </si>
  <si>
    <t>7 004.1</t>
  </si>
  <si>
    <t>Odlov a transfér chráněných živočichů</t>
  </si>
  <si>
    <t>-162941365</t>
  </si>
  <si>
    <t>Poznámka k položce:_x000d_
Součinnost s biologickým dozorem stavby.</t>
  </si>
  <si>
    <t>OST 02</t>
  </si>
  <si>
    <t>Údržba komunikací v průběhu výstavby</t>
  </si>
  <si>
    <t>-1638708126</t>
  </si>
  <si>
    <t>OST R 001</t>
  </si>
  <si>
    <t>Ochrana všech IS v prostoru staveniště (sděl. vedení, vodovod, plynovod)</t>
  </si>
  <si>
    <t>704228305</t>
  </si>
  <si>
    <t>7 004</t>
  </si>
  <si>
    <t>Zaměřování a průběžná kontrola ložisek provizorního přemostění obce Zátor</t>
  </si>
  <si>
    <t>1658251868</t>
  </si>
  <si>
    <t xml:space="preserve">Poznámka k položce:_x000d_
Zaměřování a průběžná kontrola ložisek provizorního přemostění obce Zátor v místě původní haly firmy Iktus v průběhu výstavby. V případě, že dojde k jejich poklesu, zhotovitel zajistí nadzvednutí  mostu do původního stavu tak, aby se zamezilo poškození ložisek.</t>
  </si>
  <si>
    <t>7 005</t>
  </si>
  <si>
    <t>Průběžná údržba komunikace a oprava výtluků asfaltové komunikace</t>
  </si>
  <si>
    <t>-887302169</t>
  </si>
  <si>
    <t>Poznámka k položce:_x000d_
Průběžná údržba komunikace a oprava výtluků asfaltové komunikace např. štěrkem na levém a pravém břehu navazující na provizorní přemostění obce Zátor (pro zajištění bezpečného provozu a dopravní obslužnosti obce Zátor a firmy Iktus). Jedná se o nájezdy a navazující komunikace na provizorní přemostění v ploše cca 600 m2.</t>
  </si>
  <si>
    <t>SEZNAM FIGUR</t>
  </si>
  <si>
    <t>Výměra</t>
  </si>
  <si>
    <t>Použití figury:</t>
  </si>
  <si>
    <t>0,3*8421,7 "VV pol. 1.9"</t>
  </si>
  <si>
    <t xml:space="preserve">34  "VV pol. 1.4"</t>
  </si>
  <si>
    <t xml:space="preserve">150*0,2  "VV pol. 1.6"</t>
  </si>
  <si>
    <t>22,08 "VV pol. 1.20 - dovoz z MD - tříděný materiál"</t>
  </si>
  <si>
    <t>260,54 "VV pol. 3.5, dovoz z MD - tříděný materiál"</t>
  </si>
  <si>
    <t>0,3*1660,69 "VV pol. 3.6, dovoz z MD - tříděný materiál"</t>
  </si>
  <si>
    <t>7,8 "VV pol. 3.8, dovoz z MD - tříděný materiál"</t>
  </si>
  <si>
    <t>naloženi_3_20</t>
  </si>
  <si>
    <t>nalozeni_1km</t>
  </si>
  <si>
    <t>178,9 "VV pol. 2.31"</t>
  </si>
  <si>
    <t>nalozeni_30</t>
  </si>
  <si>
    <t>7,5*1,5*6 "VV pol. 1.4"</t>
  </si>
  <si>
    <t xml:space="preserve">9,5*1,5*0,2*6  "VV pol. 1.5"</t>
  </si>
  <si>
    <t>030.42/ 030.42.1</t>
  </si>
  <si>
    <t>030.42/ 030.42.2</t>
  </si>
  <si>
    <t>030.42/ 030.42.6</t>
  </si>
  <si>
    <t>030.42/ 030.42.7</t>
  </si>
  <si>
    <t>030.42/ 030.42.8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</si>
</sst>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21151123" TargetMode="External" /><Relationship Id="rId6" Type="http://schemas.openxmlformats.org/officeDocument/2006/relationships/hyperlink" Target="https://podminky.urs.cz/item/CS_URS_2024_02/122251406" TargetMode="External" /><Relationship Id="rId7" Type="http://schemas.openxmlformats.org/officeDocument/2006/relationships/hyperlink" Target="https://podminky.urs.cz/item/CS_URS_2024_02/124353104" TargetMode="External" /><Relationship Id="rId8" Type="http://schemas.openxmlformats.org/officeDocument/2006/relationships/hyperlink" Target="https://podminky.urs.cz/item/CS_URS_2024_02/127751113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551128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81451131" TargetMode="External" /><Relationship Id="rId14" Type="http://schemas.openxmlformats.org/officeDocument/2006/relationships/hyperlink" Target="https://podminky.urs.cz/item/CS_URS_2024_02/182111111" TargetMode="External" /><Relationship Id="rId15" Type="http://schemas.openxmlformats.org/officeDocument/2006/relationships/hyperlink" Target="https://podminky.urs.cz/item/CS_URS_2024_02/182151111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133" TargetMode="External" /><Relationship Id="rId18" Type="http://schemas.openxmlformats.org/officeDocument/2006/relationships/hyperlink" Target="https://podminky.urs.cz/item/CS_URS_2024_02/162751117" TargetMode="External" /><Relationship Id="rId19" Type="http://schemas.openxmlformats.org/officeDocument/2006/relationships/hyperlink" Target="https://podminky.urs.cz/item/CS_URS_2024_02/16275111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67151112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81351113" TargetMode="External" /><Relationship Id="rId24" Type="http://schemas.openxmlformats.org/officeDocument/2006/relationships/hyperlink" Target="https://podminky.urs.cz/item/CS_URS_2024_02/181451132" TargetMode="External" /><Relationship Id="rId25" Type="http://schemas.openxmlformats.org/officeDocument/2006/relationships/hyperlink" Target="https://podminky.urs.cz/item/CS_URS_2024_02/181951111" TargetMode="External" /><Relationship Id="rId26" Type="http://schemas.openxmlformats.org/officeDocument/2006/relationships/hyperlink" Target="https://podminky.urs.cz/item/CS_URS_2024_02/185804312" TargetMode="External" /><Relationship Id="rId27" Type="http://schemas.openxmlformats.org/officeDocument/2006/relationships/hyperlink" Target="https://podminky.urs.cz/item/CS_URS_2024_02/326216221" TargetMode="External" /><Relationship Id="rId28" Type="http://schemas.openxmlformats.org/officeDocument/2006/relationships/hyperlink" Target="https://podminky.urs.cz/item/CS_URS_2024_02/457971121" TargetMode="External" /><Relationship Id="rId29" Type="http://schemas.openxmlformats.org/officeDocument/2006/relationships/hyperlink" Target="https://podminky.urs.cz/item/CS_URS_2024_02/462519002" TargetMode="External" /><Relationship Id="rId30" Type="http://schemas.openxmlformats.org/officeDocument/2006/relationships/hyperlink" Target="https://podminky.urs.cz/item/CS_URS_2024_02/564851011" TargetMode="External" /><Relationship Id="rId31" Type="http://schemas.openxmlformats.org/officeDocument/2006/relationships/hyperlink" Target="https://podminky.urs.cz/item/CS_URS_2024_02/564952111" TargetMode="External" /><Relationship Id="rId32" Type="http://schemas.openxmlformats.org/officeDocument/2006/relationships/hyperlink" Target="https://podminky.urs.cz/item/CS_URS_2024_02/936124112" TargetMode="External" /><Relationship Id="rId33" Type="http://schemas.openxmlformats.org/officeDocument/2006/relationships/hyperlink" Target="https://podminky.urs.cz/item/CS_URS_2024_02/966071711" TargetMode="External" /><Relationship Id="rId34" Type="http://schemas.openxmlformats.org/officeDocument/2006/relationships/hyperlink" Target="https://podminky.urs.cz/item/CS_URS_2024_02/966071822" TargetMode="External" /><Relationship Id="rId35" Type="http://schemas.openxmlformats.org/officeDocument/2006/relationships/hyperlink" Target="https://podminky.urs.cz/item/CS_URS_2024_02/997221571" TargetMode="External" /><Relationship Id="rId36" Type="http://schemas.openxmlformats.org/officeDocument/2006/relationships/hyperlink" Target="https://podminky.urs.cz/item/CS_URS_2024_02/997221579" TargetMode="External" /><Relationship Id="rId37" Type="http://schemas.openxmlformats.org/officeDocument/2006/relationships/hyperlink" Target="https://podminky.urs.cz/item/CS_URS_2024_02/997221655" TargetMode="External" /><Relationship Id="rId38" Type="http://schemas.openxmlformats.org/officeDocument/2006/relationships/hyperlink" Target="https://podminky.urs.cz/item/CS_URS_2024_02/998332011" TargetMode="External" /><Relationship Id="rId39" Type="http://schemas.openxmlformats.org/officeDocument/2006/relationships/hyperlink" Target="https://podminky.urs.cz/item/CS_URS_2024_02/911121111" TargetMode="External" /><Relationship Id="rId40" Type="http://schemas.openxmlformats.org/officeDocument/2006/relationships/hyperlink" Target="https://podminky.urs.cz/item/CS_URS_2024_02/21022000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4" TargetMode="External" /><Relationship Id="rId4" Type="http://schemas.openxmlformats.org/officeDocument/2006/relationships/hyperlink" Target="https://podminky.urs.cz/item/CS_URS_2024_02/127451113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551108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182111111" TargetMode="External" /><Relationship Id="rId12" Type="http://schemas.openxmlformats.org/officeDocument/2006/relationships/hyperlink" Target="https://podminky.urs.cz/item/CS_URS_2024_02/18235102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62751137" TargetMode="External" /><Relationship Id="rId16" Type="http://schemas.openxmlformats.org/officeDocument/2006/relationships/hyperlink" Target="https://podminky.urs.cz/item/CS_URS_2024_02/162751139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415110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51113" TargetMode="External" /><Relationship Id="rId22" Type="http://schemas.openxmlformats.org/officeDocument/2006/relationships/hyperlink" Target="https://podminky.urs.cz/item/CS_URS_2024_02/181351114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32131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6112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465220111" TargetMode="External" /><Relationship Id="rId33" Type="http://schemas.openxmlformats.org/officeDocument/2006/relationships/hyperlink" Target="https://podminky.urs.cz/item/CS_URS_2024_02/899722114" TargetMode="External" /><Relationship Id="rId34" Type="http://schemas.openxmlformats.org/officeDocument/2006/relationships/hyperlink" Target="https://podminky.urs.cz/item/CS_URS_2024_02/997321511" TargetMode="External" /><Relationship Id="rId35" Type="http://schemas.openxmlformats.org/officeDocument/2006/relationships/hyperlink" Target="https://podminky.urs.cz/item/CS_URS_2024_02/997321519" TargetMode="External" /><Relationship Id="rId36" Type="http://schemas.openxmlformats.org/officeDocument/2006/relationships/hyperlink" Target="https://podminky.urs.cz/item/CS_URS_2024_02/998332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4353104" TargetMode="External" /><Relationship Id="rId6" Type="http://schemas.openxmlformats.org/officeDocument/2006/relationships/hyperlink" Target="https://podminky.urs.cz/item/CS_URS_2024_02/127751113" TargetMode="External" /><Relationship Id="rId7" Type="http://schemas.openxmlformats.org/officeDocument/2006/relationships/hyperlink" Target="https://podminky.urs.cz/item/CS_URS_2024_02/162351124" TargetMode="External" /><Relationship Id="rId8" Type="http://schemas.openxmlformats.org/officeDocument/2006/relationships/hyperlink" Target="https://podminky.urs.cz/item/CS_URS_2024_02/162551108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711525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2111111" TargetMode="External" /><Relationship Id="rId13" Type="http://schemas.openxmlformats.org/officeDocument/2006/relationships/hyperlink" Target="https://podminky.urs.cz/item/CS_URS_2024_02/182151112" TargetMode="External" /><Relationship Id="rId14" Type="http://schemas.openxmlformats.org/officeDocument/2006/relationships/hyperlink" Target="https://podminky.urs.cz/item/CS_URS_2024_02/182351133" TargetMode="External" /><Relationship Id="rId15" Type="http://schemas.openxmlformats.org/officeDocument/2006/relationships/hyperlink" Target="https://podminky.urs.cz/item/CS_URS_2024_02/181451132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7151112" TargetMode="External" /><Relationship Id="rId19" Type="http://schemas.openxmlformats.org/officeDocument/2006/relationships/hyperlink" Target="https://podminky.urs.cz/item/CS_URS_2024_02/1711511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81351113" TargetMode="External" /><Relationship Id="rId23" Type="http://schemas.openxmlformats.org/officeDocument/2006/relationships/hyperlink" Target="https://podminky.urs.cz/item/CS_URS_2024_02/181451131" TargetMode="External" /><Relationship Id="rId24" Type="http://schemas.openxmlformats.org/officeDocument/2006/relationships/hyperlink" Target="https://podminky.urs.cz/item/CS_URS_2024_02/181951114" TargetMode="External" /><Relationship Id="rId25" Type="http://schemas.openxmlformats.org/officeDocument/2006/relationships/hyperlink" Target="https://podminky.urs.cz/item/CS_URS_2024_02/185804312" TargetMode="External" /><Relationship Id="rId26" Type="http://schemas.openxmlformats.org/officeDocument/2006/relationships/hyperlink" Target="https://podminky.urs.cz/item/CS_URS_2024_02/2912111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2010" TargetMode="External" /><Relationship Id="rId30" Type="http://schemas.openxmlformats.org/officeDocument/2006/relationships/hyperlink" Target="https://podminky.urs.cz/item/CS_URS_2024_02/321368211" TargetMode="External" /><Relationship Id="rId31" Type="http://schemas.openxmlformats.org/officeDocument/2006/relationships/hyperlink" Target="https://podminky.urs.cz/item/CS_URS_2024_02/462519002" TargetMode="External" /><Relationship Id="rId32" Type="http://schemas.openxmlformats.org/officeDocument/2006/relationships/hyperlink" Target="https://podminky.urs.cz/item/CS_URS_2024_02/564972111" TargetMode="External" /><Relationship Id="rId33" Type="http://schemas.openxmlformats.org/officeDocument/2006/relationships/hyperlink" Target="https://podminky.urs.cz/item/CS_URS_2024_02/894812315" TargetMode="External" /><Relationship Id="rId34" Type="http://schemas.openxmlformats.org/officeDocument/2006/relationships/hyperlink" Target="https://podminky.urs.cz/item/CS_URS_2024_02/894812333" TargetMode="External" /><Relationship Id="rId35" Type="http://schemas.openxmlformats.org/officeDocument/2006/relationships/hyperlink" Target="https://podminky.urs.cz/item/CS_URS_2024_02/894812339" TargetMode="External" /><Relationship Id="rId36" Type="http://schemas.openxmlformats.org/officeDocument/2006/relationships/hyperlink" Target="https://podminky.urs.cz/item/CS_URS_2024_02/894812356" TargetMode="External" /><Relationship Id="rId37" Type="http://schemas.openxmlformats.org/officeDocument/2006/relationships/hyperlink" Target="https://podminky.urs.cz/item/CS_URS_2024_02/935111211" TargetMode="External" /><Relationship Id="rId38" Type="http://schemas.openxmlformats.org/officeDocument/2006/relationships/hyperlink" Target="https://podminky.urs.cz/item/CS_URS_2024_02/936124112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871353123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201" TargetMode="External" /><Relationship Id="rId2" Type="http://schemas.openxmlformats.org/officeDocument/2006/relationships/hyperlink" Target="https://podminky.urs.cz/item/CS_URS_2024_02/273313611" TargetMode="External" /><Relationship Id="rId3" Type="http://schemas.openxmlformats.org/officeDocument/2006/relationships/hyperlink" Target="https://podminky.urs.cz/item/CS_URS_2024_02/321321116" TargetMode="External" /><Relationship Id="rId4" Type="http://schemas.openxmlformats.org/officeDocument/2006/relationships/hyperlink" Target="https://podminky.urs.cz/item/CS_URS_2024_02/321351010" TargetMode="External" /><Relationship Id="rId5" Type="http://schemas.openxmlformats.org/officeDocument/2006/relationships/hyperlink" Target="https://podminky.urs.cz/item/CS_URS_2024_02/321351020" TargetMode="External" /><Relationship Id="rId6" Type="http://schemas.openxmlformats.org/officeDocument/2006/relationships/hyperlink" Target="https://podminky.urs.cz/item/CS_URS_2024_02/321352010" TargetMode="External" /><Relationship Id="rId7" Type="http://schemas.openxmlformats.org/officeDocument/2006/relationships/hyperlink" Target="https://podminky.urs.cz/item/CS_URS_2024_02/321352020" TargetMode="External" /><Relationship Id="rId8" Type="http://schemas.openxmlformats.org/officeDocument/2006/relationships/hyperlink" Target="https://podminky.urs.cz/item/CS_URS_2024_02/321366111" TargetMode="External" /><Relationship Id="rId9" Type="http://schemas.openxmlformats.org/officeDocument/2006/relationships/hyperlink" Target="https://podminky.urs.cz/item/CS_URS_2024_02/321366112" TargetMode="External" /><Relationship Id="rId10" Type="http://schemas.openxmlformats.org/officeDocument/2006/relationships/hyperlink" Target="https://podminky.urs.cz/item/CS_URS_2024_02/931992121" TargetMode="External" /><Relationship Id="rId11" Type="http://schemas.openxmlformats.org/officeDocument/2006/relationships/hyperlink" Target="https://podminky.urs.cz/item/CS_URS_2024_02/936457113" TargetMode="External" /><Relationship Id="rId12" Type="http://schemas.openxmlformats.org/officeDocument/2006/relationships/hyperlink" Target="https://podminky.urs.cz/item/CS_URS_2024_02/936501111" TargetMode="External" /><Relationship Id="rId13" Type="http://schemas.openxmlformats.org/officeDocument/2006/relationships/hyperlink" Target="https://podminky.urs.cz/item/CS_URS_2024_02/953333318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hyperlink" Target="https://podminky.urs.cz/item/CS_URS_2024_02/767832122" TargetMode="External" /><Relationship Id="rId16" Type="http://schemas.openxmlformats.org/officeDocument/2006/relationships/hyperlink" Target="https://podminky.urs.cz/item/CS_URS_2024_02/91112111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1151123" TargetMode="External" /><Relationship Id="rId3" Type="http://schemas.openxmlformats.org/officeDocument/2006/relationships/hyperlink" Target="https://podminky.urs.cz/item/CS_URS_2024_02/124353101" TargetMode="External" /><Relationship Id="rId4" Type="http://schemas.openxmlformats.org/officeDocument/2006/relationships/hyperlink" Target="https://podminky.urs.cz/item/CS_URS_2024_02/127451111" TargetMode="External" /><Relationship Id="rId5" Type="http://schemas.openxmlformats.org/officeDocument/2006/relationships/hyperlink" Target="https://podminky.urs.cz/item/CS_URS_2024_02/162351124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15113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51112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1411132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462519002" TargetMode="External" /><Relationship Id="rId22" Type="http://schemas.openxmlformats.org/officeDocument/2006/relationships/hyperlink" Target="https://podminky.urs.cz/item/CS_URS_2024_02/997321511" TargetMode="External" /><Relationship Id="rId23" Type="http://schemas.openxmlformats.org/officeDocument/2006/relationships/hyperlink" Target="https://podminky.urs.cz/item/CS_URS_2024_02/997321519" TargetMode="External" /><Relationship Id="rId24" Type="http://schemas.openxmlformats.org/officeDocument/2006/relationships/hyperlink" Target="https://podminky.urs.cz/item/CS_URS_2024_02/99833201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19003211" TargetMode="External" /><Relationship Id="rId5" Type="http://schemas.openxmlformats.org/officeDocument/2006/relationships/hyperlink" Target="https://podminky.urs.cz/item/CS_URS_2024_02/1190032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7451102" TargetMode="External" /><Relationship Id="rId8" Type="http://schemas.openxmlformats.org/officeDocument/2006/relationships/hyperlink" Target="https://podminky.urs.cz/item/CS_URS_2024_02/131351106" TargetMode="External" /><Relationship Id="rId9" Type="http://schemas.openxmlformats.org/officeDocument/2006/relationships/hyperlink" Target="https://podminky.urs.cz/item/CS_URS_2024_02/131313701" TargetMode="External" /><Relationship Id="rId10" Type="http://schemas.openxmlformats.org/officeDocument/2006/relationships/hyperlink" Target="https://podminky.urs.cz/item/CS_URS_2024_02/131351106" TargetMode="External" /><Relationship Id="rId11" Type="http://schemas.openxmlformats.org/officeDocument/2006/relationships/hyperlink" Target="https://podminky.urs.cz/item/CS_URS_2024_02/162551108" TargetMode="External" /><Relationship Id="rId12" Type="http://schemas.openxmlformats.org/officeDocument/2006/relationships/hyperlink" Target="https://podminky.urs.cz/item/CS_URS_2024_02/162351124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62551128" TargetMode="External" /><Relationship Id="rId18" Type="http://schemas.openxmlformats.org/officeDocument/2006/relationships/hyperlink" Target="https://podminky.urs.cz/item/CS_URS_2024_02/162751137" TargetMode="External" /><Relationship Id="rId19" Type="http://schemas.openxmlformats.org/officeDocument/2006/relationships/hyperlink" Target="https://podminky.urs.cz/item/CS_URS_2024_02/162751139" TargetMode="External" /><Relationship Id="rId20" Type="http://schemas.openxmlformats.org/officeDocument/2006/relationships/hyperlink" Target="https://podminky.urs.cz/item/CS_URS_2024_02/167151112" TargetMode="External" /><Relationship Id="rId21" Type="http://schemas.openxmlformats.org/officeDocument/2006/relationships/hyperlink" Target="https://podminky.urs.cz/item/CS_URS_2024_02/171103201" TargetMode="External" /><Relationship Id="rId22" Type="http://schemas.openxmlformats.org/officeDocument/2006/relationships/hyperlink" Target="https://podminky.urs.cz/item/CS_URS_2024_02/171152501" TargetMode="External" /><Relationship Id="rId23" Type="http://schemas.openxmlformats.org/officeDocument/2006/relationships/hyperlink" Target="https://podminky.urs.cz/item/CS_URS_2024_02/171251201" TargetMode="External" /><Relationship Id="rId24" Type="http://schemas.openxmlformats.org/officeDocument/2006/relationships/hyperlink" Target="https://podminky.urs.cz/item/CS_URS_2024_02/174151101" TargetMode="External" /><Relationship Id="rId25" Type="http://schemas.openxmlformats.org/officeDocument/2006/relationships/hyperlink" Target="https://podminky.urs.cz/item/CS_URS_2024_02/181351103" TargetMode="External" /><Relationship Id="rId26" Type="http://schemas.openxmlformats.org/officeDocument/2006/relationships/hyperlink" Target="https://podminky.urs.cz/item/CS_URS_2024_02/18141113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1411132" TargetMode="External" /><Relationship Id="rId29" Type="http://schemas.openxmlformats.org/officeDocument/2006/relationships/hyperlink" Target="https://podminky.urs.cz/item/CS_URS_2024_02/182151111" TargetMode="External" /><Relationship Id="rId30" Type="http://schemas.openxmlformats.org/officeDocument/2006/relationships/hyperlink" Target="https://podminky.urs.cz/item/CS_URS_2024_02/182251101" TargetMode="External" /><Relationship Id="rId31" Type="http://schemas.openxmlformats.org/officeDocument/2006/relationships/hyperlink" Target="https://podminky.urs.cz/item/CS_URS_2024_02/185804312" TargetMode="External" /><Relationship Id="rId32" Type="http://schemas.openxmlformats.org/officeDocument/2006/relationships/hyperlink" Target="https://podminky.urs.cz/item/CS_URS_2024_02/181951114" TargetMode="External" /><Relationship Id="rId33" Type="http://schemas.openxmlformats.org/officeDocument/2006/relationships/hyperlink" Target="https://podminky.urs.cz/item/CS_URS_2024_02/273313711" TargetMode="External" /><Relationship Id="rId34" Type="http://schemas.openxmlformats.org/officeDocument/2006/relationships/hyperlink" Target="https://podminky.urs.cz/item/CS_URS_2024_02/275313711" TargetMode="External" /><Relationship Id="rId35" Type="http://schemas.openxmlformats.org/officeDocument/2006/relationships/hyperlink" Target="https://podminky.urs.cz/item/CS_URS_2024_02/291111111" TargetMode="External" /><Relationship Id="rId36" Type="http://schemas.openxmlformats.org/officeDocument/2006/relationships/hyperlink" Target="https://podminky.urs.cz/item/CS_URS_2024_02/291211111" TargetMode="External" /><Relationship Id="rId37" Type="http://schemas.openxmlformats.org/officeDocument/2006/relationships/hyperlink" Target="https://podminky.urs.cz/item/CS_URS_2024_02/451311111" TargetMode="External" /><Relationship Id="rId38" Type="http://schemas.openxmlformats.org/officeDocument/2006/relationships/hyperlink" Target="https://podminky.urs.cz/item/CS_URS_2024_02/451577877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9002" TargetMode="External" /><Relationship Id="rId41" Type="http://schemas.openxmlformats.org/officeDocument/2006/relationships/hyperlink" Target="https://podminky.urs.cz/item/CS_URS_2024_02/465513127" TargetMode="External" /><Relationship Id="rId42" Type="http://schemas.openxmlformats.org/officeDocument/2006/relationships/hyperlink" Target="https://podminky.urs.cz/item/CS_URS_2024_02/564952111" TargetMode="External" /><Relationship Id="rId43" Type="http://schemas.openxmlformats.org/officeDocument/2006/relationships/hyperlink" Target="https://podminky.urs.cz/item/CS_URS_2024_02/564851011" TargetMode="External" /><Relationship Id="rId44" Type="http://schemas.openxmlformats.org/officeDocument/2006/relationships/hyperlink" Target="https://podminky.urs.cz/item/CS_URS_2024_02/890411811" TargetMode="External" /><Relationship Id="rId45" Type="http://schemas.openxmlformats.org/officeDocument/2006/relationships/hyperlink" Target="https://podminky.urs.cz/item/CS_URS_2024_02/245111111" TargetMode="External" /><Relationship Id="rId46" Type="http://schemas.openxmlformats.org/officeDocument/2006/relationships/hyperlink" Target="https://podminky.urs.cz/item/CS_URS_2024_02/894411311" TargetMode="External" /><Relationship Id="rId47" Type="http://schemas.openxmlformats.org/officeDocument/2006/relationships/hyperlink" Target="https://podminky.urs.cz/item/CS_URS_2024_02/894414111" TargetMode="External" /><Relationship Id="rId48" Type="http://schemas.openxmlformats.org/officeDocument/2006/relationships/hyperlink" Target="https://podminky.urs.cz/item/CS_URS_2024_02/894414211" TargetMode="External" /><Relationship Id="rId49" Type="http://schemas.openxmlformats.org/officeDocument/2006/relationships/hyperlink" Target="https://podminky.urs.cz/item/CS_URS_2024_02/899103112" TargetMode="External" /><Relationship Id="rId50" Type="http://schemas.openxmlformats.org/officeDocument/2006/relationships/hyperlink" Target="https://podminky.urs.cz/item/CS_URS_2024_02/899623161" TargetMode="External" /><Relationship Id="rId51" Type="http://schemas.openxmlformats.org/officeDocument/2006/relationships/hyperlink" Target="https://podminky.urs.cz/item/CS_URS_2024_02/899643121" TargetMode="External" /><Relationship Id="rId52" Type="http://schemas.openxmlformats.org/officeDocument/2006/relationships/hyperlink" Target="https://podminky.urs.cz/item/CS_URS_2024_02/899643122" TargetMode="External" /><Relationship Id="rId53" Type="http://schemas.openxmlformats.org/officeDocument/2006/relationships/hyperlink" Target="https://podminky.urs.cz/item/CS_URS_2024_02/899658211" TargetMode="External" /><Relationship Id="rId54" Type="http://schemas.openxmlformats.org/officeDocument/2006/relationships/hyperlink" Target="https://podminky.urs.cz/item/CS_URS_2024_02/935112211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4353102" TargetMode="External" /><Relationship Id="rId8" Type="http://schemas.openxmlformats.org/officeDocument/2006/relationships/hyperlink" Target="https://podminky.urs.cz/item/CS_URS_2024_02/15171211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3111115" TargetMode="External" /><Relationship Id="rId11" Type="http://schemas.openxmlformats.org/officeDocument/2006/relationships/hyperlink" Target="https://podminky.urs.cz/item/CS_URS_2024_02/153112111" TargetMode="External" /><Relationship Id="rId12" Type="http://schemas.openxmlformats.org/officeDocument/2006/relationships/hyperlink" Target="https://podminky.urs.cz/item/CS_URS_2024_02/153112122" TargetMode="External" /><Relationship Id="rId13" Type="http://schemas.openxmlformats.org/officeDocument/2006/relationships/hyperlink" Target="https://podminky.urs.cz/item/CS_URS_2024_02/153113112" TargetMode="External" /><Relationship Id="rId14" Type="http://schemas.openxmlformats.org/officeDocument/2006/relationships/hyperlink" Target="https://podminky.urs.cz/item/CS_URS_2024_02/162551108" TargetMode="External" /><Relationship Id="rId15" Type="http://schemas.openxmlformats.org/officeDocument/2006/relationships/hyperlink" Target="https://podminky.urs.cz/item/CS_URS_2024_02/162551128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2501" TargetMode="External" /><Relationship Id="rId21" Type="http://schemas.openxmlformats.org/officeDocument/2006/relationships/hyperlink" Target="https://podminky.urs.cz/item/CS_URS_2024_02/174151103" TargetMode="External" /><Relationship Id="rId22" Type="http://schemas.openxmlformats.org/officeDocument/2006/relationships/hyperlink" Target="https://podminky.urs.cz/item/CS_URS_2024_02/1712512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226112113" TargetMode="External" /><Relationship Id="rId26" Type="http://schemas.openxmlformats.org/officeDocument/2006/relationships/hyperlink" Target="https://podminky.urs.cz/item/CS_URS_2024_02/273313611" TargetMode="External" /><Relationship Id="rId27" Type="http://schemas.openxmlformats.org/officeDocument/2006/relationships/hyperlink" Target="https://podminky.urs.cz/item/CS_URS_2024_02/321321116" TargetMode="External" /><Relationship Id="rId28" Type="http://schemas.openxmlformats.org/officeDocument/2006/relationships/hyperlink" Target="https://podminky.urs.cz/item/CS_URS_2024_02/321351010" TargetMode="External" /><Relationship Id="rId29" Type="http://schemas.openxmlformats.org/officeDocument/2006/relationships/hyperlink" Target="https://podminky.urs.cz/item/CS_URS_2024_02/321351020" TargetMode="External" /><Relationship Id="rId30" Type="http://schemas.openxmlformats.org/officeDocument/2006/relationships/hyperlink" Target="https://podminky.urs.cz/item/CS_URS_2024_02/321352010" TargetMode="External" /><Relationship Id="rId31" Type="http://schemas.openxmlformats.org/officeDocument/2006/relationships/hyperlink" Target="https://podminky.urs.cz/item/CS_URS_2024_02/321352020" TargetMode="External" /><Relationship Id="rId32" Type="http://schemas.openxmlformats.org/officeDocument/2006/relationships/hyperlink" Target="https://podminky.urs.cz/item/CS_URS_2024_02/321366111" TargetMode="External" /><Relationship Id="rId33" Type="http://schemas.openxmlformats.org/officeDocument/2006/relationships/hyperlink" Target="https://podminky.urs.cz/item/CS_URS_2024_02/321366112" TargetMode="External" /><Relationship Id="rId34" Type="http://schemas.openxmlformats.org/officeDocument/2006/relationships/hyperlink" Target="https://podminky.urs.cz/item/CS_URS_2024_02/462451114" TargetMode="External" /><Relationship Id="rId35" Type="http://schemas.openxmlformats.org/officeDocument/2006/relationships/hyperlink" Target="https://podminky.urs.cz/item/CS_URS_2024_02/871420310" TargetMode="External" /><Relationship Id="rId36" Type="http://schemas.openxmlformats.org/officeDocument/2006/relationships/hyperlink" Target="https://podminky.urs.cz/item/CS_URS_2024_02/877260330" TargetMode="External" /><Relationship Id="rId37" Type="http://schemas.openxmlformats.org/officeDocument/2006/relationships/hyperlink" Target="https://podminky.urs.cz/item/CS_URS_2024_02/891422421" TargetMode="External" /><Relationship Id="rId38" Type="http://schemas.openxmlformats.org/officeDocument/2006/relationships/hyperlink" Target="https://podminky.urs.cz/item/CS_URS_2024_02/899722111" TargetMode="External" /><Relationship Id="rId39" Type="http://schemas.openxmlformats.org/officeDocument/2006/relationships/hyperlink" Target="https://podminky.urs.cz/item/CS_URS_2024_02/931992121" TargetMode="External" /><Relationship Id="rId40" Type="http://schemas.openxmlformats.org/officeDocument/2006/relationships/hyperlink" Target="https://podminky.urs.cz/item/CS_URS_2024_02/953333318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67163122" TargetMode="External" /><Relationship Id="rId43" Type="http://schemas.openxmlformats.org/officeDocument/2006/relationships/hyperlink" Target="https://podminky.urs.cz/item/CS_URS_2024_02/2102200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551128" TargetMode="External" /><Relationship Id="rId2" Type="http://schemas.openxmlformats.org/officeDocument/2006/relationships/hyperlink" Target="https://podminky.urs.cz/item/CS_URS_2024_02/167151112" TargetMode="External" /><Relationship Id="rId3" Type="http://schemas.openxmlformats.org/officeDocument/2006/relationships/hyperlink" Target="https://podminky.urs.cz/item/CS_URS_2024_02/171151103" TargetMode="External" /><Relationship Id="rId4" Type="http://schemas.openxmlformats.org/officeDocument/2006/relationships/hyperlink" Target="https://podminky.urs.cz/item/CS_URS_2024_02/171152501" TargetMode="External" /><Relationship Id="rId5" Type="http://schemas.openxmlformats.org/officeDocument/2006/relationships/hyperlink" Target="https://podminky.urs.cz/item/CS_URS_2024_02/181951114" TargetMode="External" /><Relationship Id="rId6" Type="http://schemas.openxmlformats.org/officeDocument/2006/relationships/hyperlink" Target="https://podminky.urs.cz/item/CS_URS_2024_02/182151112" TargetMode="External" /><Relationship Id="rId7" Type="http://schemas.openxmlformats.org/officeDocument/2006/relationships/hyperlink" Target="https://podminky.urs.cz/item/CS_URS_2024_02/462519002" TargetMode="External" /><Relationship Id="rId8" Type="http://schemas.openxmlformats.org/officeDocument/2006/relationships/hyperlink" Target="https://podminky.urs.cz/item/CS_URS_2024_02/467510111" TargetMode="External" /><Relationship Id="rId9" Type="http://schemas.openxmlformats.org/officeDocument/2006/relationships/hyperlink" Target="https://podminky.urs.cz/item/CS_URS_2024_02/99833201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1151123" TargetMode="External" /><Relationship Id="rId5" Type="http://schemas.openxmlformats.org/officeDocument/2006/relationships/hyperlink" Target="https://podminky.urs.cz/item/CS_URS_2024_02/127751113" TargetMode="External" /><Relationship Id="rId6" Type="http://schemas.openxmlformats.org/officeDocument/2006/relationships/hyperlink" Target="https://podminky.urs.cz/item/CS_URS_2024_02/132354103" TargetMode="External" /><Relationship Id="rId7" Type="http://schemas.openxmlformats.org/officeDocument/2006/relationships/hyperlink" Target="https://podminky.urs.cz/item/CS_URS_2024_02/151101201" TargetMode="External" /><Relationship Id="rId8" Type="http://schemas.openxmlformats.org/officeDocument/2006/relationships/hyperlink" Target="https://podminky.urs.cz/item/CS_URS_2024_02/151101211" TargetMode="External" /><Relationship Id="rId9" Type="http://schemas.openxmlformats.org/officeDocument/2006/relationships/hyperlink" Target="https://podminky.urs.cz/item/CS_URS_2024_02/151712111" TargetMode="External" /><Relationship Id="rId10" Type="http://schemas.openxmlformats.org/officeDocument/2006/relationships/hyperlink" Target="https://podminky.urs.cz/item/CS_URS_2024_02/15171212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2111" TargetMode="External" /><Relationship Id="rId13" Type="http://schemas.openxmlformats.org/officeDocument/2006/relationships/hyperlink" Target="https://podminky.urs.cz/item/CS_URS_2024_02/153112122" TargetMode="External" /><Relationship Id="rId14" Type="http://schemas.openxmlformats.org/officeDocument/2006/relationships/hyperlink" Target="https://podminky.urs.cz/item/CS_URS_2024_02/153113112" TargetMode="External" /><Relationship Id="rId15" Type="http://schemas.openxmlformats.org/officeDocument/2006/relationships/hyperlink" Target="https://podminky.urs.cz/item/CS_URS_2024_02/162351124" TargetMode="External" /><Relationship Id="rId16" Type="http://schemas.openxmlformats.org/officeDocument/2006/relationships/hyperlink" Target="https://podminky.urs.cz/item/CS_URS_2024_02/162551128" TargetMode="External" /><Relationship Id="rId17" Type="http://schemas.openxmlformats.org/officeDocument/2006/relationships/hyperlink" Target="https://podminky.urs.cz/item/CS_URS_2024_02/162751137" TargetMode="External" /><Relationship Id="rId18" Type="http://schemas.openxmlformats.org/officeDocument/2006/relationships/hyperlink" Target="https://podminky.urs.cz/item/CS_URS_2024_02/162751139" TargetMode="External" /><Relationship Id="rId19" Type="http://schemas.openxmlformats.org/officeDocument/2006/relationships/hyperlink" Target="https://podminky.urs.cz/item/CS_URS_2024_02/167151112" TargetMode="External" /><Relationship Id="rId20" Type="http://schemas.openxmlformats.org/officeDocument/2006/relationships/hyperlink" Target="https://podminky.urs.cz/item/CS_URS_2024_02/1711511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1201231" TargetMode="External" /><Relationship Id="rId23" Type="http://schemas.openxmlformats.org/officeDocument/2006/relationships/hyperlink" Target="https://podminky.urs.cz/item/CS_URS_2024_02/174151101" TargetMode="External" /><Relationship Id="rId24" Type="http://schemas.openxmlformats.org/officeDocument/2006/relationships/hyperlink" Target="https://podminky.urs.cz/item/CS_URS_2024_02/175151101" TargetMode="External" /><Relationship Id="rId25" Type="http://schemas.openxmlformats.org/officeDocument/2006/relationships/hyperlink" Target="https://podminky.urs.cz/item/CS_URS_2024_02/181351113" TargetMode="External" /><Relationship Id="rId26" Type="http://schemas.openxmlformats.org/officeDocument/2006/relationships/hyperlink" Target="https://podminky.urs.cz/item/CS_URS_2024_02/181451132" TargetMode="External" /><Relationship Id="rId27" Type="http://schemas.openxmlformats.org/officeDocument/2006/relationships/hyperlink" Target="https://podminky.urs.cz/item/CS_URS_2024_02/181951114" TargetMode="External" /><Relationship Id="rId28" Type="http://schemas.openxmlformats.org/officeDocument/2006/relationships/hyperlink" Target="https://podminky.urs.cz/item/CS_URS_2024_02/185804312" TargetMode="External" /><Relationship Id="rId29" Type="http://schemas.openxmlformats.org/officeDocument/2006/relationships/hyperlink" Target="https://podminky.urs.cz/item/CS_URS_2024_02/225411114" TargetMode="External" /><Relationship Id="rId30" Type="http://schemas.openxmlformats.org/officeDocument/2006/relationships/hyperlink" Target="https://podminky.urs.cz/item/CS_URS_2024_02/226212614" TargetMode="External" /><Relationship Id="rId31" Type="http://schemas.openxmlformats.org/officeDocument/2006/relationships/hyperlink" Target="https://podminky.urs.cz/item/CS_URS_2024_02/273313611" TargetMode="External" /><Relationship Id="rId32" Type="http://schemas.openxmlformats.org/officeDocument/2006/relationships/hyperlink" Target="https://podminky.urs.cz/item/CS_URS_2024_02/321321116" TargetMode="External" /><Relationship Id="rId33" Type="http://schemas.openxmlformats.org/officeDocument/2006/relationships/hyperlink" Target="https://podminky.urs.cz/item/CS_URS_2024_02/321351010" TargetMode="External" /><Relationship Id="rId34" Type="http://schemas.openxmlformats.org/officeDocument/2006/relationships/hyperlink" Target="https://podminky.urs.cz/item/CS_URS_2024_02/321351020" TargetMode="External" /><Relationship Id="rId35" Type="http://schemas.openxmlformats.org/officeDocument/2006/relationships/hyperlink" Target="https://podminky.urs.cz/item/CS_URS_2024_02/321352010" TargetMode="External" /><Relationship Id="rId36" Type="http://schemas.openxmlformats.org/officeDocument/2006/relationships/hyperlink" Target="https://podminky.urs.cz/item/CS_URS_2024_02/321352020" TargetMode="External" /><Relationship Id="rId37" Type="http://schemas.openxmlformats.org/officeDocument/2006/relationships/hyperlink" Target="https://podminky.urs.cz/item/CS_URS_2024_02/321366111" TargetMode="External" /><Relationship Id="rId38" Type="http://schemas.openxmlformats.org/officeDocument/2006/relationships/hyperlink" Target="https://podminky.urs.cz/item/CS_URS_2024_02/321366112" TargetMode="External" /><Relationship Id="rId39" Type="http://schemas.openxmlformats.org/officeDocument/2006/relationships/hyperlink" Target="https://podminky.urs.cz/item/CS_URS_2024_02/457971121" TargetMode="External" /><Relationship Id="rId40" Type="http://schemas.openxmlformats.org/officeDocument/2006/relationships/hyperlink" Target="https://podminky.urs.cz/item/CS_URS_2024_02/462512270" TargetMode="External" /><Relationship Id="rId41" Type="http://schemas.openxmlformats.org/officeDocument/2006/relationships/hyperlink" Target="https://podminky.urs.cz/item/CS_URS_2024_02/871393121" TargetMode="External" /><Relationship Id="rId42" Type="http://schemas.openxmlformats.org/officeDocument/2006/relationships/hyperlink" Target="https://podminky.urs.cz/item/CS_URS_2024_02/877260330" TargetMode="External" /><Relationship Id="rId43" Type="http://schemas.openxmlformats.org/officeDocument/2006/relationships/hyperlink" Target="https://podminky.urs.cz/item/CS_URS_2024_02/891392421" TargetMode="External" /><Relationship Id="rId44" Type="http://schemas.openxmlformats.org/officeDocument/2006/relationships/hyperlink" Target="https://podminky.urs.cz/item/CS_URS_2024_02/894410102" TargetMode="External" /><Relationship Id="rId45" Type="http://schemas.openxmlformats.org/officeDocument/2006/relationships/hyperlink" Target="https://podminky.urs.cz/item/CS_URS_2024_02/894410211" TargetMode="External" /><Relationship Id="rId46" Type="http://schemas.openxmlformats.org/officeDocument/2006/relationships/hyperlink" Target="https://podminky.urs.cz/item/CS_URS_2024_02/894410213" TargetMode="External" /><Relationship Id="rId47" Type="http://schemas.openxmlformats.org/officeDocument/2006/relationships/hyperlink" Target="https://podminky.urs.cz/item/CS_URS_2024_02/894410232" TargetMode="External" /><Relationship Id="rId48" Type="http://schemas.openxmlformats.org/officeDocument/2006/relationships/hyperlink" Target="https://podminky.urs.cz/item/CS_URS_2024_02/899113112" TargetMode="External" /><Relationship Id="rId49" Type="http://schemas.openxmlformats.org/officeDocument/2006/relationships/hyperlink" Target="https://podminky.urs.cz/item/CS_URS_2024_02/899633161" TargetMode="External" /><Relationship Id="rId50" Type="http://schemas.openxmlformats.org/officeDocument/2006/relationships/hyperlink" Target="https://podminky.urs.cz/item/CS_URS_2024_02/899643121" TargetMode="External" /><Relationship Id="rId51" Type="http://schemas.openxmlformats.org/officeDocument/2006/relationships/hyperlink" Target="https://podminky.urs.cz/item/CS_URS_2024_02/899643122" TargetMode="External" /><Relationship Id="rId52" Type="http://schemas.openxmlformats.org/officeDocument/2006/relationships/hyperlink" Target="https://podminky.urs.cz/item/CS_URS_2024_02/899658211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31992122" TargetMode="External" /><Relationship Id="rId55" Type="http://schemas.openxmlformats.org/officeDocument/2006/relationships/hyperlink" Target="https://podminky.urs.cz/item/CS_URS_2024_02/936457112" TargetMode="External" /><Relationship Id="rId56" Type="http://schemas.openxmlformats.org/officeDocument/2006/relationships/hyperlink" Target="https://podminky.urs.cz/item/CS_URS_2024_02/953333318" TargetMode="External" /><Relationship Id="rId57" Type="http://schemas.openxmlformats.org/officeDocument/2006/relationships/hyperlink" Target="https://podminky.urs.cz/item/CS_URS_2024_02/960321271" TargetMode="External" /><Relationship Id="rId58" Type="http://schemas.openxmlformats.org/officeDocument/2006/relationships/hyperlink" Target="https://podminky.urs.cz/item/CS_URS_2024_02/966065111" TargetMode="External" /><Relationship Id="rId59" Type="http://schemas.openxmlformats.org/officeDocument/2006/relationships/hyperlink" Target="https://podminky.urs.cz/item/CS_URS_2024_02/985331215" TargetMode="External" /><Relationship Id="rId60" Type="http://schemas.openxmlformats.org/officeDocument/2006/relationships/hyperlink" Target="https://podminky.urs.cz/item/CS_URS_2024_02/997013862" TargetMode="External" /><Relationship Id="rId61" Type="http://schemas.openxmlformats.org/officeDocument/2006/relationships/hyperlink" Target="https://podminky.urs.cz/item/CS_URS_2024_02/997013873" TargetMode="External" /><Relationship Id="rId62" Type="http://schemas.openxmlformats.org/officeDocument/2006/relationships/hyperlink" Target="https://podminky.urs.cz/item/CS_URS_2024_02/997321511" TargetMode="External" /><Relationship Id="rId63" Type="http://schemas.openxmlformats.org/officeDocument/2006/relationships/hyperlink" Target="https://podminky.urs.cz/item/CS_URS_2024_02/997321519" TargetMode="External" /><Relationship Id="rId64" Type="http://schemas.openxmlformats.org/officeDocument/2006/relationships/hyperlink" Target="https://podminky.urs.cz/item/CS_URS_2024_02/998332011" TargetMode="External" /><Relationship Id="rId65" Type="http://schemas.openxmlformats.org/officeDocument/2006/relationships/hyperlink" Target="https://podminky.urs.cz/item/CS_URS_2024_02/711311001" TargetMode="External" /><Relationship Id="rId66" Type="http://schemas.openxmlformats.org/officeDocument/2006/relationships/hyperlink" Target="https://podminky.urs.cz/item/CS_URS_2024_02/711442559" TargetMode="External" /><Relationship Id="rId67" Type="http://schemas.openxmlformats.org/officeDocument/2006/relationships/hyperlink" Target="https://podminky.urs.cz/item/CS_URS_2024_02/911121111" TargetMode="External" /><Relationship Id="rId6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62351124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2" TargetMode="External" /><Relationship Id="rId11" Type="http://schemas.openxmlformats.org/officeDocument/2006/relationships/hyperlink" Target="https://podminky.urs.cz/item/CS_URS_2024_02/17115250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5253102" TargetMode="External" /><Relationship Id="rId14" Type="http://schemas.openxmlformats.org/officeDocument/2006/relationships/hyperlink" Target="https://podminky.urs.cz/item/CS_URS_2024_02/181351113" TargetMode="External" /><Relationship Id="rId15" Type="http://schemas.openxmlformats.org/officeDocument/2006/relationships/hyperlink" Target="https://podminky.urs.cz/item/CS_URS_2024_02/181451131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2111111" TargetMode="External" /><Relationship Id="rId18" Type="http://schemas.openxmlformats.org/officeDocument/2006/relationships/hyperlink" Target="https://podminky.urs.cz/item/CS_URS_2024_02/182151111" TargetMode="External" /><Relationship Id="rId19" Type="http://schemas.openxmlformats.org/officeDocument/2006/relationships/hyperlink" Target="https://podminky.urs.cz/item/CS_URS_2024_02/182351023" TargetMode="External" /><Relationship Id="rId20" Type="http://schemas.openxmlformats.org/officeDocument/2006/relationships/hyperlink" Target="https://podminky.urs.cz/item/CS_URS_2024_02/181451132" TargetMode="External" /><Relationship Id="rId21" Type="http://schemas.openxmlformats.org/officeDocument/2006/relationships/hyperlink" Target="https://podminky.urs.cz/item/CS_URS_2024_02/185804312" TargetMode="External" /><Relationship Id="rId22" Type="http://schemas.openxmlformats.org/officeDocument/2006/relationships/hyperlink" Target="https://podminky.urs.cz/item/CS_URS_2024_02/32131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2519002" TargetMode="External" /><Relationship Id="rId27" Type="http://schemas.openxmlformats.org/officeDocument/2006/relationships/hyperlink" Target="https://podminky.urs.cz/item/CS_URS_2024_02/463212121" TargetMode="External" /><Relationship Id="rId28" Type="http://schemas.openxmlformats.org/officeDocument/2006/relationships/hyperlink" Target="https://podminky.urs.cz/item/CS_URS_2024_02/464571121" TargetMode="External" /><Relationship Id="rId29" Type="http://schemas.openxmlformats.org/officeDocument/2006/relationships/hyperlink" Target="https://podminky.urs.cz/item/CS_URS_2024_02/998332011" TargetMode="External" /><Relationship Id="rId30" Type="http://schemas.openxmlformats.org/officeDocument/2006/relationships/hyperlink" Target="https://podminky.urs.cz/item/CS_URS_2024_02/711462103" TargetMode="External" /><Relationship Id="rId3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5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113154528" TargetMode="External" /><Relationship Id="rId4" Type="http://schemas.openxmlformats.org/officeDocument/2006/relationships/hyperlink" Target="https://podminky.urs.cz/item/CS_URS_2024_02/115101202" TargetMode="External" /><Relationship Id="rId5" Type="http://schemas.openxmlformats.org/officeDocument/2006/relationships/hyperlink" Target="https://podminky.urs.cz/item/CS_URS_2024_02/11510130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31251104" TargetMode="External" /><Relationship Id="rId8" Type="http://schemas.openxmlformats.org/officeDocument/2006/relationships/hyperlink" Target="https://podminky.urs.cz/item/CS_URS_2024_02/153112111" TargetMode="External" /><Relationship Id="rId9" Type="http://schemas.openxmlformats.org/officeDocument/2006/relationships/hyperlink" Target="https://podminky.urs.cz/item/CS_URS_2024_02/153112122" TargetMode="External" /><Relationship Id="rId10" Type="http://schemas.openxmlformats.org/officeDocument/2006/relationships/hyperlink" Target="https://podminky.urs.cz/item/CS_URS_2024_02/153113112" TargetMode="External" /><Relationship Id="rId11" Type="http://schemas.openxmlformats.org/officeDocument/2006/relationships/hyperlink" Target="https://podminky.urs.cz/item/CS_URS_2024_02/162651112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341111" TargetMode="External" /><Relationship Id="rId14" Type="http://schemas.openxmlformats.org/officeDocument/2006/relationships/hyperlink" Target="https://podminky.urs.cz/item/CS_URS_2024_02/212792212" TargetMode="External" /><Relationship Id="rId15" Type="http://schemas.openxmlformats.org/officeDocument/2006/relationships/hyperlink" Target="https://podminky.urs.cz/item/CS_URS_2024_02/275351121" TargetMode="External" /><Relationship Id="rId16" Type="http://schemas.openxmlformats.org/officeDocument/2006/relationships/hyperlink" Target="https://podminky.urs.cz/item/CS_URS_2024_02/275351122" TargetMode="External" /><Relationship Id="rId17" Type="http://schemas.openxmlformats.org/officeDocument/2006/relationships/hyperlink" Target="https://podminky.urs.cz/item/CS_URS_2024_02/388995212" TargetMode="External" /><Relationship Id="rId18" Type="http://schemas.openxmlformats.org/officeDocument/2006/relationships/hyperlink" Target="https://podminky.urs.cz/item/CS_URS_2024_02/213311111" TargetMode="External" /><Relationship Id="rId19" Type="http://schemas.openxmlformats.org/officeDocument/2006/relationships/hyperlink" Target="https://podminky.urs.cz/item/CS_URS_2024_02/225411114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273313811" TargetMode="External" /><Relationship Id="rId22" Type="http://schemas.openxmlformats.org/officeDocument/2006/relationships/hyperlink" Target="https://podminky.urs.cz/item/CS_URS_2024_02/275322611" TargetMode="External" /><Relationship Id="rId23" Type="http://schemas.openxmlformats.org/officeDocument/2006/relationships/hyperlink" Target="https://podminky.urs.cz/item/CS_URS_2024_02/275361821" TargetMode="External" /><Relationship Id="rId24" Type="http://schemas.openxmlformats.org/officeDocument/2006/relationships/hyperlink" Target="https://podminky.urs.cz/item/CS_URS_2024_02/282602112" TargetMode="External" /><Relationship Id="rId25" Type="http://schemas.openxmlformats.org/officeDocument/2006/relationships/hyperlink" Target="https://podminky.urs.cz/item/CS_URS_2024_02/283111113" TargetMode="External" /><Relationship Id="rId26" Type="http://schemas.openxmlformats.org/officeDocument/2006/relationships/hyperlink" Target="https://podminky.urs.cz/item/CS_URS_2024_02/283131113" TargetMode="External" /><Relationship Id="rId27" Type="http://schemas.openxmlformats.org/officeDocument/2006/relationships/hyperlink" Target="https://podminky.urs.cz/item/CS_URS_2024_02/317171126" TargetMode="External" /><Relationship Id="rId28" Type="http://schemas.openxmlformats.org/officeDocument/2006/relationships/hyperlink" Target="https://podminky.urs.cz/item/CS_URS_2024_02/317321118" TargetMode="External" /><Relationship Id="rId29" Type="http://schemas.openxmlformats.org/officeDocument/2006/relationships/hyperlink" Target="https://podminky.urs.cz/item/CS_URS_2024_02/317353121" TargetMode="External" /><Relationship Id="rId30" Type="http://schemas.openxmlformats.org/officeDocument/2006/relationships/hyperlink" Target="https://podminky.urs.cz/item/CS_URS_2024_02/317353221" TargetMode="External" /><Relationship Id="rId31" Type="http://schemas.openxmlformats.org/officeDocument/2006/relationships/hyperlink" Target="https://podminky.urs.cz/item/CS_URS_2024_02/317361116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23418" TargetMode="External" /><Relationship Id="rId34" Type="http://schemas.openxmlformats.org/officeDocument/2006/relationships/hyperlink" Target="https://podminky.urs.cz/item/CS_URS_2024_02/334351112" TargetMode="External" /><Relationship Id="rId35" Type="http://schemas.openxmlformats.org/officeDocument/2006/relationships/hyperlink" Target="https://podminky.urs.cz/item/CS_URS_2024_02/334351211" TargetMode="External" /><Relationship Id="rId36" Type="http://schemas.openxmlformats.org/officeDocument/2006/relationships/hyperlink" Target="https://podminky.urs.cz/item/CS_URS_2024_02/334361226" TargetMode="External" /><Relationship Id="rId37" Type="http://schemas.openxmlformats.org/officeDocument/2006/relationships/hyperlink" Target="https://podminky.urs.cz/item/CS_URS_2024_02/334361236" TargetMode="External" /><Relationship Id="rId38" Type="http://schemas.openxmlformats.org/officeDocument/2006/relationships/hyperlink" Target="https://podminky.urs.cz/item/CS_URS_2024_02/334951113" TargetMode="External" /><Relationship Id="rId39" Type="http://schemas.openxmlformats.org/officeDocument/2006/relationships/hyperlink" Target="https://podminky.urs.cz/item/CS_URS_2024_02/334952113" TargetMode="External" /><Relationship Id="rId40" Type="http://schemas.openxmlformats.org/officeDocument/2006/relationships/hyperlink" Target="https://podminky.urs.cz/item/CS_URS_2024_02/348171111" TargetMode="External" /><Relationship Id="rId41" Type="http://schemas.openxmlformats.org/officeDocument/2006/relationships/hyperlink" Target="https://podminky.urs.cz/item/CS_URS_2024_02/421321107" TargetMode="External" /><Relationship Id="rId42" Type="http://schemas.openxmlformats.org/officeDocument/2006/relationships/hyperlink" Target="https://podminky.urs.cz/item/CS_URS_2024_02/421331141" TargetMode="External" /><Relationship Id="rId43" Type="http://schemas.openxmlformats.org/officeDocument/2006/relationships/hyperlink" Target="https://podminky.urs.cz/item/CS_URS_2024_02/421351111" TargetMode="External" /><Relationship Id="rId44" Type="http://schemas.openxmlformats.org/officeDocument/2006/relationships/hyperlink" Target="https://podminky.urs.cz/item/CS_URS_2024_02/421351112" TargetMode="External" /><Relationship Id="rId45" Type="http://schemas.openxmlformats.org/officeDocument/2006/relationships/hyperlink" Target="https://podminky.urs.cz/item/CS_URS_2024_02/421351211" TargetMode="External" /><Relationship Id="rId46" Type="http://schemas.openxmlformats.org/officeDocument/2006/relationships/hyperlink" Target="https://podminky.urs.cz/item/CS_URS_2024_02/421351212" TargetMode="External" /><Relationship Id="rId47" Type="http://schemas.openxmlformats.org/officeDocument/2006/relationships/hyperlink" Target="https://podminky.urs.cz/item/CS_URS_2024_02/421361216" TargetMode="External" /><Relationship Id="rId48" Type="http://schemas.openxmlformats.org/officeDocument/2006/relationships/hyperlink" Target="https://podminky.urs.cz/item/CS_URS_2024_02/421361226" TargetMode="External" /><Relationship Id="rId49" Type="http://schemas.openxmlformats.org/officeDocument/2006/relationships/hyperlink" Target="https://podminky.urs.cz/item/CS_URS_2024_02/421371131" TargetMode="External" /><Relationship Id="rId50" Type="http://schemas.openxmlformats.org/officeDocument/2006/relationships/hyperlink" Target="https://podminky.urs.cz/item/CS_URS_2024_02/421374224" TargetMode="External" /><Relationship Id="rId51" Type="http://schemas.openxmlformats.org/officeDocument/2006/relationships/hyperlink" Target="https://podminky.urs.cz/item/CS_URS_2024_02/421375114" TargetMode="External" /><Relationship Id="rId52" Type="http://schemas.openxmlformats.org/officeDocument/2006/relationships/hyperlink" Target="https://podminky.urs.cz/item/CS_URS_2024_02/421375124" TargetMode="External" /><Relationship Id="rId53" Type="http://schemas.openxmlformats.org/officeDocument/2006/relationships/hyperlink" Target="https://podminky.urs.cz/item/CS_URS_2024_02/421376335" TargetMode="External" /><Relationship Id="rId54" Type="http://schemas.openxmlformats.org/officeDocument/2006/relationships/hyperlink" Target="https://podminky.urs.cz/item/CS_URS_2024_02/421378122" TargetMode="External" /><Relationship Id="rId55" Type="http://schemas.openxmlformats.org/officeDocument/2006/relationships/hyperlink" Target="https://podminky.urs.cz/item/CS_URS_2024_02/428941131" TargetMode="External" /><Relationship Id="rId56" Type="http://schemas.openxmlformats.org/officeDocument/2006/relationships/hyperlink" Target="https://podminky.urs.cz/item/CS_URS_2024_02/434313113" TargetMode="External" /><Relationship Id="rId57" Type="http://schemas.openxmlformats.org/officeDocument/2006/relationships/hyperlink" Target="https://podminky.urs.cz/item/CS_URS_2024_02/451477121" TargetMode="External" /><Relationship Id="rId58" Type="http://schemas.openxmlformats.org/officeDocument/2006/relationships/hyperlink" Target="https://podminky.urs.cz/item/CS_URS_2024_02/451477122" TargetMode="External" /><Relationship Id="rId59" Type="http://schemas.openxmlformats.org/officeDocument/2006/relationships/hyperlink" Target="https://podminky.urs.cz/item/CS_URS_2024_02/462512270" TargetMode="External" /><Relationship Id="rId60" Type="http://schemas.openxmlformats.org/officeDocument/2006/relationships/hyperlink" Target="https://podminky.urs.cz/item/CS_URS_2024_02/465513127" TargetMode="External" /><Relationship Id="rId61" Type="http://schemas.openxmlformats.org/officeDocument/2006/relationships/hyperlink" Target="https://podminky.urs.cz/item/CS_URS_2024_02/573231108" TargetMode="External" /><Relationship Id="rId62" Type="http://schemas.openxmlformats.org/officeDocument/2006/relationships/hyperlink" Target="https://podminky.urs.cz/item/CS_URS_2024_02/577144141" TargetMode="External" /><Relationship Id="rId63" Type="http://schemas.openxmlformats.org/officeDocument/2006/relationships/hyperlink" Target="https://podminky.urs.cz/item/CS_URS_2024_02/578143233" TargetMode="External" /><Relationship Id="rId64" Type="http://schemas.openxmlformats.org/officeDocument/2006/relationships/hyperlink" Target="https://podminky.urs.cz/item/CS_URS_2024_02/578901111" TargetMode="External" /><Relationship Id="rId65" Type="http://schemas.openxmlformats.org/officeDocument/2006/relationships/hyperlink" Target="https://podminky.urs.cz/item/CS_URS_2024_02/628611102" TargetMode="External" /><Relationship Id="rId66" Type="http://schemas.openxmlformats.org/officeDocument/2006/relationships/hyperlink" Target="https://podminky.urs.cz/item/CS_URS_2024_02/628611131" TargetMode="External" /><Relationship Id="rId67" Type="http://schemas.openxmlformats.org/officeDocument/2006/relationships/hyperlink" Target="https://podminky.urs.cz/item/CS_URS_2024_02/916131213" TargetMode="External" /><Relationship Id="rId68" Type="http://schemas.openxmlformats.org/officeDocument/2006/relationships/hyperlink" Target="https://podminky.urs.cz/item/CS_URS_2024_02/916231213" TargetMode="External" /><Relationship Id="rId69" Type="http://schemas.openxmlformats.org/officeDocument/2006/relationships/hyperlink" Target="https://podminky.urs.cz/item/CS_URS_2024_02/919112233" TargetMode="External" /><Relationship Id="rId70" Type="http://schemas.openxmlformats.org/officeDocument/2006/relationships/hyperlink" Target="https://podminky.urs.cz/item/CS_URS_2024_02/919121132" TargetMode="External" /><Relationship Id="rId71" Type="http://schemas.openxmlformats.org/officeDocument/2006/relationships/hyperlink" Target="https://podminky.urs.cz/item/CS_URS_2024_02/919726124" TargetMode="External" /><Relationship Id="rId72" Type="http://schemas.openxmlformats.org/officeDocument/2006/relationships/hyperlink" Target="https://podminky.urs.cz/item/CS_URS_2024_02/931941112" TargetMode="External" /><Relationship Id="rId73" Type="http://schemas.openxmlformats.org/officeDocument/2006/relationships/hyperlink" Target="https://podminky.urs.cz/item/CS_URS_2024_02/935112211" TargetMode="External" /><Relationship Id="rId74" Type="http://schemas.openxmlformats.org/officeDocument/2006/relationships/hyperlink" Target="https://podminky.urs.cz/item/CS_URS_2024_02/936942122" TargetMode="External" /><Relationship Id="rId75" Type="http://schemas.openxmlformats.org/officeDocument/2006/relationships/hyperlink" Target="https://podminky.urs.cz/item/CS_URS_2024_02/961051111" TargetMode="External" /><Relationship Id="rId76" Type="http://schemas.openxmlformats.org/officeDocument/2006/relationships/hyperlink" Target="https://podminky.urs.cz/item/CS_URS_2024_02/963071112" TargetMode="External" /><Relationship Id="rId77" Type="http://schemas.openxmlformats.org/officeDocument/2006/relationships/hyperlink" Target="https://podminky.urs.cz/item/CS_URS_2024_02/966006132" TargetMode="External" /><Relationship Id="rId78" Type="http://schemas.openxmlformats.org/officeDocument/2006/relationships/hyperlink" Target="https://podminky.urs.cz/item/CS_URS_2024_02/966075141" TargetMode="External" /><Relationship Id="rId79" Type="http://schemas.openxmlformats.org/officeDocument/2006/relationships/hyperlink" Target="https://podminky.urs.cz/item/CS_URS_2024_02/997013862" TargetMode="External" /><Relationship Id="rId80" Type="http://schemas.openxmlformats.org/officeDocument/2006/relationships/hyperlink" Target="https://podminky.urs.cz/item/CS_URS_2024_02/997013873" TargetMode="External" /><Relationship Id="rId81" Type="http://schemas.openxmlformats.org/officeDocument/2006/relationships/hyperlink" Target="https://podminky.urs.cz/item/CS_URS_2024_02/997013875" TargetMode="External" /><Relationship Id="rId82" Type="http://schemas.openxmlformats.org/officeDocument/2006/relationships/hyperlink" Target="https://podminky.urs.cz/item/CS_URS_2024_02/997211111" TargetMode="External" /><Relationship Id="rId83" Type="http://schemas.openxmlformats.org/officeDocument/2006/relationships/hyperlink" Target="https://podminky.urs.cz/item/CS_URS_2024_02/997211511" TargetMode="External" /><Relationship Id="rId84" Type="http://schemas.openxmlformats.org/officeDocument/2006/relationships/hyperlink" Target="https://podminky.urs.cz/item/CS_URS_2024_02/997211519" TargetMode="External" /><Relationship Id="rId85" Type="http://schemas.openxmlformats.org/officeDocument/2006/relationships/hyperlink" Target="https://podminky.urs.cz/item/CS_URS_2024_02/998212111" TargetMode="External" /><Relationship Id="rId86" Type="http://schemas.openxmlformats.org/officeDocument/2006/relationships/hyperlink" Target="https://podminky.urs.cz/item/CS_URS_2024_02/711111001" TargetMode="External" /><Relationship Id="rId87" Type="http://schemas.openxmlformats.org/officeDocument/2006/relationships/hyperlink" Target="https://podminky.urs.cz/item/CS_URS_2024_02/711111002" TargetMode="External" /><Relationship Id="rId88" Type="http://schemas.openxmlformats.org/officeDocument/2006/relationships/hyperlink" Target="https://podminky.urs.cz/item/CS_URS_2024_01/711131811" TargetMode="External" /><Relationship Id="rId89" Type="http://schemas.openxmlformats.org/officeDocument/2006/relationships/hyperlink" Target="https://podminky.urs.cz/item/CS_URS_2024_02/711441559" TargetMode="External" /><Relationship Id="rId90" Type="http://schemas.openxmlformats.org/officeDocument/2006/relationships/hyperlink" Target="https://podminky.urs.cz/item/CS_URS_2024_02/711461103" TargetMode="External" /><Relationship Id="rId9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221611" TargetMode="External" /><Relationship Id="rId2" Type="http://schemas.openxmlformats.org/officeDocument/2006/relationships/hyperlink" Target="https://podminky.urs.cz/item/CS_URS_2024_02/210100001" TargetMode="External" /><Relationship Id="rId3" Type="http://schemas.openxmlformats.org/officeDocument/2006/relationships/hyperlink" Target="https://podminky.urs.cz/item/CS_URS_2024_02/210100422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04201" TargetMode="External" /><Relationship Id="rId6" Type="http://schemas.openxmlformats.org/officeDocument/2006/relationships/hyperlink" Target="https://podminky.urs.cz/item/CS_URS_2024_02/210220001" TargetMode="External" /><Relationship Id="rId7" Type="http://schemas.openxmlformats.org/officeDocument/2006/relationships/hyperlink" Target="https://podminky.urs.cz/item/CS_URS_2024_02/210220361" TargetMode="External" /><Relationship Id="rId8" Type="http://schemas.openxmlformats.org/officeDocument/2006/relationships/hyperlink" Target="https://podminky.urs.cz/item/CS_URS_2024_02/210280003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10812035" TargetMode="External" /><Relationship Id="rId11" Type="http://schemas.openxmlformats.org/officeDocument/2006/relationships/hyperlink" Target="https://podminky.urs.cz/item/CS_URS_2024_02/580108021" TargetMode="External" /><Relationship Id="rId12" Type="http://schemas.openxmlformats.org/officeDocument/2006/relationships/hyperlink" Target="https://podminky.urs.cz/item/CS_URS_2024_02/220110641" TargetMode="External" /><Relationship Id="rId13" Type="http://schemas.openxmlformats.org/officeDocument/2006/relationships/hyperlink" Target="https://podminky.urs.cz/item/CS_URS_2024_02/220180301" TargetMode="External" /><Relationship Id="rId14" Type="http://schemas.openxmlformats.org/officeDocument/2006/relationships/hyperlink" Target="https://podminky.urs.cz/item/CS_URS_2024_02/460281111" TargetMode="External" /><Relationship Id="rId15" Type="http://schemas.openxmlformats.org/officeDocument/2006/relationships/hyperlink" Target="https://podminky.urs.cz/item/CS_URS_2024_02/460281114" TargetMode="External" /><Relationship Id="rId16" Type="http://schemas.openxmlformats.org/officeDocument/2006/relationships/hyperlink" Target="https://podminky.urs.cz/item/CS_URS_2024_02/460281121" TargetMode="External" /><Relationship Id="rId17" Type="http://schemas.openxmlformats.org/officeDocument/2006/relationships/hyperlink" Target="https://podminky.urs.cz/item/CS_URS_2024_02/460281124" TargetMode="External" /><Relationship Id="rId18" Type="http://schemas.openxmlformats.org/officeDocument/2006/relationships/hyperlink" Target="https://podminky.urs.cz/item/CS_URS_2024_02/210280351" TargetMode="External" /><Relationship Id="rId19" Type="http://schemas.openxmlformats.org/officeDocument/2006/relationships/hyperlink" Target="https://podminky.urs.cz/item/CS_URS_2024_02/210280712" TargetMode="External" /><Relationship Id="rId20" Type="http://schemas.openxmlformats.org/officeDocument/2006/relationships/hyperlink" Target="https://podminky.urs.cz/item/CS_URS_2024_02/580106015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2/162651112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213311111" TargetMode="External" /><Relationship Id="rId11" Type="http://schemas.openxmlformats.org/officeDocument/2006/relationships/hyperlink" Target="https://podminky.urs.cz/item/CS_URS_2024_02/273313611" TargetMode="External" /><Relationship Id="rId12" Type="http://schemas.openxmlformats.org/officeDocument/2006/relationships/hyperlink" Target="https://podminky.urs.cz/item/CS_URS_2024_02/273313811" TargetMode="External" /><Relationship Id="rId13" Type="http://schemas.openxmlformats.org/officeDocument/2006/relationships/hyperlink" Target="https://podminky.urs.cz/item/CS_URS_2024_02/273321611" TargetMode="External" /><Relationship Id="rId14" Type="http://schemas.openxmlformats.org/officeDocument/2006/relationships/hyperlink" Target="https://podminky.urs.cz/item/CS_URS_2024_02/273361821" TargetMode="External" /><Relationship Id="rId15" Type="http://schemas.openxmlformats.org/officeDocument/2006/relationships/hyperlink" Target="https://podminky.urs.cz/item/CS_URS_2024_02/388995211" TargetMode="External" /><Relationship Id="rId16" Type="http://schemas.openxmlformats.org/officeDocument/2006/relationships/hyperlink" Target="https://podminky.urs.cz/item/CS_URS_2024_02/317171126" TargetMode="External" /><Relationship Id="rId17" Type="http://schemas.openxmlformats.org/officeDocument/2006/relationships/hyperlink" Target="https://podminky.urs.cz/item/CS_URS_2024_02/317321118" TargetMode="External" /><Relationship Id="rId18" Type="http://schemas.openxmlformats.org/officeDocument/2006/relationships/hyperlink" Target="https://podminky.urs.cz/item/CS_URS_2024_02/317353121" TargetMode="External" /><Relationship Id="rId19" Type="http://schemas.openxmlformats.org/officeDocument/2006/relationships/hyperlink" Target="https://podminky.urs.cz/item/CS_URS_2024_02/317353221" TargetMode="External" /><Relationship Id="rId20" Type="http://schemas.openxmlformats.org/officeDocument/2006/relationships/hyperlink" Target="https://podminky.urs.cz/item/CS_URS_2024_02/317361116" TargetMode="External" /><Relationship Id="rId21" Type="http://schemas.openxmlformats.org/officeDocument/2006/relationships/hyperlink" Target="https://podminky.urs.cz/item/CS_URS_2024_02/321213234" TargetMode="External" /><Relationship Id="rId22" Type="http://schemas.openxmlformats.org/officeDocument/2006/relationships/hyperlink" Target="https://podminky.urs.cz/item/CS_URS_2024_02/321214511" TargetMode="External" /><Relationship Id="rId23" Type="http://schemas.openxmlformats.org/officeDocument/2006/relationships/hyperlink" Target="https://podminky.urs.cz/item/CS_URS_2024_02/334323118" TargetMode="External" /><Relationship Id="rId24" Type="http://schemas.openxmlformats.org/officeDocument/2006/relationships/hyperlink" Target="https://podminky.urs.cz/item/CS_URS_2024_02/334351112" TargetMode="External" /><Relationship Id="rId25" Type="http://schemas.openxmlformats.org/officeDocument/2006/relationships/hyperlink" Target="https://podminky.urs.cz/item/CS_URS_2024_02/334351211" TargetMode="External" /><Relationship Id="rId26" Type="http://schemas.openxmlformats.org/officeDocument/2006/relationships/hyperlink" Target="https://podminky.urs.cz/item/CS_URS_2024_02/334361216" TargetMode="External" /><Relationship Id="rId27" Type="http://schemas.openxmlformats.org/officeDocument/2006/relationships/hyperlink" Target="https://podminky.urs.cz/item/CS_URS_2024_02/334951113" TargetMode="External" /><Relationship Id="rId28" Type="http://schemas.openxmlformats.org/officeDocument/2006/relationships/hyperlink" Target="https://podminky.urs.cz/item/CS_URS_2024_02/334952113" TargetMode="External" /><Relationship Id="rId29" Type="http://schemas.openxmlformats.org/officeDocument/2006/relationships/hyperlink" Target="https://podminky.urs.cz/item/CS_URS_2024_02/348171111" TargetMode="External" /><Relationship Id="rId30" Type="http://schemas.openxmlformats.org/officeDocument/2006/relationships/hyperlink" Target="https://podminky.urs.cz/item/CS_URS_2024_02/451316113" TargetMode="External" /><Relationship Id="rId31" Type="http://schemas.openxmlformats.org/officeDocument/2006/relationships/hyperlink" Target="https://podminky.urs.cz/item/CS_URS_2024_02/451477121" TargetMode="External" /><Relationship Id="rId32" Type="http://schemas.openxmlformats.org/officeDocument/2006/relationships/hyperlink" Target="https://podminky.urs.cz/item/CS_URS_2024_02/451477122" TargetMode="External" /><Relationship Id="rId33" Type="http://schemas.openxmlformats.org/officeDocument/2006/relationships/hyperlink" Target="https://podminky.urs.cz/item/CS_URS_2024_02/465513127" TargetMode="External" /><Relationship Id="rId34" Type="http://schemas.openxmlformats.org/officeDocument/2006/relationships/hyperlink" Target="https://podminky.urs.cz/item/CS_URS_2024_02/421321128" TargetMode="External" /><Relationship Id="rId35" Type="http://schemas.openxmlformats.org/officeDocument/2006/relationships/hyperlink" Target="https://podminky.urs.cz/item/CS_URS_2024_02/421351111" TargetMode="External" /><Relationship Id="rId36" Type="http://schemas.openxmlformats.org/officeDocument/2006/relationships/hyperlink" Target="https://podminky.urs.cz/item/CS_URS_2024_02/421351112" TargetMode="External" /><Relationship Id="rId37" Type="http://schemas.openxmlformats.org/officeDocument/2006/relationships/hyperlink" Target="https://podminky.urs.cz/item/CS_URS_2024_02/421351211" TargetMode="External" /><Relationship Id="rId38" Type="http://schemas.openxmlformats.org/officeDocument/2006/relationships/hyperlink" Target="https://podminky.urs.cz/item/CS_URS_2024_02/421351212" TargetMode="External" /><Relationship Id="rId39" Type="http://schemas.openxmlformats.org/officeDocument/2006/relationships/hyperlink" Target="https://podminky.urs.cz/item/CS_URS_2024_02/421361226" TargetMode="External" /><Relationship Id="rId40" Type="http://schemas.openxmlformats.org/officeDocument/2006/relationships/hyperlink" Target="https://podminky.urs.cz/item/CS_URS_2024_02/458311131" TargetMode="External" /><Relationship Id="rId41" Type="http://schemas.openxmlformats.org/officeDocument/2006/relationships/hyperlink" Target="https://podminky.urs.cz/item/CS_URS_2024_02/573231108" TargetMode="External" /><Relationship Id="rId42" Type="http://schemas.openxmlformats.org/officeDocument/2006/relationships/hyperlink" Target="https://podminky.urs.cz/item/CS_URS_2024_02/577144141" TargetMode="External" /><Relationship Id="rId43" Type="http://schemas.openxmlformats.org/officeDocument/2006/relationships/hyperlink" Target="https://podminky.urs.cz/item/CS_URS_2024_02/578143233" TargetMode="External" /><Relationship Id="rId44" Type="http://schemas.openxmlformats.org/officeDocument/2006/relationships/hyperlink" Target="https://podminky.urs.cz/item/CS_URS_2024_02/578901111" TargetMode="External" /><Relationship Id="rId45" Type="http://schemas.openxmlformats.org/officeDocument/2006/relationships/hyperlink" Target="https://podminky.urs.cz/item/CS_URS_2024_02/628611102" TargetMode="External" /><Relationship Id="rId46" Type="http://schemas.openxmlformats.org/officeDocument/2006/relationships/hyperlink" Target="https://podminky.urs.cz/item/CS_URS_2024_02/628611131" TargetMode="External" /><Relationship Id="rId47" Type="http://schemas.openxmlformats.org/officeDocument/2006/relationships/hyperlink" Target="https://podminky.urs.cz/item/CS_URS_2024_02/916131213" TargetMode="External" /><Relationship Id="rId48" Type="http://schemas.openxmlformats.org/officeDocument/2006/relationships/hyperlink" Target="https://podminky.urs.cz/item/CS_URS_2024_02/919112112" TargetMode="External" /><Relationship Id="rId49" Type="http://schemas.openxmlformats.org/officeDocument/2006/relationships/hyperlink" Target="https://podminky.urs.cz/item/CS_URS_2024_02/919112232" TargetMode="External" /><Relationship Id="rId50" Type="http://schemas.openxmlformats.org/officeDocument/2006/relationships/hyperlink" Target="https://podminky.urs.cz/item/CS_URS_2024_02/919121131" TargetMode="External" /><Relationship Id="rId51" Type="http://schemas.openxmlformats.org/officeDocument/2006/relationships/hyperlink" Target="https://podminky.urs.cz/item/CS_URS_2024_02/919726122" TargetMode="External" /><Relationship Id="rId52" Type="http://schemas.openxmlformats.org/officeDocument/2006/relationships/hyperlink" Target="https://podminky.urs.cz/item/CS_URS_2024_02/919726124" TargetMode="External" /><Relationship Id="rId53" Type="http://schemas.openxmlformats.org/officeDocument/2006/relationships/hyperlink" Target="https://podminky.urs.cz/item/CS_URS_2024_02/931992121" TargetMode="External" /><Relationship Id="rId54" Type="http://schemas.openxmlformats.org/officeDocument/2006/relationships/hyperlink" Target="https://podminky.urs.cz/item/CS_URS_2024_02/953333118" TargetMode="External" /><Relationship Id="rId55" Type="http://schemas.openxmlformats.org/officeDocument/2006/relationships/hyperlink" Target="https://podminky.urs.cz/item/CS_URS_2024_02/953333318" TargetMode="External" /><Relationship Id="rId56" Type="http://schemas.openxmlformats.org/officeDocument/2006/relationships/hyperlink" Target="https://podminky.urs.cz/item/CS_URS_2024_02/998212111" TargetMode="External" /><Relationship Id="rId57" Type="http://schemas.openxmlformats.org/officeDocument/2006/relationships/hyperlink" Target="https://podminky.urs.cz/item/CS_URS_2024_02/711112001" TargetMode="External" /><Relationship Id="rId58" Type="http://schemas.openxmlformats.org/officeDocument/2006/relationships/hyperlink" Target="https://podminky.urs.cz/item/CS_URS_2024_02/711141559" TargetMode="External" /><Relationship Id="rId59" Type="http://schemas.openxmlformats.org/officeDocument/2006/relationships/hyperlink" Target="https://podminky.urs.cz/item/CS_URS_2024_02/711341564" TargetMode="External" /><Relationship Id="rId6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51711111" TargetMode="External" /><Relationship Id="rId4" Type="http://schemas.openxmlformats.org/officeDocument/2006/relationships/hyperlink" Target="https://podminky.urs.cz/item/CS_URS_2024_02/151711131" TargetMode="External" /><Relationship Id="rId5" Type="http://schemas.openxmlformats.org/officeDocument/2006/relationships/hyperlink" Target="https://podminky.urs.cz/item/CS_URS_2024_02/151721112" TargetMode="External" /><Relationship Id="rId6" Type="http://schemas.openxmlformats.org/officeDocument/2006/relationships/hyperlink" Target="https://podminky.urs.cz/item/CS_URS_2024_02/162351124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02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3" TargetMode="External" /><Relationship Id="rId13" Type="http://schemas.openxmlformats.org/officeDocument/2006/relationships/hyperlink" Target="https://podminky.urs.cz/item/CS_URS_2024_02/181351113" TargetMode="External" /><Relationship Id="rId14" Type="http://schemas.openxmlformats.org/officeDocument/2006/relationships/hyperlink" Target="https://podminky.urs.cz/item/CS_URS_2024_02/18145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226211213" TargetMode="External" /><Relationship Id="rId18" Type="http://schemas.openxmlformats.org/officeDocument/2006/relationships/hyperlink" Target="https://podminky.urs.cz/item/CS_URS_2024_02/231111111" TargetMode="External" /><Relationship Id="rId19" Type="http://schemas.openxmlformats.org/officeDocument/2006/relationships/hyperlink" Target="https://podminky.urs.cz/item/CS_URS_2024_02/2733136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51121" TargetMode="External" /><Relationship Id="rId22" Type="http://schemas.openxmlformats.org/officeDocument/2006/relationships/hyperlink" Target="https://podminky.urs.cz/item/CS_URS_2024_02/273351122" TargetMode="External" /><Relationship Id="rId23" Type="http://schemas.openxmlformats.org/officeDocument/2006/relationships/hyperlink" Target="https://podminky.urs.cz/item/CS_URS_2024_02/273361821" TargetMode="External" /><Relationship Id="rId24" Type="http://schemas.openxmlformats.org/officeDocument/2006/relationships/hyperlink" Target="https://podminky.urs.cz/item/CS_URS_2024_02/388995211" TargetMode="External" /><Relationship Id="rId25" Type="http://schemas.openxmlformats.org/officeDocument/2006/relationships/hyperlink" Target="https://podminky.urs.cz/item/CS_URS_2024_02/317171126" TargetMode="External" /><Relationship Id="rId26" Type="http://schemas.openxmlformats.org/officeDocument/2006/relationships/hyperlink" Target="https://podminky.urs.cz/item/CS_URS_2024_02/317321118" TargetMode="External" /><Relationship Id="rId27" Type="http://schemas.openxmlformats.org/officeDocument/2006/relationships/hyperlink" Target="https://podminky.urs.cz/item/CS_URS_2024_02/317353121" TargetMode="External" /><Relationship Id="rId28" Type="http://schemas.openxmlformats.org/officeDocument/2006/relationships/hyperlink" Target="https://podminky.urs.cz/item/CS_URS_2024_02/317353221" TargetMode="External" /><Relationship Id="rId29" Type="http://schemas.openxmlformats.org/officeDocument/2006/relationships/hyperlink" Target="https://podminky.urs.cz/item/CS_URS_2024_02/317361116" TargetMode="External" /><Relationship Id="rId30" Type="http://schemas.openxmlformats.org/officeDocument/2006/relationships/hyperlink" Target="https://podminky.urs.cz/item/CS_URS_2024_02/321213234" TargetMode="External" /><Relationship Id="rId31" Type="http://schemas.openxmlformats.org/officeDocument/2006/relationships/hyperlink" Target="https://podminky.urs.cz/item/CS_URS_2024_02/321214511" TargetMode="External" /><Relationship Id="rId32" Type="http://schemas.openxmlformats.org/officeDocument/2006/relationships/hyperlink" Target="https://podminky.urs.cz/item/CS_URS_2024_02/334323118" TargetMode="External" /><Relationship Id="rId33" Type="http://schemas.openxmlformats.org/officeDocument/2006/relationships/hyperlink" Target="https://podminky.urs.cz/item/CS_URS_2024_02/334351112" TargetMode="External" /><Relationship Id="rId34" Type="http://schemas.openxmlformats.org/officeDocument/2006/relationships/hyperlink" Target="https://podminky.urs.cz/item/CS_URS_2024_02/334351211" TargetMode="External" /><Relationship Id="rId35" Type="http://schemas.openxmlformats.org/officeDocument/2006/relationships/hyperlink" Target="https://podminky.urs.cz/item/CS_URS_2024_02/334361216" TargetMode="External" /><Relationship Id="rId36" Type="http://schemas.openxmlformats.org/officeDocument/2006/relationships/hyperlink" Target="https://podminky.urs.cz/item/CS_URS_2024_02/334951113" TargetMode="External" /><Relationship Id="rId37" Type="http://schemas.openxmlformats.org/officeDocument/2006/relationships/hyperlink" Target="https://podminky.urs.cz/item/CS_URS_2024_02/334952113" TargetMode="External" /><Relationship Id="rId38" Type="http://schemas.openxmlformats.org/officeDocument/2006/relationships/hyperlink" Target="https://podminky.urs.cz/item/CS_URS_2024_02/348171111" TargetMode="External" /><Relationship Id="rId39" Type="http://schemas.openxmlformats.org/officeDocument/2006/relationships/hyperlink" Target="https://podminky.urs.cz/item/CS_URS_2024_02/421321128" TargetMode="External" /><Relationship Id="rId40" Type="http://schemas.openxmlformats.org/officeDocument/2006/relationships/hyperlink" Target="https://podminky.urs.cz/item/CS_URS_2024_02/421351111" TargetMode="External" /><Relationship Id="rId41" Type="http://schemas.openxmlformats.org/officeDocument/2006/relationships/hyperlink" Target="https://podminky.urs.cz/item/CS_URS_2024_02/421351112" TargetMode="External" /><Relationship Id="rId42" Type="http://schemas.openxmlformats.org/officeDocument/2006/relationships/hyperlink" Target="https://podminky.urs.cz/item/CS_URS_2024_02/421351211" TargetMode="External" /><Relationship Id="rId43" Type="http://schemas.openxmlformats.org/officeDocument/2006/relationships/hyperlink" Target="https://podminky.urs.cz/item/CS_URS_2024_02/421351212" TargetMode="External" /><Relationship Id="rId44" Type="http://schemas.openxmlformats.org/officeDocument/2006/relationships/hyperlink" Target="https://podminky.urs.cz/item/CS_URS_2024_02/421361226" TargetMode="External" /><Relationship Id="rId45" Type="http://schemas.openxmlformats.org/officeDocument/2006/relationships/hyperlink" Target="https://podminky.urs.cz/item/CS_URS_2024_02/451316112" TargetMode="External" /><Relationship Id="rId46" Type="http://schemas.openxmlformats.org/officeDocument/2006/relationships/hyperlink" Target="https://podminky.urs.cz/item/CS_URS_2024_02/451477121" TargetMode="External" /><Relationship Id="rId47" Type="http://schemas.openxmlformats.org/officeDocument/2006/relationships/hyperlink" Target="https://podminky.urs.cz/item/CS_URS_2024_02/451477122" TargetMode="External" /><Relationship Id="rId48" Type="http://schemas.openxmlformats.org/officeDocument/2006/relationships/hyperlink" Target="https://podminky.urs.cz/item/CS_URS_2024_02/458311131" TargetMode="External" /><Relationship Id="rId49" Type="http://schemas.openxmlformats.org/officeDocument/2006/relationships/hyperlink" Target="https://podminky.urs.cz/item/CS_URS_2024_02/461511111" TargetMode="External" /><Relationship Id="rId50" Type="http://schemas.openxmlformats.org/officeDocument/2006/relationships/hyperlink" Target="https://podminky.urs.cz/item/CS_URS_2024_02/465513127" TargetMode="External" /><Relationship Id="rId51" Type="http://schemas.openxmlformats.org/officeDocument/2006/relationships/hyperlink" Target="https://podminky.urs.cz/item/CS_URS_2024_02/573231108" TargetMode="External" /><Relationship Id="rId52" Type="http://schemas.openxmlformats.org/officeDocument/2006/relationships/hyperlink" Target="https://podminky.urs.cz/item/CS_URS_2024_02/577144141" TargetMode="External" /><Relationship Id="rId53" Type="http://schemas.openxmlformats.org/officeDocument/2006/relationships/hyperlink" Target="https://podminky.urs.cz/item/CS_URS_2024_02/578143233" TargetMode="External" /><Relationship Id="rId54" Type="http://schemas.openxmlformats.org/officeDocument/2006/relationships/hyperlink" Target="https://podminky.urs.cz/item/CS_URS_2024_02/578901111" TargetMode="External" /><Relationship Id="rId55" Type="http://schemas.openxmlformats.org/officeDocument/2006/relationships/hyperlink" Target="https://podminky.urs.cz/item/CS_URS_2024_02/628611102" TargetMode="External" /><Relationship Id="rId56" Type="http://schemas.openxmlformats.org/officeDocument/2006/relationships/hyperlink" Target="https://podminky.urs.cz/item/CS_URS_2024_02/628611131" TargetMode="External" /><Relationship Id="rId57" Type="http://schemas.openxmlformats.org/officeDocument/2006/relationships/hyperlink" Target="https://podminky.urs.cz/item/CS_URS_2024_02/916131213" TargetMode="External" /><Relationship Id="rId58" Type="http://schemas.openxmlformats.org/officeDocument/2006/relationships/hyperlink" Target="https://podminky.urs.cz/item/CS_URS_2024_02/919112112" TargetMode="External" /><Relationship Id="rId59" Type="http://schemas.openxmlformats.org/officeDocument/2006/relationships/hyperlink" Target="https://podminky.urs.cz/item/CS_URS_2024_02/919112232" TargetMode="External" /><Relationship Id="rId60" Type="http://schemas.openxmlformats.org/officeDocument/2006/relationships/hyperlink" Target="https://podminky.urs.cz/item/CS_URS_2024_02/919121131" TargetMode="External" /><Relationship Id="rId61" Type="http://schemas.openxmlformats.org/officeDocument/2006/relationships/hyperlink" Target="https://podminky.urs.cz/item/CS_URS_2024_02/919726124" TargetMode="External" /><Relationship Id="rId62" Type="http://schemas.openxmlformats.org/officeDocument/2006/relationships/hyperlink" Target="https://podminky.urs.cz/item/CS_URS_2024_02/931992121" TargetMode="External" /><Relationship Id="rId63" Type="http://schemas.openxmlformats.org/officeDocument/2006/relationships/hyperlink" Target="https://podminky.urs.cz/item/CS_URS_2024_02/953333118" TargetMode="External" /><Relationship Id="rId64" Type="http://schemas.openxmlformats.org/officeDocument/2006/relationships/hyperlink" Target="https://podminky.urs.cz/item/CS_URS_2024_02/953333318" TargetMode="External" /><Relationship Id="rId65" Type="http://schemas.openxmlformats.org/officeDocument/2006/relationships/hyperlink" Target="https://podminky.urs.cz/item/CS_URS_2024_02/998212111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41559" TargetMode="External" /><Relationship Id="rId68" Type="http://schemas.openxmlformats.org/officeDocument/2006/relationships/hyperlink" Target="https://podminky.urs.cz/item/CS_URS_2024_02/711341564" TargetMode="External" /><Relationship Id="rId6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1/113154235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03" TargetMode="External" /><Relationship Id="rId7" Type="http://schemas.openxmlformats.org/officeDocument/2006/relationships/hyperlink" Target="https://podminky.urs.cz/item/CS_URS_2024_02/122351102" TargetMode="External" /><Relationship Id="rId8" Type="http://schemas.openxmlformats.org/officeDocument/2006/relationships/hyperlink" Target="https://podminky.urs.cz/item/CS_URS_2024_02/132351102" TargetMode="External" /><Relationship Id="rId9" Type="http://schemas.openxmlformats.org/officeDocument/2006/relationships/hyperlink" Target="https://podminky.urs.cz/item/CS_URS_2024_02/162551128" TargetMode="External" /><Relationship Id="rId10" Type="http://schemas.openxmlformats.org/officeDocument/2006/relationships/hyperlink" Target="https://podminky.urs.cz/item/CS_URS_2024_02/162751137" TargetMode="External" /><Relationship Id="rId11" Type="http://schemas.openxmlformats.org/officeDocument/2006/relationships/hyperlink" Target="https://podminky.urs.cz/item/CS_URS_2024_02/162751139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15211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252305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1451132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11971122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1106" TargetMode="External" /><Relationship Id="rId23" Type="http://schemas.openxmlformats.org/officeDocument/2006/relationships/hyperlink" Target="https://podminky.urs.cz/item/CS_URS_2024_02/275322611" TargetMode="External" /><Relationship Id="rId24" Type="http://schemas.openxmlformats.org/officeDocument/2006/relationships/hyperlink" Target="https://podminky.urs.cz/item/CS_URS_2024_02/275351121" TargetMode="External" /><Relationship Id="rId25" Type="http://schemas.openxmlformats.org/officeDocument/2006/relationships/hyperlink" Target="https://podminky.urs.cz/item/CS_URS_2024_02/275351122" TargetMode="External" /><Relationship Id="rId26" Type="http://schemas.openxmlformats.org/officeDocument/2006/relationships/hyperlink" Target="https://podminky.urs.cz/item/CS_URS_2024_02/275362021" TargetMode="External" /><Relationship Id="rId27" Type="http://schemas.openxmlformats.org/officeDocument/2006/relationships/hyperlink" Target="https://podminky.urs.cz/item/CS_URS_2024_02/451316123" TargetMode="External" /><Relationship Id="rId28" Type="http://schemas.openxmlformats.org/officeDocument/2006/relationships/hyperlink" Target="https://podminky.urs.cz/item/CS_URS_2024_02/451561112" TargetMode="External" /><Relationship Id="rId29" Type="http://schemas.openxmlformats.org/officeDocument/2006/relationships/hyperlink" Target="https://podminky.urs.cz/item/CS_URS_2024_02/465513127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4861111" TargetMode="External" /><Relationship Id="rId32" Type="http://schemas.openxmlformats.org/officeDocument/2006/relationships/hyperlink" Target="https://podminky.urs.cz/item/CS_URS_2024_02/564871111" TargetMode="External" /><Relationship Id="rId33" Type="http://schemas.openxmlformats.org/officeDocument/2006/relationships/hyperlink" Target="https://podminky.urs.cz/item/CS_URS_2024_02/56513512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699033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577155122" TargetMode="External" /><Relationship Id="rId40" Type="http://schemas.openxmlformats.org/officeDocument/2006/relationships/hyperlink" Target="https://podminky.urs.cz/item/CS_URS_2024_02/596211210" TargetMode="External" /><Relationship Id="rId41" Type="http://schemas.openxmlformats.org/officeDocument/2006/relationships/hyperlink" Target="https://podminky.urs.cz/item/CS_URS_2024_02/596811120" TargetMode="External" /><Relationship Id="rId42" Type="http://schemas.openxmlformats.org/officeDocument/2006/relationships/hyperlink" Target="https://podminky.urs.cz/item/CS_URS_2024_02/637121111" TargetMode="External" /><Relationship Id="rId43" Type="http://schemas.openxmlformats.org/officeDocument/2006/relationships/hyperlink" Target="https://podminky.urs.cz/item/CS_URS_2024_02/871313123" TargetMode="External" /><Relationship Id="rId44" Type="http://schemas.openxmlformats.org/officeDocument/2006/relationships/hyperlink" Target="https://podminky.urs.cz/item/CS_URS_2024_02/895270101" TargetMode="External" /><Relationship Id="rId45" Type="http://schemas.openxmlformats.org/officeDocument/2006/relationships/hyperlink" Target="https://podminky.urs.cz/item/CS_URS_2024_02/895270131" TargetMode="External" /><Relationship Id="rId46" Type="http://schemas.openxmlformats.org/officeDocument/2006/relationships/hyperlink" Target="https://podminky.urs.cz/item/CS_URS_2024_02/895270135" TargetMode="External" /><Relationship Id="rId47" Type="http://schemas.openxmlformats.org/officeDocument/2006/relationships/hyperlink" Target="https://podminky.urs.cz/item/CS_URS_2024_02/895270152" TargetMode="External" /><Relationship Id="rId48" Type="http://schemas.openxmlformats.org/officeDocument/2006/relationships/hyperlink" Target="https://podminky.urs.cz/item/CS_URS_2024_02/895270224" TargetMode="External" /><Relationship Id="rId49" Type="http://schemas.openxmlformats.org/officeDocument/2006/relationships/hyperlink" Target="https://podminky.urs.cz/item/CS_URS_2024_02/899623171" TargetMode="External" /><Relationship Id="rId50" Type="http://schemas.openxmlformats.org/officeDocument/2006/relationships/hyperlink" Target="https://podminky.urs.cz/item/CS_URS_2024_02/914111111" TargetMode="External" /><Relationship Id="rId51" Type="http://schemas.openxmlformats.org/officeDocument/2006/relationships/hyperlink" Target="https://podminky.urs.cz/item/CS_URS_2024_02/914511112" TargetMode="External" /><Relationship Id="rId52" Type="http://schemas.openxmlformats.org/officeDocument/2006/relationships/hyperlink" Target="https://podminky.urs.cz/item/CS_URS_2024_02/916131113" TargetMode="External" /><Relationship Id="rId53" Type="http://schemas.openxmlformats.org/officeDocument/2006/relationships/hyperlink" Target="https://podminky.urs.cz/item/CS_URS_2024_02/916231213" TargetMode="External" /><Relationship Id="rId54" Type="http://schemas.openxmlformats.org/officeDocument/2006/relationships/hyperlink" Target="https://podminky.urs.cz/item/CS_URS_2024_02/919121222" TargetMode="External" /><Relationship Id="rId55" Type="http://schemas.openxmlformats.org/officeDocument/2006/relationships/hyperlink" Target="https://podminky.urs.cz/item/CS_URS_2024_02/919735112" TargetMode="External" /><Relationship Id="rId56" Type="http://schemas.openxmlformats.org/officeDocument/2006/relationships/hyperlink" Target="https://podminky.urs.cz/item/CS_URS_2024_02/935112211" TargetMode="External" /><Relationship Id="rId57" Type="http://schemas.openxmlformats.org/officeDocument/2006/relationships/hyperlink" Target="https://podminky.urs.cz/item/CS_URS_2024_02/935113111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97221551" TargetMode="External" /><Relationship Id="rId60" Type="http://schemas.openxmlformats.org/officeDocument/2006/relationships/hyperlink" Target="https://podminky.urs.cz/item/CS_URS_2024_02/997221559" TargetMode="External" /><Relationship Id="rId61" Type="http://schemas.openxmlformats.org/officeDocument/2006/relationships/hyperlink" Target="https://podminky.urs.cz/item/CS_URS_2024_02/997221615" TargetMode="External" /><Relationship Id="rId62" Type="http://schemas.openxmlformats.org/officeDocument/2006/relationships/hyperlink" Target="https://podminky.urs.cz/item/CS_URS_2024_02/997221655" TargetMode="External" /><Relationship Id="rId63" Type="http://schemas.openxmlformats.org/officeDocument/2006/relationships/hyperlink" Target="https://podminky.urs.cz/item/CS_URS_2024_02/997221645" TargetMode="External" /><Relationship Id="rId64" Type="http://schemas.openxmlformats.org/officeDocument/2006/relationships/hyperlink" Target="https://podminky.urs.cz/item/CS_URS_2024_02/998225111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1/113154235" TargetMode="External" /><Relationship Id="rId3" Type="http://schemas.openxmlformats.org/officeDocument/2006/relationships/hyperlink" Target="https://podminky.urs.cz/item/CS_URS_2024_01/121151123" TargetMode="External" /><Relationship Id="rId4" Type="http://schemas.openxmlformats.org/officeDocument/2006/relationships/hyperlink" Target="https://podminky.urs.cz/item/CS_URS_2024_02/122351504" TargetMode="External" /><Relationship Id="rId5" Type="http://schemas.openxmlformats.org/officeDocument/2006/relationships/hyperlink" Target="https://podminky.urs.cz/item/CS_URS_2024_02/132351104" TargetMode="External" /><Relationship Id="rId6" Type="http://schemas.openxmlformats.org/officeDocument/2006/relationships/hyperlink" Target="https://podminky.urs.cz/item/CS_URS_2024_02/153311111" TargetMode="External" /><Relationship Id="rId7" Type="http://schemas.openxmlformats.org/officeDocument/2006/relationships/hyperlink" Target="https://podminky.urs.cz/item/CS_URS_2024_02/162551128" TargetMode="External" /><Relationship Id="rId8" Type="http://schemas.openxmlformats.org/officeDocument/2006/relationships/hyperlink" Target="https://podminky.urs.cz/item/CS_URS_2024_02/162751137" TargetMode="External" /><Relationship Id="rId9" Type="http://schemas.openxmlformats.org/officeDocument/2006/relationships/hyperlink" Target="https://podminky.urs.cz/item/CS_URS_2024_02/16275113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15211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2351123" TargetMode="External" /><Relationship Id="rId16" Type="http://schemas.openxmlformats.org/officeDocument/2006/relationships/hyperlink" Target="https://podminky.urs.cz/item/CS_URS_2024_02/181451132" TargetMode="External" /><Relationship Id="rId17" Type="http://schemas.openxmlformats.org/officeDocument/2006/relationships/hyperlink" Target="https://podminky.urs.cz/item/CS_URS_2024_02/181252305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212572111" TargetMode="External" /><Relationship Id="rId20" Type="http://schemas.openxmlformats.org/officeDocument/2006/relationships/hyperlink" Target="https://podminky.urs.cz/item/CS_URS_2024_02/212751107" TargetMode="External" /><Relationship Id="rId21" Type="http://schemas.openxmlformats.org/officeDocument/2006/relationships/hyperlink" Target="https://podminky.urs.cz/item/CS_URS_2024_02/2733135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316122" TargetMode="External" /><Relationship Id="rId27" Type="http://schemas.openxmlformats.org/officeDocument/2006/relationships/hyperlink" Target="https://podminky.urs.cz/item/CS_URS_2024_02/451561112" TargetMode="External" /><Relationship Id="rId28" Type="http://schemas.openxmlformats.org/officeDocument/2006/relationships/hyperlink" Target="https://podminky.urs.cz/item/CS_URS_2024_02/465513327" TargetMode="External" /><Relationship Id="rId29" Type="http://schemas.openxmlformats.org/officeDocument/2006/relationships/hyperlink" Target="https://podminky.urs.cz/item/CS_URS_2024_02/564851111" TargetMode="External" /><Relationship Id="rId30" Type="http://schemas.openxmlformats.org/officeDocument/2006/relationships/hyperlink" Target="https://podminky.urs.cz/item/CS_URS_2024_02/561121111" TargetMode="External" /><Relationship Id="rId31" Type="http://schemas.openxmlformats.org/officeDocument/2006/relationships/hyperlink" Target="https://podminky.urs.cz/item/CS_URS_2024_02/564952114" TargetMode="External" /><Relationship Id="rId32" Type="http://schemas.openxmlformats.org/officeDocument/2006/relationships/hyperlink" Target="https://podminky.urs.cz/item/CS_URS_2024_02/565135111" TargetMode="External" /><Relationship Id="rId33" Type="http://schemas.openxmlformats.org/officeDocument/2006/relationships/hyperlink" Target="https://podminky.urs.cz/item/CS_URS_2024_02/569851111" TargetMode="External" /><Relationship Id="rId34" Type="http://schemas.openxmlformats.org/officeDocument/2006/relationships/hyperlink" Target="https://podminky.urs.cz/item/CS_URS_2024_02/569903311" TargetMode="External" /><Relationship Id="rId35" Type="http://schemas.openxmlformats.org/officeDocument/2006/relationships/hyperlink" Target="https://podminky.urs.cz/item/CS_URS_2024_02/57221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3231106" TargetMode="External" /><Relationship Id="rId38" Type="http://schemas.openxmlformats.org/officeDocument/2006/relationships/hyperlink" Target="https://podminky.urs.cz/item/CS_URS_2024_02/577134121" TargetMode="External" /><Relationship Id="rId39" Type="http://schemas.openxmlformats.org/officeDocument/2006/relationships/hyperlink" Target="https://podminky.urs.cz/item/CS_URS_2024_02/890411811" TargetMode="External" /><Relationship Id="rId40" Type="http://schemas.openxmlformats.org/officeDocument/2006/relationships/hyperlink" Target="https://podminky.urs.cz/item/CS_URS_2024_02/895270101" TargetMode="External" /><Relationship Id="rId41" Type="http://schemas.openxmlformats.org/officeDocument/2006/relationships/hyperlink" Target="https://podminky.urs.cz/item/CS_URS_2024_02/895270131" TargetMode="External" /><Relationship Id="rId42" Type="http://schemas.openxmlformats.org/officeDocument/2006/relationships/hyperlink" Target="https://podminky.urs.cz/item/CS_URS_2024_02/895270135" TargetMode="External" /><Relationship Id="rId43" Type="http://schemas.openxmlformats.org/officeDocument/2006/relationships/hyperlink" Target="https://podminky.urs.cz/item/CS_URS_2024_02/895270151" TargetMode="External" /><Relationship Id="rId44" Type="http://schemas.openxmlformats.org/officeDocument/2006/relationships/hyperlink" Target="https://podminky.urs.cz/item/CS_URS_2024_02/895270224" TargetMode="External" /><Relationship Id="rId45" Type="http://schemas.openxmlformats.org/officeDocument/2006/relationships/hyperlink" Target="https://podminky.urs.cz/item/CS_URS_2024_02/914111111" TargetMode="External" /><Relationship Id="rId46" Type="http://schemas.openxmlformats.org/officeDocument/2006/relationships/hyperlink" Target="https://podminky.urs.cz/item/CS_URS_2024_02/914511112" TargetMode="External" /><Relationship Id="rId47" Type="http://schemas.openxmlformats.org/officeDocument/2006/relationships/hyperlink" Target="https://podminky.urs.cz/item/CS_URS_2024_02/919726122" TargetMode="External" /><Relationship Id="rId48" Type="http://schemas.openxmlformats.org/officeDocument/2006/relationships/hyperlink" Target="https://podminky.urs.cz/item/CS_URS_2024_02/935112211" TargetMode="External" /><Relationship Id="rId49" Type="http://schemas.openxmlformats.org/officeDocument/2006/relationships/hyperlink" Target="https://podminky.urs.cz/item/CS_URS_2024_02/938908411" TargetMode="External" /><Relationship Id="rId50" Type="http://schemas.openxmlformats.org/officeDocument/2006/relationships/hyperlink" Target="https://podminky.urs.cz/item/CS_URS_2024_02/997221551" TargetMode="External" /><Relationship Id="rId51" Type="http://schemas.openxmlformats.org/officeDocument/2006/relationships/hyperlink" Target="https://podminky.urs.cz/item/CS_URS_2024_02/997221559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351104" TargetMode="External" /><Relationship Id="rId3" Type="http://schemas.openxmlformats.org/officeDocument/2006/relationships/hyperlink" Target="https://podminky.urs.cz/item/CS_URS_2024_02/162351124" TargetMode="External" /><Relationship Id="rId4" Type="http://schemas.openxmlformats.org/officeDocument/2006/relationships/hyperlink" Target="https://podminky.urs.cz/item/CS_URS_2024_01/162551108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3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1525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8135111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1951114" TargetMode="External" /><Relationship Id="rId16" Type="http://schemas.openxmlformats.org/officeDocument/2006/relationships/hyperlink" Target="https://podminky.urs.cz/item/CS_URS_2024_02/182111111" TargetMode="External" /><Relationship Id="rId17" Type="http://schemas.openxmlformats.org/officeDocument/2006/relationships/hyperlink" Target="https://podminky.urs.cz/item/CS_URS_2024_02/182251101" TargetMode="External" /><Relationship Id="rId18" Type="http://schemas.openxmlformats.org/officeDocument/2006/relationships/hyperlink" Target="https://podminky.urs.cz/item/CS_URS_2024_02/182351023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462519002" TargetMode="External" /><Relationship Id="rId21" Type="http://schemas.openxmlformats.org/officeDocument/2006/relationships/hyperlink" Target="https://podminky.urs.cz/item/CS_URS_2024_02/564861111" TargetMode="External" /><Relationship Id="rId22" Type="http://schemas.openxmlformats.org/officeDocument/2006/relationships/hyperlink" Target="https://podminky.urs.cz/item/CS_URS_2024_02/567122111" TargetMode="External" /><Relationship Id="rId23" Type="http://schemas.openxmlformats.org/officeDocument/2006/relationships/hyperlink" Target="https://podminky.urs.cz/item/CS_URS_2024_02/565145111" TargetMode="External" /><Relationship Id="rId24" Type="http://schemas.openxmlformats.org/officeDocument/2006/relationships/hyperlink" Target="https://podminky.urs.cz/item/CS_URS_2024_02/573231106" TargetMode="External" /><Relationship Id="rId25" Type="http://schemas.openxmlformats.org/officeDocument/2006/relationships/hyperlink" Target="https://podminky.urs.cz/item/CS_URS_2024_02/577134121" TargetMode="External" /><Relationship Id="rId26" Type="http://schemas.openxmlformats.org/officeDocument/2006/relationships/hyperlink" Target="https://podminky.urs.cz/item/CS_URS_2024_02/998225111" TargetMode="External" /><Relationship Id="rId2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463212111" TargetMode="External" /><Relationship Id="rId29" Type="http://schemas.openxmlformats.org/officeDocument/2006/relationships/hyperlink" Target="https://podminky.urs.cz/item/CS_URS_2024_02/5911111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1365811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3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4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24353101" TargetMode="External" /><Relationship Id="rId3" Type="http://schemas.openxmlformats.org/officeDocument/2006/relationships/hyperlink" Target="https://podminky.urs.cz/item/CS_URS_2024_02/127451111" TargetMode="External" /><Relationship Id="rId4" Type="http://schemas.openxmlformats.org/officeDocument/2006/relationships/hyperlink" Target="https://podminky.urs.cz/item/CS_URS_2024_02/151811132" TargetMode="External" /><Relationship Id="rId5" Type="http://schemas.openxmlformats.org/officeDocument/2006/relationships/hyperlink" Target="https://podminky.urs.cz/item/CS_URS_2024_02/151811232" TargetMode="External" /><Relationship Id="rId6" Type="http://schemas.openxmlformats.org/officeDocument/2006/relationships/hyperlink" Target="https://podminky.urs.cz/item/CS_URS_2024_02/162551128" TargetMode="External" /><Relationship Id="rId7" Type="http://schemas.openxmlformats.org/officeDocument/2006/relationships/hyperlink" Target="https://podminky.urs.cz/item/CS_URS_2024_02/162751137" TargetMode="External" /><Relationship Id="rId8" Type="http://schemas.openxmlformats.org/officeDocument/2006/relationships/hyperlink" Target="https://podminky.urs.cz/item/CS_URS_2024_02/162751139" TargetMode="External" /><Relationship Id="rId9" Type="http://schemas.openxmlformats.org/officeDocument/2006/relationships/hyperlink" Target="https://podminky.urs.cz/item/CS_URS_2024_02/16715111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2/181411132" TargetMode="External" /><Relationship Id="rId16" Type="http://schemas.openxmlformats.org/officeDocument/2006/relationships/hyperlink" Target="https://podminky.urs.cz/item/CS_URS_2024_02/181951114" TargetMode="External" /><Relationship Id="rId17" Type="http://schemas.openxmlformats.org/officeDocument/2006/relationships/hyperlink" Target="https://podminky.urs.cz/item/CS_URS_2024_02/185804312" TargetMode="External" /><Relationship Id="rId18" Type="http://schemas.openxmlformats.org/officeDocument/2006/relationships/hyperlink" Target="https://podminky.urs.cz/item/CS_URS_2024_02/273313611" TargetMode="External" /><Relationship Id="rId19" Type="http://schemas.openxmlformats.org/officeDocument/2006/relationships/hyperlink" Target="https://podminky.urs.cz/item/CS_URS_2024_02/591111111" TargetMode="External" /><Relationship Id="rId20" Type="http://schemas.openxmlformats.org/officeDocument/2006/relationships/hyperlink" Target="https://podminky.urs.cz/item/CS_URS_2024_02/871363123" TargetMode="External" /><Relationship Id="rId21" Type="http://schemas.openxmlformats.org/officeDocument/2006/relationships/hyperlink" Target="https://podminky.urs.cz/item/CS_URS_2024_02/810391811" TargetMode="External" /><Relationship Id="rId22" Type="http://schemas.openxmlformats.org/officeDocument/2006/relationships/hyperlink" Target="https://podminky.urs.cz/item/CS_URS_2024_02/871370320" TargetMode="External" /><Relationship Id="rId23" Type="http://schemas.openxmlformats.org/officeDocument/2006/relationships/hyperlink" Target="https://podminky.urs.cz/item/CS_URS_2024_02/871420320" TargetMode="External" /><Relationship Id="rId24" Type="http://schemas.openxmlformats.org/officeDocument/2006/relationships/hyperlink" Target="https://podminky.urs.cz/item/CS_URS_2024_02/877310310" TargetMode="External" /><Relationship Id="rId25" Type="http://schemas.openxmlformats.org/officeDocument/2006/relationships/hyperlink" Target="https://podminky.urs.cz/item/CS_URS_2024_02/890431851" TargetMode="External" /><Relationship Id="rId26" Type="http://schemas.openxmlformats.org/officeDocument/2006/relationships/hyperlink" Target="https://podminky.urs.cz/item/CS_URS_2024_02/894410100" TargetMode="External" /><Relationship Id="rId27" Type="http://schemas.openxmlformats.org/officeDocument/2006/relationships/hyperlink" Target="https://podminky.urs.cz/item/CS_URS_2024_02/894410102" TargetMode="External" /><Relationship Id="rId28" Type="http://schemas.openxmlformats.org/officeDocument/2006/relationships/hyperlink" Target="https://podminky.urs.cz/item/CS_URS_2024_02/894410103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12" TargetMode="External" /><Relationship Id="rId31" Type="http://schemas.openxmlformats.org/officeDocument/2006/relationships/hyperlink" Target="https://podminky.urs.cz/item/CS_URS_2024_02/894410232" TargetMode="External" /><Relationship Id="rId32" Type="http://schemas.openxmlformats.org/officeDocument/2006/relationships/hyperlink" Target="https://podminky.urs.cz/item/CS_URS_2024_02/894410302" TargetMode="External" /><Relationship Id="rId33" Type="http://schemas.openxmlformats.org/officeDocument/2006/relationships/hyperlink" Target="https://podminky.urs.cz/item/CS_URS_2024_02/895941301" TargetMode="External" /><Relationship Id="rId34" Type="http://schemas.openxmlformats.org/officeDocument/2006/relationships/hyperlink" Target="https://podminky.urs.cz/item/CS_URS_2024_02/895941312" TargetMode="External" /><Relationship Id="rId35" Type="http://schemas.openxmlformats.org/officeDocument/2006/relationships/hyperlink" Target="https://podminky.urs.cz/item/CS_URS_2024_02/895941322" TargetMode="External" /><Relationship Id="rId36" Type="http://schemas.openxmlformats.org/officeDocument/2006/relationships/hyperlink" Target="https://podminky.urs.cz/item/CS_URS_2024_02/899104112" TargetMode="External" /><Relationship Id="rId37" Type="http://schemas.openxmlformats.org/officeDocument/2006/relationships/hyperlink" Target="https://podminky.urs.cz/item/CS_URS_2024_02/899204112" TargetMode="External" /><Relationship Id="rId38" Type="http://schemas.openxmlformats.org/officeDocument/2006/relationships/hyperlink" Target="https://podminky.urs.cz/item/CS_URS_2024_02/997013861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hyperlink" Target="https://podminky.urs.cz/item/CS_URS_2024_02/721242106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591111111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1363123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77360440" TargetMode="External" /><Relationship Id="rId33" Type="http://schemas.openxmlformats.org/officeDocument/2006/relationships/hyperlink" Target="https://podminky.urs.cz/item/CS_URS_2024_02/890431851" TargetMode="External" /><Relationship Id="rId34" Type="http://schemas.openxmlformats.org/officeDocument/2006/relationships/hyperlink" Target="https://podminky.urs.cz/item/CS_URS_2024_02/891362421" TargetMode="External" /><Relationship Id="rId35" Type="http://schemas.openxmlformats.org/officeDocument/2006/relationships/hyperlink" Target="https://podminky.urs.cz/item/CS_URS_2024_02/894410100" TargetMode="External" /><Relationship Id="rId36" Type="http://schemas.openxmlformats.org/officeDocument/2006/relationships/hyperlink" Target="https://podminky.urs.cz/item/CS_URS_2024_02/894410212" TargetMode="External" /><Relationship Id="rId37" Type="http://schemas.openxmlformats.org/officeDocument/2006/relationships/hyperlink" Target="https://podminky.urs.cz/item/CS_URS_2024_02/894410232" TargetMode="External" /><Relationship Id="rId38" Type="http://schemas.openxmlformats.org/officeDocument/2006/relationships/hyperlink" Target="https://podminky.urs.cz/item/CS_URS_2024_02/899103112" TargetMode="External" /><Relationship Id="rId39" Type="http://schemas.openxmlformats.org/officeDocument/2006/relationships/hyperlink" Target="https://podminky.urs.cz/item/CS_URS_2024_02/899623151" TargetMode="External" /><Relationship Id="rId40" Type="http://schemas.openxmlformats.org/officeDocument/2006/relationships/hyperlink" Target="https://podminky.urs.cz/item/CS_URS_2024_02/997013813" TargetMode="External" /><Relationship Id="rId41" Type="http://schemas.openxmlformats.org/officeDocument/2006/relationships/hyperlink" Target="https://podminky.urs.cz/item/CS_URS_2024_02/997013861" TargetMode="External" /><Relationship Id="rId42" Type="http://schemas.openxmlformats.org/officeDocument/2006/relationships/hyperlink" Target="https://podminky.urs.cz/item/CS_URS_2024_02/997321511" TargetMode="External" /><Relationship Id="rId43" Type="http://schemas.openxmlformats.org/officeDocument/2006/relationships/hyperlink" Target="https://podminky.urs.cz/item/CS_URS_2024_02/997321519" TargetMode="External" /><Relationship Id="rId44" Type="http://schemas.openxmlformats.org/officeDocument/2006/relationships/hyperlink" Target="https://podminky.urs.cz/item/CS_URS_2024_02/998332011" TargetMode="External" /><Relationship Id="rId4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591111111" TargetMode="External" /><Relationship Id="rId22" Type="http://schemas.openxmlformats.org/officeDocument/2006/relationships/hyperlink" Target="https://podminky.urs.cz/item/CS_URS_2024_02/810391811" TargetMode="External" /><Relationship Id="rId23" Type="http://schemas.openxmlformats.org/officeDocument/2006/relationships/hyperlink" Target="https://podminky.urs.cz/item/CS_URS_2024_02/871370320" TargetMode="External" /><Relationship Id="rId24" Type="http://schemas.openxmlformats.org/officeDocument/2006/relationships/hyperlink" Target="https://podminky.urs.cz/item/CS_URS_2024_02/871420320" TargetMode="External" /><Relationship Id="rId25" Type="http://schemas.openxmlformats.org/officeDocument/2006/relationships/hyperlink" Target="https://podminky.urs.cz/item/CS_URS_2024_02/877310310" TargetMode="External" /><Relationship Id="rId26" Type="http://schemas.openxmlformats.org/officeDocument/2006/relationships/hyperlink" Target="https://podminky.urs.cz/item/CS_URS_2024_02/890431851" TargetMode="External" /><Relationship Id="rId27" Type="http://schemas.openxmlformats.org/officeDocument/2006/relationships/hyperlink" Target="https://podminky.urs.cz/item/CS_URS_2024_02/894410100" TargetMode="External" /><Relationship Id="rId28" Type="http://schemas.openxmlformats.org/officeDocument/2006/relationships/hyperlink" Target="https://podminky.urs.cz/item/CS_URS_2024_02/894410102" TargetMode="External" /><Relationship Id="rId29" Type="http://schemas.openxmlformats.org/officeDocument/2006/relationships/hyperlink" Target="https://podminky.urs.cz/item/CS_URS_2024_02/894410211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895941301" TargetMode="External" /><Relationship Id="rId32" Type="http://schemas.openxmlformats.org/officeDocument/2006/relationships/hyperlink" Target="https://podminky.urs.cz/item/CS_URS_2024_02/895941312" TargetMode="External" /><Relationship Id="rId33" Type="http://schemas.openxmlformats.org/officeDocument/2006/relationships/hyperlink" Target="https://podminky.urs.cz/item/CS_URS_2024_02/895941323" TargetMode="External" /><Relationship Id="rId34" Type="http://schemas.openxmlformats.org/officeDocument/2006/relationships/hyperlink" Target="https://podminky.urs.cz/item/CS_URS_2024_02/895941331" TargetMode="External" /><Relationship Id="rId35" Type="http://schemas.openxmlformats.org/officeDocument/2006/relationships/hyperlink" Target="https://podminky.urs.cz/item/CS_URS_2024_02/8991041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97013861" TargetMode="External" /><Relationship Id="rId38" Type="http://schemas.openxmlformats.org/officeDocument/2006/relationships/hyperlink" Target="https://podminky.urs.cz/item/CS_URS_2024_02/997321511" TargetMode="External" /><Relationship Id="rId39" Type="http://schemas.openxmlformats.org/officeDocument/2006/relationships/hyperlink" Target="https://podminky.urs.cz/item/CS_URS_2024_02/997321519" TargetMode="External" /><Relationship Id="rId40" Type="http://schemas.openxmlformats.org/officeDocument/2006/relationships/hyperlink" Target="https://podminky.urs.cz/item/CS_URS_2024_02/998332011" TargetMode="External" /><Relationship Id="rId41" Type="http://schemas.openxmlformats.org/officeDocument/2006/relationships/hyperlink" Target="https://podminky.urs.cz/item/CS_URS_2024_02/721242106" TargetMode="External" /><Relationship Id="rId4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811132" TargetMode="External" /><Relationship Id="rId7" Type="http://schemas.openxmlformats.org/officeDocument/2006/relationships/hyperlink" Target="https://podminky.urs.cz/item/CS_URS_2024_02/151811232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2/162751137" TargetMode="External" /><Relationship Id="rId10" Type="http://schemas.openxmlformats.org/officeDocument/2006/relationships/hyperlink" Target="https://podminky.urs.cz/item/CS_URS_2024_02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181351103" TargetMode="External" /><Relationship Id="rId17" Type="http://schemas.openxmlformats.org/officeDocument/2006/relationships/hyperlink" Target="https://podminky.urs.cz/item/CS_URS_2024_02/181411132" TargetMode="External" /><Relationship Id="rId18" Type="http://schemas.openxmlformats.org/officeDocument/2006/relationships/hyperlink" Target="https://podminky.urs.cz/item/CS_URS_2024_02/181951114" TargetMode="External" /><Relationship Id="rId19" Type="http://schemas.openxmlformats.org/officeDocument/2006/relationships/hyperlink" Target="https://podminky.urs.cz/item/CS_URS_2024_02/185804312" TargetMode="External" /><Relationship Id="rId20" Type="http://schemas.openxmlformats.org/officeDocument/2006/relationships/hyperlink" Target="https://podminky.urs.cz/item/CS_URS_2024_02/273313611" TargetMode="External" /><Relationship Id="rId21" Type="http://schemas.openxmlformats.org/officeDocument/2006/relationships/hyperlink" Target="https://podminky.urs.cz/item/CS_URS_2024_02/321321116" TargetMode="External" /><Relationship Id="rId22" Type="http://schemas.openxmlformats.org/officeDocument/2006/relationships/hyperlink" Target="https://podminky.urs.cz/item/CS_URS_2024_02/321351010" TargetMode="External" /><Relationship Id="rId23" Type="http://schemas.openxmlformats.org/officeDocument/2006/relationships/hyperlink" Target="https://podminky.urs.cz/item/CS_URS_2024_02/321352010" TargetMode="External" /><Relationship Id="rId24" Type="http://schemas.openxmlformats.org/officeDocument/2006/relationships/hyperlink" Target="https://podminky.urs.cz/item/CS_URS_2024_02/321366111" TargetMode="External" /><Relationship Id="rId25" Type="http://schemas.openxmlformats.org/officeDocument/2006/relationships/hyperlink" Target="https://podminky.urs.cz/item/CS_URS_2024_02/321368211" TargetMode="External" /><Relationship Id="rId26" Type="http://schemas.openxmlformats.org/officeDocument/2006/relationships/hyperlink" Target="https://podminky.urs.cz/item/CS_URS_2024_02/451571111" TargetMode="External" /><Relationship Id="rId27" Type="http://schemas.openxmlformats.org/officeDocument/2006/relationships/hyperlink" Target="https://podminky.urs.cz/item/CS_URS_2024_02/457971111" TargetMode="External" /><Relationship Id="rId28" Type="http://schemas.openxmlformats.org/officeDocument/2006/relationships/hyperlink" Target="https://podminky.urs.cz/item/CS_URS_2024_02/871310320" TargetMode="External" /><Relationship Id="rId29" Type="http://schemas.openxmlformats.org/officeDocument/2006/relationships/hyperlink" Target="https://podminky.urs.cz/item/CS_URS_2024_02/871365811" TargetMode="External" /><Relationship Id="rId30" Type="http://schemas.openxmlformats.org/officeDocument/2006/relationships/hyperlink" Target="https://podminky.urs.cz/item/CS_URS_2024_02/877310440" TargetMode="External" /><Relationship Id="rId31" Type="http://schemas.openxmlformats.org/officeDocument/2006/relationships/hyperlink" Target="https://podminky.urs.cz/item/CS_URS_2024_02/877360330" TargetMode="External" /><Relationship Id="rId32" Type="http://schemas.openxmlformats.org/officeDocument/2006/relationships/hyperlink" Target="https://podminky.urs.cz/item/CS_URS_2024_02/891312421" TargetMode="External" /><Relationship Id="rId33" Type="http://schemas.openxmlformats.org/officeDocument/2006/relationships/hyperlink" Target="https://podminky.urs.cz/item/CS_URS_2024_02/894812201" TargetMode="External" /><Relationship Id="rId34" Type="http://schemas.openxmlformats.org/officeDocument/2006/relationships/hyperlink" Target="https://podminky.urs.cz/item/CS_URS_2024_02/894812231" TargetMode="External" /><Relationship Id="rId35" Type="http://schemas.openxmlformats.org/officeDocument/2006/relationships/hyperlink" Target="https://podminky.urs.cz/item/CS_URS_2024_02/894812242" TargetMode="External" /><Relationship Id="rId36" Type="http://schemas.openxmlformats.org/officeDocument/2006/relationships/hyperlink" Target="https://podminky.urs.cz/item/CS_URS_2024_02/894812261" TargetMode="External" /><Relationship Id="rId37" Type="http://schemas.openxmlformats.org/officeDocument/2006/relationships/hyperlink" Target="https://podminky.urs.cz/item/CS_URS_2024_02/899623151" TargetMode="External" /><Relationship Id="rId38" Type="http://schemas.openxmlformats.org/officeDocument/2006/relationships/hyperlink" Target="https://podminky.urs.cz/item/CS_URS_2024_02/997013813" TargetMode="External" /><Relationship Id="rId39" Type="http://schemas.openxmlformats.org/officeDocument/2006/relationships/hyperlink" Target="https://podminky.urs.cz/item/CS_URS_2024_02/997321511" TargetMode="External" /><Relationship Id="rId40" Type="http://schemas.openxmlformats.org/officeDocument/2006/relationships/hyperlink" Target="https://podminky.urs.cz/item/CS_URS_2024_02/997321519" TargetMode="External" /><Relationship Id="rId41" Type="http://schemas.openxmlformats.org/officeDocument/2006/relationships/hyperlink" Target="https://podminky.urs.cz/item/CS_URS_2024_02/998332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4" TargetMode="External" /><Relationship Id="rId2" Type="http://schemas.openxmlformats.org/officeDocument/2006/relationships/hyperlink" Target="https://podminky.urs.cz/item/CS_URS_2024_02/127451101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960321271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2/997221862" TargetMode="External" /><Relationship Id="rId14" Type="http://schemas.openxmlformats.org/officeDocument/2006/relationships/hyperlink" Target="https://podminky.urs.cz/item/CS_URS_2024_02/998332011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4353101" TargetMode="External" /><Relationship Id="rId5" Type="http://schemas.openxmlformats.org/officeDocument/2006/relationships/hyperlink" Target="https://podminky.urs.cz/item/CS_URS_2024_02/127451111" TargetMode="External" /><Relationship Id="rId6" Type="http://schemas.openxmlformats.org/officeDocument/2006/relationships/hyperlink" Target="https://podminky.urs.cz/item/CS_URS_2024_02/151101201" TargetMode="External" /><Relationship Id="rId7" Type="http://schemas.openxmlformats.org/officeDocument/2006/relationships/hyperlink" Target="https://podminky.urs.cz/item/CS_URS_2024_02/151101211" TargetMode="External" /><Relationship Id="rId8" Type="http://schemas.openxmlformats.org/officeDocument/2006/relationships/hyperlink" Target="https://podminky.urs.cz/item/CS_URS_2024_02/162551128" TargetMode="External" /><Relationship Id="rId9" Type="http://schemas.openxmlformats.org/officeDocument/2006/relationships/hyperlink" Target="https://podminky.urs.cz/item/CS_URS_2024_01/162751137" TargetMode="External" /><Relationship Id="rId10" Type="http://schemas.openxmlformats.org/officeDocument/2006/relationships/hyperlink" Target="https://podminky.urs.cz/item/CS_URS_2024_01/162751139" TargetMode="External" /><Relationship Id="rId11" Type="http://schemas.openxmlformats.org/officeDocument/2006/relationships/hyperlink" Target="https://podminky.urs.cz/item/CS_URS_2024_02/167151112" TargetMode="External" /><Relationship Id="rId12" Type="http://schemas.openxmlformats.org/officeDocument/2006/relationships/hyperlink" Target="https://podminky.urs.cz/item/CS_URS_2024_02/171103201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74151101" TargetMode="External" /><Relationship Id="rId16" Type="http://schemas.openxmlformats.org/officeDocument/2006/relationships/hyperlink" Target="https://podminky.urs.cz/item/CS_URS_2024_02/1751511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1411132" TargetMode="External" /><Relationship Id="rId19" Type="http://schemas.openxmlformats.org/officeDocument/2006/relationships/hyperlink" Target="https://podminky.urs.cz/item/CS_URS_2024_02/181951114" TargetMode="External" /><Relationship Id="rId20" Type="http://schemas.openxmlformats.org/officeDocument/2006/relationships/hyperlink" Target="https://podminky.urs.cz/item/CS_URS_2024_02/185804312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321321116" TargetMode="External" /><Relationship Id="rId23" Type="http://schemas.openxmlformats.org/officeDocument/2006/relationships/hyperlink" Target="https://podminky.urs.cz/item/CS_URS_2024_02/321351010" TargetMode="External" /><Relationship Id="rId24" Type="http://schemas.openxmlformats.org/officeDocument/2006/relationships/hyperlink" Target="https://podminky.urs.cz/item/CS_URS_2024_02/321352010" TargetMode="External" /><Relationship Id="rId25" Type="http://schemas.openxmlformats.org/officeDocument/2006/relationships/hyperlink" Target="https://podminky.urs.cz/item/CS_URS_2024_02/321366111" TargetMode="External" /><Relationship Id="rId26" Type="http://schemas.openxmlformats.org/officeDocument/2006/relationships/hyperlink" Target="https://podminky.urs.cz/item/CS_URS_2024_01/321366112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820441811" TargetMode="External" /><Relationship Id="rId29" Type="http://schemas.openxmlformats.org/officeDocument/2006/relationships/hyperlink" Target="https://podminky.urs.cz/item/CS_URS_2024_02/871420320" TargetMode="External" /><Relationship Id="rId30" Type="http://schemas.openxmlformats.org/officeDocument/2006/relationships/hyperlink" Target="https://podminky.urs.cz/item/CS_URS_2024_02/877350440" TargetMode="External" /><Relationship Id="rId31" Type="http://schemas.openxmlformats.org/officeDocument/2006/relationships/hyperlink" Target="https://podminky.urs.cz/item/CS_URS_2024_02/877420440" TargetMode="External" /><Relationship Id="rId32" Type="http://schemas.openxmlformats.org/officeDocument/2006/relationships/hyperlink" Target="https://podminky.urs.cz/item/CS_URS_2024_02/891422421" TargetMode="External" /><Relationship Id="rId33" Type="http://schemas.openxmlformats.org/officeDocument/2006/relationships/hyperlink" Target="https://podminky.urs.cz/item/CS_URS_2024_02/899501221" TargetMode="External" /><Relationship Id="rId34" Type="http://schemas.openxmlformats.org/officeDocument/2006/relationships/hyperlink" Target="https://podminky.urs.cz/item/CS_URS_2024_02/899623161" TargetMode="External" /><Relationship Id="rId35" Type="http://schemas.openxmlformats.org/officeDocument/2006/relationships/hyperlink" Target="https://podminky.urs.cz/item/CS_URS_2024_02/931992111" TargetMode="External" /><Relationship Id="rId36" Type="http://schemas.openxmlformats.org/officeDocument/2006/relationships/hyperlink" Target="https://podminky.urs.cz/item/CS_URS_2024_02/931994106" TargetMode="External" /><Relationship Id="rId37" Type="http://schemas.openxmlformats.org/officeDocument/2006/relationships/hyperlink" Target="https://podminky.urs.cz/item/CS_URS_2024_02/953333318" TargetMode="External" /><Relationship Id="rId38" Type="http://schemas.openxmlformats.org/officeDocument/2006/relationships/hyperlink" Target="https://podminky.urs.cz/item/CS_URS_2024_02/960211251" TargetMode="External" /><Relationship Id="rId39" Type="http://schemas.openxmlformats.org/officeDocument/2006/relationships/hyperlink" Target="https://podminky.urs.cz/item/CS_URS_2024_02/960321271" TargetMode="External" /><Relationship Id="rId40" Type="http://schemas.openxmlformats.org/officeDocument/2006/relationships/hyperlink" Target="https://podminky.urs.cz/item/CS_URS_2024_02/911121111" TargetMode="External" /><Relationship Id="rId41" Type="http://schemas.openxmlformats.org/officeDocument/2006/relationships/hyperlink" Target="https://podminky.urs.cz/item/CS_URS_2024_02/960321271" TargetMode="External" /><Relationship Id="rId42" Type="http://schemas.openxmlformats.org/officeDocument/2006/relationships/hyperlink" Target="https://podminky.urs.cz/item/CS_URS_2024_02/997013862" TargetMode="External" /><Relationship Id="rId43" Type="http://schemas.openxmlformats.org/officeDocument/2006/relationships/hyperlink" Target="https://podminky.urs.cz/item/CS_URS_2024_02/997321511" TargetMode="External" /><Relationship Id="rId44" Type="http://schemas.openxmlformats.org/officeDocument/2006/relationships/hyperlink" Target="https://podminky.urs.cz/item/CS_URS_2024_02/997321519" TargetMode="External" /><Relationship Id="rId45" Type="http://schemas.openxmlformats.org/officeDocument/2006/relationships/hyperlink" Target="https://podminky.urs.cz/item/CS_URS_2024_02/998332011" TargetMode="External" /><Relationship Id="rId46" Type="http://schemas.openxmlformats.org/officeDocument/2006/relationships/hyperlink" Target="https://podminky.urs.cz/item/CS_URS_2024_02/767591012" TargetMode="External" /><Relationship Id="rId47" Type="http://schemas.openxmlformats.org/officeDocument/2006/relationships/hyperlink" Target="https://podminky.urs.cz/item/CS_URS_2024_02/767995115" TargetMode="External" /><Relationship Id="rId48" Type="http://schemas.openxmlformats.org/officeDocument/2006/relationships/hyperlink" Target="https://podminky.urs.cz/item/CS_URS_2024_02/210220001" TargetMode="External" /><Relationship Id="rId4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27451101" TargetMode="External" /><Relationship Id="rId5" Type="http://schemas.openxmlformats.org/officeDocument/2006/relationships/hyperlink" Target="https://podminky.urs.cz/item/CS_URS_2024_02/162551128" TargetMode="External" /><Relationship Id="rId6" Type="http://schemas.openxmlformats.org/officeDocument/2006/relationships/hyperlink" Target="https://podminky.urs.cz/item/CS_URS_2024_02/162751137" TargetMode="External" /><Relationship Id="rId7" Type="http://schemas.openxmlformats.org/officeDocument/2006/relationships/hyperlink" Target="https://podminky.urs.cz/item/CS_URS_2024_02/162751139" TargetMode="External" /><Relationship Id="rId8" Type="http://schemas.openxmlformats.org/officeDocument/2006/relationships/hyperlink" Target="https://podminky.urs.cz/item/CS_URS_2024_02/167151112" TargetMode="External" /><Relationship Id="rId9" Type="http://schemas.openxmlformats.org/officeDocument/2006/relationships/hyperlink" Target="https://podminky.urs.cz/item/CS_URS_2024_02/171152501" TargetMode="External" /><Relationship Id="rId10" Type="http://schemas.openxmlformats.org/officeDocument/2006/relationships/hyperlink" Target="https://podminky.urs.cz/item/CS_URS_2024_02/171251201" TargetMode="External" /><Relationship Id="rId11" Type="http://schemas.openxmlformats.org/officeDocument/2006/relationships/hyperlink" Target="https://podminky.urs.cz/item/CS_URS_2024_02/181351003" TargetMode="External" /><Relationship Id="rId12" Type="http://schemas.openxmlformats.org/officeDocument/2006/relationships/hyperlink" Target="https://podminky.urs.cz/item/CS_URS_2024_02/181411131" TargetMode="External" /><Relationship Id="rId13" Type="http://schemas.openxmlformats.org/officeDocument/2006/relationships/hyperlink" Target="https://podminky.urs.cz/item/CS_URS_2024_02/181411133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2111111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123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463212121" TargetMode="External" /><Relationship Id="rId20" Type="http://schemas.openxmlformats.org/officeDocument/2006/relationships/hyperlink" Target="https://podminky.urs.cz/item/CS_URS_2024_02/998332011" TargetMode="External" /><Relationship Id="rId2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411131" TargetMode="External" /><Relationship Id="rId6" Type="http://schemas.openxmlformats.org/officeDocument/2006/relationships/hyperlink" Target="https://podminky.urs.cz/item/CS_URS_2024_02/181912111" TargetMode="External" /><Relationship Id="rId7" Type="http://schemas.openxmlformats.org/officeDocument/2006/relationships/hyperlink" Target="https://podminky.urs.cz/item/CS_URS_2024_02/185804312" TargetMode="External" /><Relationship Id="rId8" Type="http://schemas.openxmlformats.org/officeDocument/2006/relationships/hyperlink" Target="https://podminky.urs.cz/item/CS_URS_2024_02/275321611" TargetMode="External" /><Relationship Id="rId9" Type="http://schemas.openxmlformats.org/officeDocument/2006/relationships/hyperlink" Target="https://podminky.urs.cz/item/CS_URS_2024_02/275351121" TargetMode="External" /><Relationship Id="rId10" Type="http://schemas.openxmlformats.org/officeDocument/2006/relationships/hyperlink" Target="https://podminky.urs.cz/item/CS_URS_2024_02/275351122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48121221" TargetMode="External" /><Relationship Id="rId13" Type="http://schemas.openxmlformats.org/officeDocument/2006/relationships/hyperlink" Target="https://podminky.urs.cz/item/CS_URS_2024_02/348501113" TargetMode="External" /><Relationship Id="rId14" Type="http://schemas.openxmlformats.org/officeDocument/2006/relationships/hyperlink" Target="https://podminky.urs.cz/item/CS_URS_2024_02/348501211" TargetMode="External" /><Relationship Id="rId15" Type="http://schemas.openxmlformats.org/officeDocument/2006/relationships/hyperlink" Target="https://podminky.urs.cz/item/CS_URS_2024_02/564760101" TargetMode="External" /><Relationship Id="rId16" Type="http://schemas.openxmlformats.org/officeDocument/2006/relationships/hyperlink" Target="https://podminky.urs.cz/item/CS_URS_2024_02/596212210" TargetMode="External" /><Relationship Id="rId17" Type="http://schemas.openxmlformats.org/officeDocument/2006/relationships/hyperlink" Target="https://podminky.urs.cz/item/CS_URS_2024_02/637121111" TargetMode="External" /><Relationship Id="rId18" Type="http://schemas.openxmlformats.org/officeDocument/2006/relationships/hyperlink" Target="https://podminky.urs.cz/item/CS_URS_2024_02/966003818" TargetMode="External" /><Relationship Id="rId19" Type="http://schemas.openxmlformats.org/officeDocument/2006/relationships/hyperlink" Target="https://podminky.urs.cz/item/CS_URS_2024_02/966071711" TargetMode="External" /><Relationship Id="rId20" Type="http://schemas.openxmlformats.org/officeDocument/2006/relationships/hyperlink" Target="https://podminky.urs.cz/item/CS_URS_2024_02/966073811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811" TargetMode="External" /><Relationship Id="rId24" Type="http://schemas.openxmlformats.org/officeDocument/2006/relationships/hyperlink" Target="https://podminky.urs.cz/item/CS_URS_2024_02/998232110" TargetMode="External" /><Relationship Id="rId25" Type="http://schemas.openxmlformats.org/officeDocument/2006/relationships/hyperlink" Target="https://podminky.urs.cz/item/CS_URS_2024_02/783217101" TargetMode="External" /><Relationship Id="rId26" Type="http://schemas.openxmlformats.org/officeDocument/2006/relationships/hyperlink" Target="https://podminky.urs.cz/item/CS_URS_2024_02/783218101" TargetMode="External" /><Relationship Id="rId27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4813512" TargetMode="External" /><Relationship Id="rId2" Type="http://schemas.openxmlformats.org/officeDocument/2006/relationships/hyperlink" Target="https://podminky.urs.cz/item/CS_URS_2024_02/183403213" TargetMode="External" /><Relationship Id="rId3" Type="http://schemas.openxmlformats.org/officeDocument/2006/relationships/hyperlink" Target="https://podminky.urs.cz/item/CS_URS_2024_02/181451121" TargetMode="External" /><Relationship Id="rId4" Type="http://schemas.openxmlformats.org/officeDocument/2006/relationships/hyperlink" Target="https://podminky.urs.cz/item/CS_URS_2024_02/111151231" TargetMode="External" /><Relationship Id="rId5" Type="http://schemas.openxmlformats.org/officeDocument/2006/relationships/hyperlink" Target="https://podminky.urs.cz/item/CS_URS_2024_02/185802113" TargetMode="External" /><Relationship Id="rId6" Type="http://schemas.openxmlformats.org/officeDocument/2006/relationships/hyperlink" Target="https://podminky.urs.cz/item/CS_URS_2024_02/183101113" TargetMode="External" /><Relationship Id="rId7" Type="http://schemas.openxmlformats.org/officeDocument/2006/relationships/hyperlink" Target="https://podminky.urs.cz/item/CS_URS_2024_02/185802114" TargetMode="External" /><Relationship Id="rId8" Type="http://schemas.openxmlformats.org/officeDocument/2006/relationships/hyperlink" Target="https://podminky.urs.cz/item/CS_URS_2024_02/184102111" TargetMode="External" /><Relationship Id="rId9" Type="http://schemas.openxmlformats.org/officeDocument/2006/relationships/hyperlink" Target="https://podminky.urs.cz/item/CS_URS_2024_02/184102110" TargetMode="External" /><Relationship Id="rId10" Type="http://schemas.openxmlformats.org/officeDocument/2006/relationships/hyperlink" Target="https://podminky.urs.cz/item/CS_URS_2024_02/184813121" TargetMode="External" /><Relationship Id="rId11" Type="http://schemas.openxmlformats.org/officeDocument/2006/relationships/hyperlink" Target="https://podminky.urs.cz/item/CS_URS_2024_02/184813134" TargetMode="External" /><Relationship Id="rId12" Type="http://schemas.openxmlformats.org/officeDocument/2006/relationships/hyperlink" Target="https://podminky.urs.cz/item/CS_URS_2024_02/184813133" TargetMode="External" /><Relationship Id="rId13" Type="http://schemas.openxmlformats.org/officeDocument/2006/relationships/hyperlink" Target="https://podminky.urs.cz/item/CS_URS_2024_02/185804312" TargetMode="External" /><Relationship Id="rId14" Type="http://schemas.openxmlformats.org/officeDocument/2006/relationships/hyperlink" Target="https://podminky.urs.cz/item/CS_URS_2024_02/185851121" TargetMode="External" /><Relationship Id="rId15" Type="http://schemas.openxmlformats.org/officeDocument/2006/relationships/hyperlink" Target="https://podminky.urs.cz/item/CS_URS_2024_02/185851129" TargetMode="External" /><Relationship Id="rId16" Type="http://schemas.openxmlformats.org/officeDocument/2006/relationships/hyperlink" Target="https://podminky.urs.cz/item/CS_URS_2024_02/998231311" TargetMode="External" /><Relationship Id="rId1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2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01105" TargetMode="External" /><Relationship Id="rId7" Type="http://schemas.openxmlformats.org/officeDocument/2006/relationships/hyperlink" Target="https://podminky.urs.cz/item/CS_URS_2024_02/112101106" TargetMode="External" /><Relationship Id="rId8" Type="http://schemas.openxmlformats.org/officeDocument/2006/relationships/hyperlink" Target="https://podminky.urs.cz/item/CS_URS_2024_02/112101107" TargetMode="External" /><Relationship Id="rId9" Type="http://schemas.openxmlformats.org/officeDocument/2006/relationships/hyperlink" Target="https://podminky.urs.cz/item/CS_URS_2024_02/112101121" TargetMode="External" /><Relationship Id="rId10" Type="http://schemas.openxmlformats.org/officeDocument/2006/relationships/hyperlink" Target="https://podminky.urs.cz/item/CS_URS_2024_02/112101122" TargetMode="External" /><Relationship Id="rId11" Type="http://schemas.openxmlformats.org/officeDocument/2006/relationships/hyperlink" Target="https://podminky.urs.cz/item/CS_URS_2024_02/112101123" TargetMode="External" /><Relationship Id="rId12" Type="http://schemas.openxmlformats.org/officeDocument/2006/relationships/hyperlink" Target="https://podminky.urs.cz/item/CS_URS_2024_02/112251101" TargetMode="External" /><Relationship Id="rId13" Type="http://schemas.openxmlformats.org/officeDocument/2006/relationships/hyperlink" Target="https://podminky.urs.cz/item/CS_URS_2024_02/112251102" TargetMode="External" /><Relationship Id="rId14" Type="http://schemas.openxmlformats.org/officeDocument/2006/relationships/hyperlink" Target="https://podminky.urs.cz/item/CS_URS_2024_02/112251103" TargetMode="External" /><Relationship Id="rId15" Type="http://schemas.openxmlformats.org/officeDocument/2006/relationships/hyperlink" Target="https://podminky.urs.cz/item/CS_URS_2024_02/112251104" TargetMode="External" /><Relationship Id="rId16" Type="http://schemas.openxmlformats.org/officeDocument/2006/relationships/hyperlink" Target="https://podminky.urs.cz/item/CS_URS_2024_02/112251105" TargetMode="External" /><Relationship Id="rId17" Type="http://schemas.openxmlformats.org/officeDocument/2006/relationships/hyperlink" Target="https://podminky.urs.cz/item/CS_URS_2024_02/112251107" TargetMode="External" /><Relationship Id="rId18" Type="http://schemas.openxmlformats.org/officeDocument/2006/relationships/hyperlink" Target="https://podminky.urs.cz/item/CS_URS_2024_02/112251108" TargetMode="External" /><Relationship Id="rId19" Type="http://schemas.openxmlformats.org/officeDocument/2006/relationships/hyperlink" Target="https://podminky.urs.cz/item/CS_URS_2024_02/162201401" TargetMode="External" /><Relationship Id="rId20" Type="http://schemas.openxmlformats.org/officeDocument/2006/relationships/hyperlink" Target="https://podminky.urs.cz/item/CS_URS_2024_02/162201402" TargetMode="External" /><Relationship Id="rId21" Type="http://schemas.openxmlformats.org/officeDocument/2006/relationships/hyperlink" Target="https://podminky.urs.cz/item/CS_URS_2024_02/162201403" TargetMode="External" /><Relationship Id="rId22" Type="http://schemas.openxmlformats.org/officeDocument/2006/relationships/hyperlink" Target="https://podminky.urs.cz/item/CS_URS_2024_02/162201404" TargetMode="External" /><Relationship Id="rId23" Type="http://schemas.openxmlformats.org/officeDocument/2006/relationships/hyperlink" Target="https://podminky.urs.cz/item/CS_URS_2024_02/162201500" TargetMode="External" /><Relationship Id="rId24" Type="http://schemas.openxmlformats.org/officeDocument/2006/relationships/hyperlink" Target="https://podminky.urs.cz/item/CS_URS_2024_02/162201501" TargetMode="External" /><Relationship Id="rId25" Type="http://schemas.openxmlformats.org/officeDocument/2006/relationships/hyperlink" Target="https://podminky.urs.cz/item/CS_URS_2024_02/162201405" TargetMode="External" /><Relationship Id="rId26" Type="http://schemas.openxmlformats.org/officeDocument/2006/relationships/hyperlink" Target="https://podminky.urs.cz/item/CS_URS_2024_02/162201406" TargetMode="External" /><Relationship Id="rId27" Type="http://schemas.openxmlformats.org/officeDocument/2006/relationships/hyperlink" Target="https://podminky.urs.cz/item/CS_URS_2024_02/162201407" TargetMode="External" /><Relationship Id="rId28" Type="http://schemas.openxmlformats.org/officeDocument/2006/relationships/hyperlink" Target="https://podminky.urs.cz/item/CS_URS_2024_02/162201411" TargetMode="External" /><Relationship Id="rId29" Type="http://schemas.openxmlformats.org/officeDocument/2006/relationships/hyperlink" Target="https://podminky.urs.cz/item/CS_URS_2024_02/162201412" TargetMode="External" /><Relationship Id="rId30" Type="http://schemas.openxmlformats.org/officeDocument/2006/relationships/hyperlink" Target="https://podminky.urs.cz/item/CS_URS_2024_02/162201413" TargetMode="External" /><Relationship Id="rId31" Type="http://schemas.openxmlformats.org/officeDocument/2006/relationships/hyperlink" Target="https://podminky.urs.cz/item/CS_URS_2024_02/162201414" TargetMode="External" /><Relationship Id="rId32" Type="http://schemas.openxmlformats.org/officeDocument/2006/relationships/hyperlink" Target="https://podminky.urs.cz/item/CS_URS_2024_02/162201510" TargetMode="External" /><Relationship Id="rId33" Type="http://schemas.openxmlformats.org/officeDocument/2006/relationships/hyperlink" Target="https://podminky.urs.cz/item/CS_URS_2024_02/162201511" TargetMode="External" /><Relationship Id="rId34" Type="http://schemas.openxmlformats.org/officeDocument/2006/relationships/hyperlink" Target="https://podminky.urs.cz/item/CS_URS_2024_02/162201512" TargetMode="External" /><Relationship Id="rId35" Type="http://schemas.openxmlformats.org/officeDocument/2006/relationships/hyperlink" Target="https://podminky.urs.cz/item/CS_URS_2024_02/162201415" TargetMode="External" /><Relationship Id="rId36" Type="http://schemas.openxmlformats.org/officeDocument/2006/relationships/hyperlink" Target="https://podminky.urs.cz/item/CS_URS_2024_02/162201416" TargetMode="External" /><Relationship Id="rId37" Type="http://schemas.openxmlformats.org/officeDocument/2006/relationships/hyperlink" Target="https://podminky.urs.cz/item/CS_URS_2024_02/162201417" TargetMode="External" /><Relationship Id="rId38" Type="http://schemas.openxmlformats.org/officeDocument/2006/relationships/hyperlink" Target="https://podminky.urs.cz/item/CS_URS_2024_02/162201421" TargetMode="External" /><Relationship Id="rId39" Type="http://schemas.openxmlformats.org/officeDocument/2006/relationships/hyperlink" Target="https://podminky.urs.cz/item/CS_URS_2024_02/162201422" TargetMode="External" /><Relationship Id="rId40" Type="http://schemas.openxmlformats.org/officeDocument/2006/relationships/hyperlink" Target="https://podminky.urs.cz/item/CS_URS_2024_02/162201423" TargetMode="External" /><Relationship Id="rId41" Type="http://schemas.openxmlformats.org/officeDocument/2006/relationships/hyperlink" Target="https://podminky.urs.cz/item/CS_URS_2024_02/162201424" TargetMode="External" /><Relationship Id="rId42" Type="http://schemas.openxmlformats.org/officeDocument/2006/relationships/hyperlink" Target="https://podminky.urs.cz/item/CS_URS_2024_02/162201520" TargetMode="External" /><Relationship Id="rId43" Type="http://schemas.openxmlformats.org/officeDocument/2006/relationships/hyperlink" Target="https://podminky.urs.cz/item/CS_URS_2024_02/162201521" TargetMode="External" /><Relationship Id="rId44" Type="http://schemas.openxmlformats.org/officeDocument/2006/relationships/hyperlink" Target="https://podminky.urs.cz/item/CS_URS_2024_02/162201522" TargetMode="External" /><Relationship Id="rId45" Type="http://schemas.openxmlformats.org/officeDocument/2006/relationships/hyperlink" Target="https://podminky.urs.cz/item/CS_URS_2024_02/162301501" TargetMode="External" /><Relationship Id="rId46" Type="http://schemas.openxmlformats.org/officeDocument/2006/relationships/hyperlink" Target="https://podminky.urs.cz/item/CS_URS_2024_02/162301931" TargetMode="External" /><Relationship Id="rId47" Type="http://schemas.openxmlformats.org/officeDocument/2006/relationships/hyperlink" Target="https://podminky.urs.cz/item/CS_URS_2024_02/162301932" TargetMode="External" /><Relationship Id="rId48" Type="http://schemas.openxmlformats.org/officeDocument/2006/relationships/hyperlink" Target="https://podminky.urs.cz/item/CS_URS_2024_02/162301933" TargetMode="External" /><Relationship Id="rId49" Type="http://schemas.openxmlformats.org/officeDocument/2006/relationships/hyperlink" Target="https://podminky.urs.cz/item/CS_URS_2024_02/162301934" TargetMode="External" /><Relationship Id="rId50" Type="http://schemas.openxmlformats.org/officeDocument/2006/relationships/hyperlink" Target="https://podminky.urs.cz/item/CS_URS_2024_02/162301935" TargetMode="External" /><Relationship Id="rId51" Type="http://schemas.openxmlformats.org/officeDocument/2006/relationships/hyperlink" Target="https://podminky.urs.cz/item/CS_URS_2024_02/162301936" TargetMode="External" /><Relationship Id="rId52" Type="http://schemas.openxmlformats.org/officeDocument/2006/relationships/hyperlink" Target="https://podminky.urs.cz/item/CS_URS_2024_02/162301937" TargetMode="External" /><Relationship Id="rId53" Type="http://schemas.openxmlformats.org/officeDocument/2006/relationships/hyperlink" Target="https://podminky.urs.cz/item/CS_URS_2024_02/162301941" TargetMode="External" /><Relationship Id="rId54" Type="http://schemas.openxmlformats.org/officeDocument/2006/relationships/hyperlink" Target="https://podminky.urs.cz/item/CS_URS_2024_02/162301942" TargetMode="External" /><Relationship Id="rId55" Type="http://schemas.openxmlformats.org/officeDocument/2006/relationships/hyperlink" Target="https://podminky.urs.cz/item/CS_URS_2024_02/162301943" TargetMode="External" /><Relationship Id="rId56" Type="http://schemas.openxmlformats.org/officeDocument/2006/relationships/hyperlink" Target="https://podminky.urs.cz/item/CS_URS_2024_02/162301951" TargetMode="External" /><Relationship Id="rId57" Type="http://schemas.openxmlformats.org/officeDocument/2006/relationships/hyperlink" Target="https://podminky.urs.cz/item/CS_URS_2024_02/162301952" TargetMode="External" /><Relationship Id="rId58" Type="http://schemas.openxmlformats.org/officeDocument/2006/relationships/hyperlink" Target="https://podminky.urs.cz/item/CS_URS_2024_02/162301953" TargetMode="External" /><Relationship Id="rId59" Type="http://schemas.openxmlformats.org/officeDocument/2006/relationships/hyperlink" Target="https://podminky.urs.cz/item/CS_URS_2024_02/162301954" TargetMode="External" /><Relationship Id="rId60" Type="http://schemas.openxmlformats.org/officeDocument/2006/relationships/hyperlink" Target="https://podminky.urs.cz/item/CS_URS_2024_02/162301955" TargetMode="External" /><Relationship Id="rId61" Type="http://schemas.openxmlformats.org/officeDocument/2006/relationships/hyperlink" Target="https://podminky.urs.cz/item/CS_URS_2024_02/162301956" TargetMode="External" /><Relationship Id="rId62" Type="http://schemas.openxmlformats.org/officeDocument/2006/relationships/hyperlink" Target="https://podminky.urs.cz/item/CS_URS_2024_02/162301957" TargetMode="External" /><Relationship Id="rId63" Type="http://schemas.openxmlformats.org/officeDocument/2006/relationships/hyperlink" Target="https://podminky.urs.cz/item/CS_URS_2024_02/162301961" TargetMode="External" /><Relationship Id="rId64" Type="http://schemas.openxmlformats.org/officeDocument/2006/relationships/hyperlink" Target="https://podminky.urs.cz/item/CS_URS_2024_02/162301962" TargetMode="External" /><Relationship Id="rId65" Type="http://schemas.openxmlformats.org/officeDocument/2006/relationships/hyperlink" Target="https://podminky.urs.cz/item/CS_URS_2024_02/162301963" TargetMode="External" /><Relationship Id="rId66" Type="http://schemas.openxmlformats.org/officeDocument/2006/relationships/hyperlink" Target="https://podminky.urs.cz/item/CS_URS_2024_02/162301971" TargetMode="External" /><Relationship Id="rId67" Type="http://schemas.openxmlformats.org/officeDocument/2006/relationships/hyperlink" Target="https://podminky.urs.cz/item/CS_URS_2024_02/162301972" TargetMode="External" /><Relationship Id="rId68" Type="http://schemas.openxmlformats.org/officeDocument/2006/relationships/hyperlink" Target="https://podminky.urs.cz/item/CS_URS_2024_02/162301973" TargetMode="External" /><Relationship Id="rId69" Type="http://schemas.openxmlformats.org/officeDocument/2006/relationships/hyperlink" Target="https://podminky.urs.cz/item/CS_URS_2024_02/162301974" TargetMode="External" /><Relationship Id="rId70" Type="http://schemas.openxmlformats.org/officeDocument/2006/relationships/hyperlink" Target="https://podminky.urs.cz/item/CS_URS_2024_02/162301975" TargetMode="External" /><Relationship Id="rId71" Type="http://schemas.openxmlformats.org/officeDocument/2006/relationships/hyperlink" Target="https://podminky.urs.cz/item/CS_URS_2024_02/162301976" TargetMode="External" /><Relationship Id="rId72" Type="http://schemas.openxmlformats.org/officeDocument/2006/relationships/hyperlink" Target="https://podminky.urs.cz/item/CS_URS_2024_02/162301977" TargetMode="External" /><Relationship Id="rId73" Type="http://schemas.openxmlformats.org/officeDocument/2006/relationships/hyperlink" Target="https://podminky.urs.cz/item/CS_URS_2024_02/174251201" TargetMode="External" /><Relationship Id="rId74" Type="http://schemas.openxmlformats.org/officeDocument/2006/relationships/hyperlink" Target="https://podminky.urs.cz/item/CS_URS_2024_02/174251202" TargetMode="External" /><Relationship Id="rId75" Type="http://schemas.openxmlformats.org/officeDocument/2006/relationships/hyperlink" Target="https://podminky.urs.cz/item/CS_URS_2024_02/174251203" TargetMode="External" /><Relationship Id="rId76" Type="http://schemas.openxmlformats.org/officeDocument/2006/relationships/hyperlink" Target="https://podminky.urs.cz/item/CS_URS_2024_02/174251204" TargetMode="External" /><Relationship Id="rId77" Type="http://schemas.openxmlformats.org/officeDocument/2006/relationships/hyperlink" Target="https://podminky.urs.cz/item/CS_URS_2024_02/174251205" TargetMode="External" /><Relationship Id="rId78" Type="http://schemas.openxmlformats.org/officeDocument/2006/relationships/hyperlink" Target="https://podminky.urs.cz/item/CS_URS_2024_02/174251206" TargetMode="External" /><Relationship Id="rId79" Type="http://schemas.openxmlformats.org/officeDocument/2006/relationships/hyperlink" Target="https://podminky.urs.cz/item/CS_URS_2024_02/174251207" TargetMode="External" /><Relationship Id="rId80" Type="http://schemas.openxmlformats.org/officeDocument/2006/relationships/hyperlink" Target="https://podminky.urs.cz/item/CS_URS_2024_02/184818233" TargetMode="External" /><Relationship Id="rId8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22351504" TargetMode="External" /><Relationship Id="rId3" Type="http://schemas.openxmlformats.org/officeDocument/2006/relationships/hyperlink" Target="https://podminky.urs.cz/item/CS_URS_2024_02/162551128" TargetMode="External" /><Relationship Id="rId4" Type="http://schemas.openxmlformats.org/officeDocument/2006/relationships/hyperlink" Target="https://podminky.urs.cz/item/CS_URS_2024_02/162751137" TargetMode="External" /><Relationship Id="rId5" Type="http://schemas.openxmlformats.org/officeDocument/2006/relationships/hyperlink" Target="https://podminky.urs.cz/item/CS_URS_2024_02/162751139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252305" TargetMode="External" /><Relationship Id="rId11" Type="http://schemas.openxmlformats.org/officeDocument/2006/relationships/hyperlink" Target="https://podminky.urs.cz/item/CS_URS_2024_02/181351114" TargetMode="External" /><Relationship Id="rId12" Type="http://schemas.openxmlformats.org/officeDocument/2006/relationships/hyperlink" Target="https://podminky.urs.cz/item/CS_URS_2024_02/181451131" TargetMode="External" /><Relationship Id="rId13" Type="http://schemas.openxmlformats.org/officeDocument/2006/relationships/hyperlink" Target="https://podminky.urs.cz/item/CS_URS_2024_02/181451132" TargetMode="External" /><Relationship Id="rId14" Type="http://schemas.openxmlformats.org/officeDocument/2006/relationships/hyperlink" Target="https://podminky.urs.cz/item/CS_URS_2024_02/182351124" TargetMode="External" /><Relationship Id="rId15" Type="http://schemas.openxmlformats.org/officeDocument/2006/relationships/hyperlink" Target="https://podminky.urs.cz/item/CS_URS_2024_02/185804312" TargetMode="External" /><Relationship Id="rId16" Type="http://schemas.openxmlformats.org/officeDocument/2006/relationships/hyperlink" Target="https://podminky.urs.cz/item/CS_URS_2024_02/569903311" TargetMode="External" /><Relationship Id="rId17" Type="http://schemas.openxmlformats.org/officeDocument/2006/relationships/hyperlink" Target="https://podminky.urs.cz/item/CS_URS_2024_02/871228111" TargetMode="External" /><Relationship Id="rId18" Type="http://schemas.openxmlformats.org/officeDocument/2006/relationships/hyperlink" Target="https://podminky.urs.cz/item/CS_URS_2024_02/894812201" TargetMode="External" /><Relationship Id="rId19" Type="http://schemas.openxmlformats.org/officeDocument/2006/relationships/hyperlink" Target="https://podminky.urs.cz/item/CS_URS_2024_02/894812231" TargetMode="External" /><Relationship Id="rId20" Type="http://schemas.openxmlformats.org/officeDocument/2006/relationships/hyperlink" Target="https://podminky.urs.cz/item/CS_URS_2024_02/894812249" TargetMode="External" /><Relationship Id="rId21" Type="http://schemas.openxmlformats.org/officeDocument/2006/relationships/hyperlink" Target="https://podminky.urs.cz/item/CS_URS_2024_02/894812262" TargetMode="External" /><Relationship Id="rId22" Type="http://schemas.openxmlformats.org/officeDocument/2006/relationships/hyperlink" Target="https://podminky.urs.cz/item/CS_URS_2024_02/899623151" TargetMode="External" /><Relationship Id="rId23" Type="http://schemas.openxmlformats.org/officeDocument/2006/relationships/hyperlink" Target="https://podminky.urs.cz/item/CS_URS_2024_02/899643121" TargetMode="External" /><Relationship Id="rId24" Type="http://schemas.openxmlformats.org/officeDocument/2006/relationships/hyperlink" Target="https://podminky.urs.cz/item/CS_URS_2024_02/899643122" TargetMode="External" /><Relationship Id="rId25" Type="http://schemas.openxmlformats.org/officeDocument/2006/relationships/hyperlink" Target="https://podminky.urs.cz/item/CS_URS_2024_02/919726122" TargetMode="External" /><Relationship Id="rId26" Type="http://schemas.openxmlformats.org/officeDocument/2006/relationships/hyperlink" Target="https://podminky.urs.cz/item/CS_URS_2024_02/919741111" TargetMode="External" /><Relationship Id="rId27" Type="http://schemas.openxmlformats.org/officeDocument/2006/relationships/hyperlink" Target="https://podminky.urs.cz/item/CS_URS_2024_02/9351122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26</v>
      </c>
      <c r="AL9" s="23"/>
      <c r="AM9" s="23"/>
      <c r="AN9" s="35" t="s">
        <v>27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6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31</v>
      </c>
      <c r="AL14" s="23"/>
      <c r="AM14" s="23"/>
      <c r="AN14" s="36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44</v>
      </c>
      <c r="E29" s="49"/>
      <c r="F29" s="33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122155A_030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Opatření Zátor-Loučky, OHO, Dílčí stavba 02.030 Opatření pod přehradní hrází Nové Heřminovy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Loučky u Zátoru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20. 12. 2024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28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Povodí Odry, státní podnik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34</v>
      </c>
      <c r="AJ89" s="42"/>
      <c r="AK89" s="42"/>
      <c r="AL89" s="42"/>
      <c r="AM89" s="82" t="str">
        <f>IF(E17="","",E17)</f>
        <v>AQUATIS, a.s.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32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37</v>
      </c>
      <c r="AJ90" s="42"/>
      <c r="AK90" s="42"/>
      <c r="AL90" s="42"/>
      <c r="AM90" s="82" t="str">
        <f>IF(E20="","",E20)</f>
        <v>Ing. Michal Jendruščák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ROUND(AG95+SUM(AG96:AG105)+SUM(AG108:AG113)+SUM(AG120:AG124)+SUM(AG127:AG129),2)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ROUND(AS95+SUM(AS96:AS105)+SUM(AS108:AS113)+SUM(AS120:AS124)+SUM(AS127:AS129),2)</f>
        <v>0</v>
      </c>
      <c r="AT94" s="116">
        <f>ROUND(SUM(AV94:AW94),2)</f>
        <v>0</v>
      </c>
      <c r="AU94" s="117">
        <f>ROUND(AU95+SUM(AU96:AU105)+SUM(AU108:AU113)+SUM(AU120:AU124)+SUM(AU127:AU129),5)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ROUND(AZ95+SUM(AZ96:AZ105)+SUM(AZ108:AZ113)+SUM(AZ120:AZ124)+SUM(AZ127:AZ129),2)</f>
        <v>0</v>
      </c>
      <c r="BA94" s="116">
        <f>ROUND(BA95+SUM(BA96:BA105)+SUM(BA108:BA113)+SUM(BA120:BA124)+SUM(BA127:BA129),2)</f>
        <v>0</v>
      </c>
      <c r="BB94" s="116">
        <f>ROUND(BB95+SUM(BB96:BB105)+SUM(BB108:BB113)+SUM(BB120:BB124)+SUM(BB127:BB129),2)</f>
        <v>0</v>
      </c>
      <c r="BC94" s="116">
        <f>ROUND(BC95+SUM(BC96:BC105)+SUM(BC108:BC113)+SUM(BC120:BC124)+SUM(BC127:BC129),2)</f>
        <v>0</v>
      </c>
      <c r="BD94" s="118">
        <f>ROUND(BD95+SUM(BD96:BD105)+SUM(BD108:BD113)+SUM(BD120:BD124)+SUM(BD127:BD129),2)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19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'030.11.1 - Úprava koryta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'030.11.1 - Úprava koryta ...'!P129</f>
        <v>0</v>
      </c>
      <c r="AV95" s="130">
        <f>'030.11.1 - Úprava koryta ...'!J33</f>
        <v>0</v>
      </c>
      <c r="AW95" s="130">
        <f>'030.11.1 - Úprava koryta ...'!J34</f>
        <v>0</v>
      </c>
      <c r="AX95" s="130">
        <f>'030.11.1 - Úprava koryta ...'!J35</f>
        <v>0</v>
      </c>
      <c r="AY95" s="130">
        <f>'030.11.1 - Úprava koryta ...'!J36</f>
        <v>0</v>
      </c>
      <c r="AZ95" s="130">
        <f>'030.11.1 - Úprava koryta ...'!F33</f>
        <v>0</v>
      </c>
      <c r="BA95" s="130">
        <f>'030.11.1 - Úprava koryta ...'!F34</f>
        <v>0</v>
      </c>
      <c r="BB95" s="130">
        <f>'030.11.1 - Úprava koryta ...'!F35</f>
        <v>0</v>
      </c>
      <c r="BC95" s="130">
        <f>'030.11.1 - Úprava koryta ...'!F36</f>
        <v>0</v>
      </c>
      <c r="BD95" s="132">
        <f>'030.11.1 - Úprava koryta ...'!F37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19</v>
      </c>
      <c r="CM95" s="133" t="s">
        <v>21</v>
      </c>
    </row>
    <row r="96" s="7" customFormat="1" ht="24.75" customHeight="1">
      <c r="A96" s="121" t="s">
        <v>84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'030.11.2 - Úprava koryta 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'030.11.2 - Úprava koryta ...'!P124</f>
        <v>0</v>
      </c>
      <c r="AV96" s="130">
        <f>'030.11.2 - Úprava koryta ...'!J33</f>
        <v>0</v>
      </c>
      <c r="AW96" s="130">
        <f>'030.11.2 - Úprava koryta ...'!J34</f>
        <v>0</v>
      </c>
      <c r="AX96" s="130">
        <f>'030.11.2 - Úprava koryta ...'!J35</f>
        <v>0</v>
      </c>
      <c r="AY96" s="130">
        <f>'030.11.2 - Úprava koryta ...'!J36</f>
        <v>0</v>
      </c>
      <c r="AZ96" s="130">
        <f>'030.11.2 - Úprava koryta ...'!F33</f>
        <v>0</v>
      </c>
      <c r="BA96" s="130">
        <f>'030.11.2 - Úprava koryta ...'!F34</f>
        <v>0</v>
      </c>
      <c r="BB96" s="130">
        <f>'030.11.2 - Úprava koryta ...'!F35</f>
        <v>0</v>
      </c>
      <c r="BC96" s="130">
        <f>'030.11.2 - Úprava koryta ...'!F36</f>
        <v>0</v>
      </c>
      <c r="BD96" s="132">
        <f>'030.11.2 - Úprava koryta ...'!F37</f>
        <v>0</v>
      </c>
      <c r="BE96" s="7"/>
      <c r="BT96" s="133" t="s">
        <v>88</v>
      </c>
      <c r="BV96" s="133" t="s">
        <v>82</v>
      </c>
      <c r="BW96" s="133" t="s">
        <v>92</v>
      </c>
      <c r="BX96" s="133" t="s">
        <v>5</v>
      </c>
      <c r="CL96" s="133" t="s">
        <v>19</v>
      </c>
      <c r="CM96" s="133" t="s">
        <v>21</v>
      </c>
    </row>
    <row r="97" s="7" customFormat="1" ht="24.75" customHeight="1">
      <c r="A97" s="121" t="s">
        <v>84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'030.11.3 - Úprava koryta 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'030.11.3 - Úprava koryta ...'!P129</f>
        <v>0</v>
      </c>
      <c r="AV97" s="130">
        <f>'030.11.3 - Úprava koryta ...'!J33</f>
        <v>0</v>
      </c>
      <c r="AW97" s="130">
        <f>'030.11.3 - Úprava koryta ...'!J34</f>
        <v>0</v>
      </c>
      <c r="AX97" s="130">
        <f>'030.11.3 - Úprava koryta ...'!J35</f>
        <v>0</v>
      </c>
      <c r="AY97" s="130">
        <f>'030.11.3 - Úprava koryta ...'!J36</f>
        <v>0</v>
      </c>
      <c r="AZ97" s="130">
        <f>'030.11.3 - Úprava koryta ...'!F33</f>
        <v>0</v>
      </c>
      <c r="BA97" s="130">
        <f>'030.11.3 - Úprava koryta ...'!F34</f>
        <v>0</v>
      </c>
      <c r="BB97" s="130">
        <f>'030.11.3 - Úprava koryta ...'!F35</f>
        <v>0</v>
      </c>
      <c r="BC97" s="130">
        <f>'030.11.3 - Úprava koryta ...'!F36</f>
        <v>0</v>
      </c>
      <c r="BD97" s="132">
        <f>'030.11.3 - Úprava koryta ...'!F37</f>
        <v>0</v>
      </c>
      <c r="BE97" s="7"/>
      <c r="BT97" s="133" t="s">
        <v>88</v>
      </c>
      <c r="BV97" s="133" t="s">
        <v>82</v>
      </c>
      <c r="BW97" s="133" t="s">
        <v>95</v>
      </c>
      <c r="BX97" s="133" t="s">
        <v>5</v>
      </c>
      <c r="CL97" s="133" t="s">
        <v>19</v>
      </c>
      <c r="CM97" s="133" t="s">
        <v>21</v>
      </c>
    </row>
    <row r="98" s="7" customFormat="1" ht="16.5" customHeight="1">
      <c r="A98" s="121" t="s">
        <v>84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'030.11.5 - Přeložka náhon...'!J30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29">
        <v>0</v>
      </c>
      <c r="AT98" s="130">
        <f>ROUND(SUM(AV98:AW98),2)</f>
        <v>0</v>
      </c>
      <c r="AU98" s="131">
        <f>'030.11.5 - Přeložka náhon...'!P128</f>
        <v>0</v>
      </c>
      <c r="AV98" s="130">
        <f>'030.11.5 - Přeložka náhon...'!J33</f>
        <v>0</v>
      </c>
      <c r="AW98" s="130">
        <f>'030.11.5 - Přeložka náhon...'!J34</f>
        <v>0</v>
      </c>
      <c r="AX98" s="130">
        <f>'030.11.5 - Přeložka náhon...'!J35</f>
        <v>0</v>
      </c>
      <c r="AY98" s="130">
        <f>'030.11.5 - Přeložka náhon...'!J36</f>
        <v>0</v>
      </c>
      <c r="AZ98" s="130">
        <f>'030.11.5 - Přeložka náhon...'!F33</f>
        <v>0</v>
      </c>
      <c r="BA98" s="130">
        <f>'030.11.5 - Přeložka náhon...'!F34</f>
        <v>0</v>
      </c>
      <c r="BB98" s="130">
        <f>'030.11.5 - Přeložka náhon...'!F35</f>
        <v>0</v>
      </c>
      <c r="BC98" s="130">
        <f>'030.11.5 - Přeložka náhon...'!F36</f>
        <v>0</v>
      </c>
      <c r="BD98" s="132">
        <f>'030.11.5 - Přeložka náhon...'!F37</f>
        <v>0</v>
      </c>
      <c r="BE98" s="7"/>
      <c r="BT98" s="133" t="s">
        <v>88</v>
      </c>
      <c r="BV98" s="133" t="s">
        <v>82</v>
      </c>
      <c r="BW98" s="133" t="s">
        <v>98</v>
      </c>
      <c r="BX98" s="133" t="s">
        <v>5</v>
      </c>
      <c r="CL98" s="133" t="s">
        <v>19</v>
      </c>
      <c r="CM98" s="133" t="s">
        <v>21</v>
      </c>
    </row>
    <row r="99" s="7" customFormat="1" ht="16.5" customHeight="1">
      <c r="A99" s="121" t="s">
        <v>84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'030.11.6 - Úprava v naváz...'!J30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87</v>
      </c>
      <c r="AR99" s="128"/>
      <c r="AS99" s="129">
        <v>0</v>
      </c>
      <c r="AT99" s="130">
        <f>ROUND(SUM(AV99:AW99),2)</f>
        <v>0</v>
      </c>
      <c r="AU99" s="131">
        <f>'030.11.6 - Úprava v naváz...'!P122</f>
        <v>0</v>
      </c>
      <c r="AV99" s="130">
        <f>'030.11.6 - Úprava v naváz...'!J33</f>
        <v>0</v>
      </c>
      <c r="AW99" s="130">
        <f>'030.11.6 - Úprava v naváz...'!J34</f>
        <v>0</v>
      </c>
      <c r="AX99" s="130">
        <f>'030.11.6 - Úprava v naváz...'!J35</f>
        <v>0</v>
      </c>
      <c r="AY99" s="130">
        <f>'030.11.6 - Úprava v naváz...'!J36</f>
        <v>0</v>
      </c>
      <c r="AZ99" s="130">
        <f>'030.11.6 - Úprava v naváz...'!F33</f>
        <v>0</v>
      </c>
      <c r="BA99" s="130">
        <f>'030.11.6 - Úprava v naváz...'!F34</f>
        <v>0</v>
      </c>
      <c r="BB99" s="130">
        <f>'030.11.6 - Úprava v naváz...'!F35</f>
        <v>0</v>
      </c>
      <c r="BC99" s="130">
        <f>'030.11.6 - Úprava v naváz...'!F36</f>
        <v>0</v>
      </c>
      <c r="BD99" s="132">
        <f>'030.11.6 - Úprava v naváz...'!F37</f>
        <v>0</v>
      </c>
      <c r="BE99" s="7"/>
      <c r="BT99" s="133" t="s">
        <v>88</v>
      </c>
      <c r="BV99" s="133" t="s">
        <v>82</v>
      </c>
      <c r="BW99" s="133" t="s">
        <v>101</v>
      </c>
      <c r="BX99" s="133" t="s">
        <v>5</v>
      </c>
      <c r="CL99" s="133" t="s">
        <v>19</v>
      </c>
      <c r="CM99" s="133" t="s">
        <v>21</v>
      </c>
    </row>
    <row r="100" s="7" customFormat="1" ht="24.75" customHeight="1">
      <c r="A100" s="121" t="s">
        <v>84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'030.12.1 - Pravobřežní oc...'!J30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87</v>
      </c>
      <c r="AR100" s="128"/>
      <c r="AS100" s="129">
        <v>0</v>
      </c>
      <c r="AT100" s="130">
        <f>ROUND(SUM(AV100:AW100),2)</f>
        <v>0</v>
      </c>
      <c r="AU100" s="131">
        <f>'030.12.1 - Pravobřežní oc...'!P127</f>
        <v>0</v>
      </c>
      <c r="AV100" s="130">
        <f>'030.12.1 - Pravobřežní oc...'!J33</f>
        <v>0</v>
      </c>
      <c r="AW100" s="130">
        <f>'030.12.1 - Pravobřežní oc...'!J34</f>
        <v>0</v>
      </c>
      <c r="AX100" s="130">
        <f>'030.12.1 - Pravobřežní oc...'!J35</f>
        <v>0</v>
      </c>
      <c r="AY100" s="130">
        <f>'030.12.1 - Pravobřežní oc...'!J36</f>
        <v>0</v>
      </c>
      <c r="AZ100" s="130">
        <f>'030.12.1 - Pravobřežní oc...'!F33</f>
        <v>0</v>
      </c>
      <c r="BA100" s="130">
        <f>'030.12.1 - Pravobřežní oc...'!F34</f>
        <v>0</v>
      </c>
      <c r="BB100" s="130">
        <f>'030.12.1 - Pravobřežní oc...'!F35</f>
        <v>0</v>
      </c>
      <c r="BC100" s="130">
        <f>'030.12.1 - Pravobřežní oc...'!F36</f>
        <v>0</v>
      </c>
      <c r="BD100" s="132">
        <f>'030.12.1 - Pravobřežní oc...'!F37</f>
        <v>0</v>
      </c>
      <c r="BE100" s="7"/>
      <c r="BT100" s="133" t="s">
        <v>88</v>
      </c>
      <c r="BV100" s="133" t="s">
        <v>82</v>
      </c>
      <c r="BW100" s="133" t="s">
        <v>104</v>
      </c>
      <c r="BX100" s="133" t="s">
        <v>5</v>
      </c>
      <c r="CL100" s="133" t="s">
        <v>19</v>
      </c>
      <c r="CM100" s="133" t="s">
        <v>21</v>
      </c>
    </row>
    <row r="101" s="7" customFormat="1" ht="24.75" customHeight="1">
      <c r="A101" s="121" t="s">
        <v>84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'030.13.1 - Pravostranná 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87</v>
      </c>
      <c r="AR101" s="128"/>
      <c r="AS101" s="129">
        <v>0</v>
      </c>
      <c r="AT101" s="130">
        <f>ROUND(SUM(AV101:AW101),2)</f>
        <v>0</v>
      </c>
      <c r="AU101" s="131">
        <f>'030.13.1 - Pravostranná n...'!P130</f>
        <v>0</v>
      </c>
      <c r="AV101" s="130">
        <f>'030.13.1 - Pravostranná n...'!J33</f>
        <v>0</v>
      </c>
      <c r="AW101" s="130">
        <f>'030.13.1 - Pravostranná n...'!J34</f>
        <v>0</v>
      </c>
      <c r="AX101" s="130">
        <f>'030.13.1 - Pravostranná n...'!J35</f>
        <v>0</v>
      </c>
      <c r="AY101" s="130">
        <f>'030.13.1 - Pravostranná n...'!J36</f>
        <v>0</v>
      </c>
      <c r="AZ101" s="130">
        <f>'030.13.1 - Pravostranná n...'!F33</f>
        <v>0</v>
      </c>
      <c r="BA101" s="130">
        <f>'030.13.1 - Pravostranná n...'!F34</f>
        <v>0</v>
      </c>
      <c r="BB101" s="130">
        <f>'030.13.1 - Pravostranná n...'!F35</f>
        <v>0</v>
      </c>
      <c r="BC101" s="130">
        <f>'030.13.1 - Pravostranná n...'!F36</f>
        <v>0</v>
      </c>
      <c r="BD101" s="132">
        <f>'030.13.1 - Pravostranná n...'!F37</f>
        <v>0</v>
      </c>
      <c r="BE101" s="7"/>
      <c r="BT101" s="133" t="s">
        <v>88</v>
      </c>
      <c r="BV101" s="133" t="s">
        <v>82</v>
      </c>
      <c r="BW101" s="133" t="s">
        <v>107</v>
      </c>
      <c r="BX101" s="133" t="s">
        <v>5</v>
      </c>
      <c r="CL101" s="133" t="s">
        <v>19</v>
      </c>
      <c r="CM101" s="133" t="s">
        <v>21</v>
      </c>
    </row>
    <row r="102" s="7" customFormat="1" ht="16.5" customHeight="1">
      <c r="A102" s="121" t="s">
        <v>84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'030.21.1 - Balvanitý sklu...'!J30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87</v>
      </c>
      <c r="AR102" s="128"/>
      <c r="AS102" s="129">
        <v>0</v>
      </c>
      <c r="AT102" s="130">
        <f>ROUND(SUM(AV102:AW102),2)</f>
        <v>0</v>
      </c>
      <c r="AU102" s="131">
        <f>'030.21.1 - Balvanitý sklu...'!P121</f>
        <v>0</v>
      </c>
      <c r="AV102" s="130">
        <f>'030.21.1 - Balvanitý sklu...'!J33</f>
        <v>0</v>
      </c>
      <c r="AW102" s="130">
        <f>'030.21.1 - Balvanitý sklu...'!J34</f>
        <v>0</v>
      </c>
      <c r="AX102" s="130">
        <f>'030.21.1 - Balvanitý sklu...'!J35</f>
        <v>0</v>
      </c>
      <c r="AY102" s="130">
        <f>'030.21.1 - Balvanitý sklu...'!J36</f>
        <v>0</v>
      </c>
      <c r="AZ102" s="130">
        <f>'030.21.1 - Balvanitý sklu...'!F33</f>
        <v>0</v>
      </c>
      <c r="BA102" s="130">
        <f>'030.21.1 - Balvanitý sklu...'!F34</f>
        <v>0</v>
      </c>
      <c r="BB102" s="130">
        <f>'030.21.1 - Balvanitý sklu...'!F35</f>
        <v>0</v>
      </c>
      <c r="BC102" s="130">
        <f>'030.21.1 - Balvanitý sklu...'!F36</f>
        <v>0</v>
      </c>
      <c r="BD102" s="132">
        <f>'030.21.1 - Balvanitý sklu...'!F37</f>
        <v>0</v>
      </c>
      <c r="BE102" s="7"/>
      <c r="BT102" s="133" t="s">
        <v>88</v>
      </c>
      <c r="BV102" s="133" t="s">
        <v>82</v>
      </c>
      <c r="BW102" s="133" t="s">
        <v>110</v>
      </c>
      <c r="BX102" s="133" t="s">
        <v>5</v>
      </c>
      <c r="CL102" s="133" t="s">
        <v>19</v>
      </c>
      <c r="CM102" s="133" t="s">
        <v>21</v>
      </c>
    </row>
    <row r="103" s="7" customFormat="1" ht="24.75" customHeight="1">
      <c r="A103" s="121" t="s">
        <v>84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'030.23.1 - Nový pevný jez...'!J30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87</v>
      </c>
      <c r="AR103" s="128"/>
      <c r="AS103" s="129">
        <v>0</v>
      </c>
      <c r="AT103" s="130">
        <f>ROUND(SUM(AV103:AW103),2)</f>
        <v>0</v>
      </c>
      <c r="AU103" s="131">
        <f>'030.23.1 - Nový pevný jez...'!P129</f>
        <v>0</v>
      </c>
      <c r="AV103" s="130">
        <f>'030.23.1 - Nový pevný jez...'!J33</f>
        <v>0</v>
      </c>
      <c r="AW103" s="130">
        <f>'030.23.1 - Nový pevný jez...'!J34</f>
        <v>0</v>
      </c>
      <c r="AX103" s="130">
        <f>'030.23.1 - Nový pevný jez...'!J35</f>
        <v>0</v>
      </c>
      <c r="AY103" s="130">
        <f>'030.23.1 - Nový pevný jez...'!J36</f>
        <v>0</v>
      </c>
      <c r="AZ103" s="130">
        <f>'030.23.1 - Nový pevný jez...'!F33</f>
        <v>0</v>
      </c>
      <c r="BA103" s="130">
        <f>'030.23.1 - Nový pevný jez...'!F34</f>
        <v>0</v>
      </c>
      <c r="BB103" s="130">
        <f>'030.23.1 - Nový pevný jez...'!F35</f>
        <v>0</v>
      </c>
      <c r="BC103" s="130">
        <f>'030.23.1 - Nový pevný jez...'!F36</f>
        <v>0</v>
      </c>
      <c r="BD103" s="132">
        <f>'030.23.1 - Nový pevný jez...'!F37</f>
        <v>0</v>
      </c>
      <c r="BE103" s="7"/>
      <c r="BT103" s="133" t="s">
        <v>88</v>
      </c>
      <c r="BV103" s="133" t="s">
        <v>82</v>
      </c>
      <c r="BW103" s="133" t="s">
        <v>113</v>
      </c>
      <c r="BX103" s="133" t="s">
        <v>5</v>
      </c>
      <c r="CL103" s="133" t="s">
        <v>19</v>
      </c>
      <c r="CM103" s="133" t="s">
        <v>21</v>
      </c>
    </row>
    <row r="104" s="7" customFormat="1" ht="16.5" customHeight="1">
      <c r="A104" s="121" t="s">
        <v>84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'030.24.1 - Obtokové koryto'!J30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87</v>
      </c>
      <c r="AR104" s="128"/>
      <c r="AS104" s="129">
        <v>0</v>
      </c>
      <c r="AT104" s="130">
        <f>ROUND(SUM(AV104:AW104),2)</f>
        <v>0</v>
      </c>
      <c r="AU104" s="131">
        <f>'030.24.1 - Obtokové koryto'!P123</f>
        <v>0</v>
      </c>
      <c r="AV104" s="130">
        <f>'030.24.1 - Obtokové koryto'!J33</f>
        <v>0</v>
      </c>
      <c r="AW104" s="130">
        <f>'030.24.1 - Obtokové koryto'!J34</f>
        <v>0</v>
      </c>
      <c r="AX104" s="130">
        <f>'030.24.1 - Obtokové koryto'!J35</f>
        <v>0</v>
      </c>
      <c r="AY104" s="130">
        <f>'030.24.1 - Obtokové koryto'!J36</f>
        <v>0</v>
      </c>
      <c r="AZ104" s="130">
        <f>'030.24.1 - Obtokové koryto'!F33</f>
        <v>0</v>
      </c>
      <c r="BA104" s="130">
        <f>'030.24.1 - Obtokové koryto'!F34</f>
        <v>0</v>
      </c>
      <c r="BB104" s="130">
        <f>'030.24.1 - Obtokové koryto'!F35</f>
        <v>0</v>
      </c>
      <c r="BC104" s="130">
        <f>'030.24.1 - Obtokové koryto'!F36</f>
        <v>0</v>
      </c>
      <c r="BD104" s="132">
        <f>'030.24.1 - Obtokové koryto'!F37</f>
        <v>0</v>
      </c>
      <c r="BE104" s="7"/>
      <c r="BT104" s="133" t="s">
        <v>88</v>
      </c>
      <c r="BV104" s="133" t="s">
        <v>82</v>
      </c>
      <c r="BW104" s="133" t="s">
        <v>116</v>
      </c>
      <c r="BX104" s="133" t="s">
        <v>5</v>
      </c>
      <c r="CL104" s="133" t="s">
        <v>19</v>
      </c>
      <c r="CM104" s="133" t="s">
        <v>21</v>
      </c>
    </row>
    <row r="105" s="7" customFormat="1" ht="24.75" customHeight="1">
      <c r="A105" s="7"/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34">
        <f>ROUND(SUM(AG106:AG107),2)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87</v>
      </c>
      <c r="AR105" s="128"/>
      <c r="AS105" s="129">
        <f>ROUND(SUM(AS106:AS107),2)</f>
        <v>0</v>
      </c>
      <c r="AT105" s="130">
        <f>ROUND(SUM(AV105:AW105),2)</f>
        <v>0</v>
      </c>
      <c r="AU105" s="131">
        <f>ROUND(SUM(AU106:AU107),5)</f>
        <v>0</v>
      </c>
      <c r="AV105" s="130">
        <f>ROUND(AZ105*L29,2)</f>
        <v>0</v>
      </c>
      <c r="AW105" s="130">
        <f>ROUND(BA105*L30,2)</f>
        <v>0</v>
      </c>
      <c r="AX105" s="130">
        <f>ROUND(BB105*L29,2)</f>
        <v>0</v>
      </c>
      <c r="AY105" s="130">
        <f>ROUND(BC105*L30,2)</f>
        <v>0</v>
      </c>
      <c r="AZ105" s="130">
        <f>ROUND(SUM(AZ106:AZ107),2)</f>
        <v>0</v>
      </c>
      <c r="BA105" s="130">
        <f>ROUND(SUM(BA106:BA107),2)</f>
        <v>0</v>
      </c>
      <c r="BB105" s="130">
        <f>ROUND(SUM(BB106:BB107),2)</f>
        <v>0</v>
      </c>
      <c r="BC105" s="130">
        <f>ROUND(SUM(BC106:BC107),2)</f>
        <v>0</v>
      </c>
      <c r="BD105" s="132">
        <f>ROUND(SUM(BD106:BD107),2)</f>
        <v>0</v>
      </c>
      <c r="BE105" s="7"/>
      <c r="BS105" s="133" t="s">
        <v>79</v>
      </c>
      <c r="BT105" s="133" t="s">
        <v>88</v>
      </c>
      <c r="BV105" s="133" t="s">
        <v>82</v>
      </c>
      <c r="BW105" s="133" t="s">
        <v>119</v>
      </c>
      <c r="BX105" s="133" t="s">
        <v>5</v>
      </c>
      <c r="CL105" s="133" t="s">
        <v>19</v>
      </c>
      <c r="CM105" s="133" t="s">
        <v>21</v>
      </c>
    </row>
    <row r="106" s="4" customFormat="1" ht="23.25" customHeight="1">
      <c r="A106" s="121" t="s">
        <v>84</v>
      </c>
      <c r="B106" s="72"/>
      <c r="C106" s="135"/>
      <c r="D106" s="135"/>
      <c r="E106" s="136" t="s">
        <v>117</v>
      </c>
      <c r="F106" s="136"/>
      <c r="G106" s="136"/>
      <c r="H106" s="136"/>
      <c r="I106" s="136"/>
      <c r="J106" s="135"/>
      <c r="K106" s="136" t="s">
        <v>118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'030.31.1 - Nový most v km...'!J30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120</v>
      </c>
      <c r="AR106" s="74"/>
      <c r="AS106" s="139">
        <v>0</v>
      </c>
      <c r="AT106" s="140">
        <f>ROUND(SUM(AV106:AW106),2)</f>
        <v>0</v>
      </c>
      <c r="AU106" s="141">
        <f>'030.31.1 - Nový most v km...'!P131</f>
        <v>0</v>
      </c>
      <c r="AV106" s="140">
        <f>'030.31.1 - Nový most v km...'!J33</f>
        <v>0</v>
      </c>
      <c r="AW106" s="140">
        <f>'030.31.1 - Nový most v km...'!J34</f>
        <v>0</v>
      </c>
      <c r="AX106" s="140">
        <f>'030.31.1 - Nový most v km...'!J35</f>
        <v>0</v>
      </c>
      <c r="AY106" s="140">
        <f>'030.31.1 - Nový most v km...'!J36</f>
        <v>0</v>
      </c>
      <c r="AZ106" s="140">
        <f>'030.31.1 - Nový most v km...'!F33</f>
        <v>0</v>
      </c>
      <c r="BA106" s="140">
        <f>'030.31.1 - Nový most v km...'!F34</f>
        <v>0</v>
      </c>
      <c r="BB106" s="140">
        <f>'030.31.1 - Nový most v km...'!F35</f>
        <v>0</v>
      </c>
      <c r="BC106" s="140">
        <f>'030.31.1 - Nový most v km...'!F36</f>
        <v>0</v>
      </c>
      <c r="BD106" s="142">
        <f>'030.31.1 - Nový most v km...'!F37</f>
        <v>0</v>
      </c>
      <c r="BE106" s="4"/>
      <c r="BT106" s="143" t="s">
        <v>21</v>
      </c>
      <c r="BU106" s="143" t="s">
        <v>121</v>
      </c>
      <c r="BV106" s="143" t="s">
        <v>82</v>
      </c>
      <c r="BW106" s="143" t="s">
        <v>119</v>
      </c>
      <c r="BX106" s="143" t="s">
        <v>5</v>
      </c>
      <c r="CL106" s="143" t="s">
        <v>19</v>
      </c>
      <c r="CM106" s="143" t="s">
        <v>21</v>
      </c>
    </row>
    <row r="107" s="4" customFormat="1" ht="23.25" customHeight="1">
      <c r="A107" s="121" t="s">
        <v>84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'030.31.1.1 - Nový most v ...'!J32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120</v>
      </c>
      <c r="AR107" s="74"/>
      <c r="AS107" s="139">
        <v>0</v>
      </c>
      <c r="AT107" s="140">
        <f>ROUND(SUM(AV107:AW107),2)</f>
        <v>0</v>
      </c>
      <c r="AU107" s="141">
        <f>'030.31.1.1 - Nový most v ...'!P131</f>
        <v>0</v>
      </c>
      <c r="AV107" s="140">
        <f>'030.31.1.1 - Nový most v ...'!J35</f>
        <v>0</v>
      </c>
      <c r="AW107" s="140">
        <f>'030.31.1.1 - Nový most v ...'!J36</f>
        <v>0</v>
      </c>
      <c r="AX107" s="140">
        <f>'030.31.1.1 - Nový most v ...'!J37</f>
        <v>0</v>
      </c>
      <c r="AY107" s="140">
        <f>'030.31.1.1 - Nový most v ...'!J38</f>
        <v>0</v>
      </c>
      <c r="AZ107" s="140">
        <f>'030.31.1.1 - Nový most v ...'!F35</f>
        <v>0</v>
      </c>
      <c r="BA107" s="140">
        <f>'030.31.1.1 - Nový most v ...'!F36</f>
        <v>0</v>
      </c>
      <c r="BB107" s="140">
        <f>'030.31.1.1 - Nový most v ...'!F37</f>
        <v>0</v>
      </c>
      <c r="BC107" s="140">
        <f>'030.31.1.1 - Nový most v ...'!F38</f>
        <v>0</v>
      </c>
      <c r="BD107" s="142">
        <f>'030.31.1.1 - Nový most v ...'!F39</f>
        <v>0</v>
      </c>
      <c r="BE107" s="4"/>
      <c r="BT107" s="143" t="s">
        <v>21</v>
      </c>
      <c r="BV107" s="143" t="s">
        <v>82</v>
      </c>
      <c r="BW107" s="143" t="s">
        <v>124</v>
      </c>
      <c r="BX107" s="143" t="s">
        <v>119</v>
      </c>
      <c r="CL107" s="143" t="s">
        <v>19</v>
      </c>
    </row>
    <row r="108" s="7" customFormat="1" ht="16.5" customHeight="1">
      <c r="A108" s="121" t="s">
        <v>84</v>
      </c>
      <c r="B108" s="122"/>
      <c r="C108" s="123"/>
      <c r="D108" s="124" t="s">
        <v>125</v>
      </c>
      <c r="E108" s="124"/>
      <c r="F108" s="124"/>
      <c r="G108" s="124"/>
      <c r="H108" s="124"/>
      <c r="I108" s="125"/>
      <c r="J108" s="124" t="s">
        <v>126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'030.31.2 - Přemostění náh...'!J30</f>
        <v>0</v>
      </c>
      <c r="AH108" s="125"/>
      <c r="AI108" s="125"/>
      <c r="AJ108" s="125"/>
      <c r="AK108" s="125"/>
      <c r="AL108" s="125"/>
      <c r="AM108" s="125"/>
      <c r="AN108" s="126">
        <f>SUM(AG108,AT108)</f>
        <v>0</v>
      </c>
      <c r="AO108" s="125"/>
      <c r="AP108" s="125"/>
      <c r="AQ108" s="127" t="s">
        <v>87</v>
      </c>
      <c r="AR108" s="128"/>
      <c r="AS108" s="129">
        <v>0</v>
      </c>
      <c r="AT108" s="130">
        <f>ROUND(SUM(AV108:AW108),2)</f>
        <v>0</v>
      </c>
      <c r="AU108" s="131">
        <f>'030.31.2 - Přemostění náh...'!P128</f>
        <v>0</v>
      </c>
      <c r="AV108" s="130">
        <f>'030.31.2 - Přemostění náh...'!J33</f>
        <v>0</v>
      </c>
      <c r="AW108" s="130">
        <f>'030.31.2 - Přemostění náh...'!J34</f>
        <v>0</v>
      </c>
      <c r="AX108" s="130">
        <f>'030.31.2 - Přemostění náh...'!J35</f>
        <v>0</v>
      </c>
      <c r="AY108" s="130">
        <f>'030.31.2 - Přemostění náh...'!J36</f>
        <v>0</v>
      </c>
      <c r="AZ108" s="130">
        <f>'030.31.2 - Přemostění náh...'!F33</f>
        <v>0</v>
      </c>
      <c r="BA108" s="130">
        <f>'030.31.2 - Přemostění náh...'!F34</f>
        <v>0</v>
      </c>
      <c r="BB108" s="130">
        <f>'030.31.2 - Přemostění náh...'!F35</f>
        <v>0</v>
      </c>
      <c r="BC108" s="130">
        <f>'030.31.2 - Přemostění náh...'!F36</f>
        <v>0</v>
      </c>
      <c r="BD108" s="132">
        <f>'030.31.2 - Přemostění náh...'!F37</f>
        <v>0</v>
      </c>
      <c r="BE108" s="7"/>
      <c r="BT108" s="133" t="s">
        <v>88</v>
      </c>
      <c r="BV108" s="133" t="s">
        <v>82</v>
      </c>
      <c r="BW108" s="133" t="s">
        <v>127</v>
      </c>
      <c r="BX108" s="133" t="s">
        <v>5</v>
      </c>
      <c r="CL108" s="133" t="s">
        <v>19</v>
      </c>
      <c r="CM108" s="133" t="s">
        <v>21</v>
      </c>
    </row>
    <row r="109" s="7" customFormat="1" ht="16.5" customHeight="1">
      <c r="A109" s="121" t="s">
        <v>84</v>
      </c>
      <c r="B109" s="122"/>
      <c r="C109" s="123"/>
      <c r="D109" s="124" t="s">
        <v>128</v>
      </c>
      <c r="E109" s="124"/>
      <c r="F109" s="124"/>
      <c r="G109" s="124"/>
      <c r="H109" s="124"/>
      <c r="I109" s="125"/>
      <c r="J109" s="124" t="s">
        <v>129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'030.31.3 - Přemostění náh...'!J30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87</v>
      </c>
      <c r="AR109" s="128"/>
      <c r="AS109" s="129">
        <v>0</v>
      </c>
      <c r="AT109" s="130">
        <f>ROUND(SUM(AV109:AW109),2)</f>
        <v>0</v>
      </c>
      <c r="AU109" s="131">
        <f>'030.31.3 - Přemostění náh...'!P128</f>
        <v>0</v>
      </c>
      <c r="AV109" s="130">
        <f>'030.31.3 - Přemostění náh...'!J33</f>
        <v>0</v>
      </c>
      <c r="AW109" s="130">
        <f>'030.31.3 - Přemostění náh...'!J34</f>
        <v>0</v>
      </c>
      <c r="AX109" s="130">
        <f>'030.31.3 - Přemostění náh...'!J35</f>
        <v>0</v>
      </c>
      <c r="AY109" s="130">
        <f>'030.31.3 - Přemostění náh...'!J36</f>
        <v>0</v>
      </c>
      <c r="AZ109" s="130">
        <f>'030.31.3 - Přemostění náh...'!F33</f>
        <v>0</v>
      </c>
      <c r="BA109" s="130">
        <f>'030.31.3 - Přemostění náh...'!F34</f>
        <v>0</v>
      </c>
      <c r="BB109" s="130">
        <f>'030.31.3 - Přemostění náh...'!F35</f>
        <v>0</v>
      </c>
      <c r="BC109" s="130">
        <f>'030.31.3 - Přemostění náh...'!F36</f>
        <v>0</v>
      </c>
      <c r="BD109" s="132">
        <f>'030.31.3 - Přemostění náh...'!F37</f>
        <v>0</v>
      </c>
      <c r="BE109" s="7"/>
      <c r="BT109" s="133" t="s">
        <v>88</v>
      </c>
      <c r="BV109" s="133" t="s">
        <v>82</v>
      </c>
      <c r="BW109" s="133" t="s">
        <v>130</v>
      </c>
      <c r="BX109" s="133" t="s">
        <v>5</v>
      </c>
      <c r="CL109" s="133" t="s">
        <v>19</v>
      </c>
      <c r="CM109" s="133" t="s">
        <v>21</v>
      </c>
    </row>
    <row r="110" s="7" customFormat="1" ht="24.75" customHeight="1">
      <c r="A110" s="121" t="s">
        <v>84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'030.32.1 - Úpravy nájezdů...'!J30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87</v>
      </c>
      <c r="AR110" s="128"/>
      <c r="AS110" s="129">
        <v>0</v>
      </c>
      <c r="AT110" s="130">
        <f>ROUND(SUM(AV110:AW110),2)</f>
        <v>0</v>
      </c>
      <c r="AU110" s="131">
        <f>'030.32.1 - Úpravy nájezdů...'!P127</f>
        <v>0</v>
      </c>
      <c r="AV110" s="130">
        <f>'030.32.1 - Úpravy nájezdů...'!J33</f>
        <v>0</v>
      </c>
      <c r="AW110" s="130">
        <f>'030.32.1 - Úpravy nájezdů...'!J34</f>
        <v>0</v>
      </c>
      <c r="AX110" s="130">
        <f>'030.32.1 - Úpravy nájezdů...'!J35</f>
        <v>0</v>
      </c>
      <c r="AY110" s="130">
        <f>'030.32.1 - Úpravy nájezdů...'!J36</f>
        <v>0</v>
      </c>
      <c r="AZ110" s="130">
        <f>'030.32.1 - Úpravy nájezdů...'!F33</f>
        <v>0</v>
      </c>
      <c r="BA110" s="130">
        <f>'030.32.1 - Úpravy nájezdů...'!F34</f>
        <v>0</v>
      </c>
      <c r="BB110" s="130">
        <f>'030.32.1 - Úpravy nájezdů...'!F35</f>
        <v>0</v>
      </c>
      <c r="BC110" s="130">
        <f>'030.32.1 - Úpravy nájezdů...'!F36</f>
        <v>0</v>
      </c>
      <c r="BD110" s="132">
        <f>'030.32.1 - Úpravy nájezdů...'!F37</f>
        <v>0</v>
      </c>
      <c r="BE110" s="7"/>
      <c r="BT110" s="133" t="s">
        <v>88</v>
      </c>
      <c r="BV110" s="133" t="s">
        <v>82</v>
      </c>
      <c r="BW110" s="133" t="s">
        <v>133</v>
      </c>
      <c r="BX110" s="133" t="s">
        <v>5</v>
      </c>
      <c r="CL110" s="133" t="s">
        <v>19</v>
      </c>
      <c r="CM110" s="133" t="s">
        <v>21</v>
      </c>
    </row>
    <row r="111" s="7" customFormat="1" ht="16.5" customHeight="1">
      <c r="A111" s="121" t="s">
        <v>84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'030.32.2 - Příjezdová kom...'!J30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87</v>
      </c>
      <c r="AR111" s="128"/>
      <c r="AS111" s="129">
        <v>0</v>
      </c>
      <c r="AT111" s="130">
        <f>ROUND(SUM(AV111:AW111),2)</f>
        <v>0</v>
      </c>
      <c r="AU111" s="131">
        <f>'030.32.2 - Příjezdová kom...'!P127</f>
        <v>0</v>
      </c>
      <c r="AV111" s="130">
        <f>'030.32.2 - Příjezdová kom...'!J33</f>
        <v>0</v>
      </c>
      <c r="AW111" s="130">
        <f>'030.32.2 - Příjezdová kom...'!J34</f>
        <v>0</v>
      </c>
      <c r="AX111" s="130">
        <f>'030.32.2 - Příjezdová kom...'!J35</f>
        <v>0</v>
      </c>
      <c r="AY111" s="130">
        <f>'030.32.2 - Příjezdová kom...'!J36</f>
        <v>0</v>
      </c>
      <c r="AZ111" s="130">
        <f>'030.32.2 - Příjezdová kom...'!F33</f>
        <v>0</v>
      </c>
      <c r="BA111" s="130">
        <f>'030.32.2 - Příjezdová kom...'!F34</f>
        <v>0</v>
      </c>
      <c r="BB111" s="130">
        <f>'030.32.2 - Příjezdová kom...'!F35</f>
        <v>0</v>
      </c>
      <c r="BC111" s="130">
        <f>'030.32.2 - Příjezdová kom...'!F36</f>
        <v>0</v>
      </c>
      <c r="BD111" s="132">
        <f>'030.32.2 - Příjezdová kom...'!F37</f>
        <v>0</v>
      </c>
      <c r="BE111" s="7"/>
      <c r="BT111" s="133" t="s">
        <v>88</v>
      </c>
      <c r="BV111" s="133" t="s">
        <v>82</v>
      </c>
      <c r="BW111" s="133" t="s">
        <v>136</v>
      </c>
      <c r="BX111" s="133" t="s">
        <v>5</v>
      </c>
      <c r="CL111" s="133" t="s">
        <v>19</v>
      </c>
      <c r="CM111" s="133" t="s">
        <v>21</v>
      </c>
    </row>
    <row r="112" s="7" customFormat="1" ht="16.5" customHeight="1">
      <c r="A112" s="121" t="s">
        <v>84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'030.33.1 - Sjezdová rampa...'!J30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87</v>
      </c>
      <c r="AR112" s="128"/>
      <c r="AS112" s="129">
        <v>0</v>
      </c>
      <c r="AT112" s="130">
        <f>ROUND(SUM(AV112:AW112),2)</f>
        <v>0</v>
      </c>
      <c r="AU112" s="131">
        <f>'030.33.1 - Sjezdová rampa...'!P121</f>
        <v>0</v>
      </c>
      <c r="AV112" s="130">
        <f>'030.33.1 - Sjezdová rampa...'!J33</f>
        <v>0</v>
      </c>
      <c r="AW112" s="130">
        <f>'030.33.1 - Sjezdová rampa...'!J34</f>
        <v>0</v>
      </c>
      <c r="AX112" s="130">
        <f>'030.33.1 - Sjezdová rampa...'!J35</f>
        <v>0</v>
      </c>
      <c r="AY112" s="130">
        <f>'030.33.1 - Sjezdová rampa...'!J36</f>
        <v>0</v>
      </c>
      <c r="AZ112" s="130">
        <f>'030.33.1 - Sjezdová rampa...'!F33</f>
        <v>0</v>
      </c>
      <c r="BA112" s="130">
        <f>'030.33.1 - Sjezdová rampa...'!F34</f>
        <v>0</v>
      </c>
      <c r="BB112" s="130">
        <f>'030.33.1 - Sjezdová rampa...'!F35</f>
        <v>0</v>
      </c>
      <c r="BC112" s="130">
        <f>'030.33.1 - Sjezdová rampa...'!F36</f>
        <v>0</v>
      </c>
      <c r="BD112" s="132">
        <f>'030.33.1 - Sjezdová rampa...'!F37</f>
        <v>0</v>
      </c>
      <c r="BE112" s="7"/>
      <c r="BT112" s="133" t="s">
        <v>88</v>
      </c>
      <c r="BV112" s="133" t="s">
        <v>82</v>
      </c>
      <c r="BW112" s="133" t="s">
        <v>139</v>
      </c>
      <c r="BX112" s="133" t="s">
        <v>5</v>
      </c>
      <c r="CL112" s="133" t="s">
        <v>19</v>
      </c>
      <c r="CM112" s="133" t="s">
        <v>21</v>
      </c>
    </row>
    <row r="113" s="7" customFormat="1" ht="16.5" customHeight="1">
      <c r="A113" s="7"/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34">
        <f>ROUND(SUM(AG114:AG119),2)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87</v>
      </c>
      <c r="AR113" s="128"/>
      <c r="AS113" s="129">
        <f>ROUND(SUM(AS114:AS119),2)</f>
        <v>0</v>
      </c>
      <c r="AT113" s="130">
        <f>ROUND(SUM(AV113:AW113),2)</f>
        <v>0</v>
      </c>
      <c r="AU113" s="131">
        <f>ROUND(SUM(AU114:AU119),5)</f>
        <v>0</v>
      </c>
      <c r="AV113" s="130">
        <f>ROUND(AZ113*L29,2)</f>
        <v>0</v>
      </c>
      <c r="AW113" s="130">
        <f>ROUND(BA113*L30,2)</f>
        <v>0</v>
      </c>
      <c r="AX113" s="130">
        <f>ROUND(BB113*L29,2)</f>
        <v>0</v>
      </c>
      <c r="AY113" s="130">
        <f>ROUND(BC113*L30,2)</f>
        <v>0</v>
      </c>
      <c r="AZ113" s="130">
        <f>ROUND(SUM(AZ114:AZ119),2)</f>
        <v>0</v>
      </c>
      <c r="BA113" s="130">
        <f>ROUND(SUM(BA114:BA119),2)</f>
        <v>0</v>
      </c>
      <c r="BB113" s="130">
        <f>ROUND(SUM(BB114:BB119),2)</f>
        <v>0</v>
      </c>
      <c r="BC113" s="130">
        <f>ROUND(SUM(BC114:BC119),2)</f>
        <v>0</v>
      </c>
      <c r="BD113" s="132">
        <f>ROUND(SUM(BD114:BD119),2)</f>
        <v>0</v>
      </c>
      <c r="BE113" s="7"/>
      <c r="BS113" s="133" t="s">
        <v>79</v>
      </c>
      <c r="BT113" s="133" t="s">
        <v>88</v>
      </c>
      <c r="BV113" s="133" t="s">
        <v>82</v>
      </c>
      <c r="BW113" s="133" t="s">
        <v>142</v>
      </c>
      <c r="BX113" s="133" t="s">
        <v>5</v>
      </c>
      <c r="CL113" s="133" t="s">
        <v>19</v>
      </c>
      <c r="CM113" s="133" t="s">
        <v>21</v>
      </c>
    </row>
    <row r="114" s="4" customFormat="1" ht="16.5" customHeight="1">
      <c r="A114" s="4"/>
      <c r="B114" s="72"/>
      <c r="C114" s="135"/>
      <c r="D114" s="135"/>
      <c r="E114" s="136" t="s">
        <v>140</v>
      </c>
      <c r="F114" s="136"/>
      <c r="G114" s="136"/>
      <c r="H114" s="136"/>
      <c r="I114" s="136"/>
      <c r="J114" s="135"/>
      <c r="K114" s="136" t="s">
        <v>141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120</v>
      </c>
      <c r="AR114" s="74"/>
      <c r="AS114" s="139">
        <v>0</v>
      </c>
      <c r="AT114" s="140">
        <f>ROUND(SUM(AV114:AW114),2)</f>
        <v>0</v>
      </c>
      <c r="AU114" s="141"/>
      <c r="AV114" s="140"/>
      <c r="AW114" s="140"/>
      <c r="AX114" s="140"/>
      <c r="AY114" s="140"/>
      <c r="AZ114" s="140"/>
      <c r="BA114" s="140"/>
      <c r="BB114" s="140"/>
      <c r="BC114" s="140"/>
      <c r="BD114" s="142"/>
      <c r="BE114" s="4"/>
      <c r="BT114" s="143" t="s">
        <v>21</v>
      </c>
      <c r="BU114" s="143" t="s">
        <v>121</v>
      </c>
      <c r="BV114" s="143" t="s">
        <v>82</v>
      </c>
      <c r="BW114" s="143" t="s">
        <v>142</v>
      </c>
      <c r="BX114" s="143" t="s">
        <v>5</v>
      </c>
      <c r="CL114" s="143" t="s">
        <v>19</v>
      </c>
      <c r="CM114" s="143" t="s">
        <v>21</v>
      </c>
    </row>
    <row r="115" s="4" customFormat="1" ht="23.25" customHeight="1">
      <c r="A115" s="121" t="s">
        <v>84</v>
      </c>
      <c r="B115" s="72"/>
      <c r="C115" s="135"/>
      <c r="D115" s="135"/>
      <c r="E115" s="136" t="s">
        <v>143</v>
      </c>
      <c r="F115" s="136"/>
      <c r="G115" s="136"/>
      <c r="H115" s="136"/>
      <c r="I115" s="136"/>
      <c r="J115" s="135"/>
      <c r="K115" s="136" t="s">
        <v>144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'030.42.1 - Vyústění vnitř...'!J32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120</v>
      </c>
      <c r="AR115" s="74"/>
      <c r="AS115" s="139">
        <v>0</v>
      </c>
      <c r="AT115" s="140">
        <f>ROUND(SUM(AV115:AW115),2)</f>
        <v>0</v>
      </c>
      <c r="AU115" s="141">
        <f>'030.42.1 - Vyústění vnitř...'!P129</f>
        <v>0</v>
      </c>
      <c r="AV115" s="140">
        <f>'030.42.1 - Vyústění vnitř...'!J35</f>
        <v>0</v>
      </c>
      <c r="AW115" s="140">
        <f>'030.42.1 - Vyústění vnitř...'!J36</f>
        <v>0</v>
      </c>
      <c r="AX115" s="140">
        <f>'030.42.1 - Vyústění vnitř...'!J37</f>
        <v>0</v>
      </c>
      <c r="AY115" s="140">
        <f>'030.42.1 - Vyústění vnitř...'!J38</f>
        <v>0</v>
      </c>
      <c r="AZ115" s="140">
        <f>'030.42.1 - Vyústění vnitř...'!F35</f>
        <v>0</v>
      </c>
      <c r="BA115" s="140">
        <f>'030.42.1 - Vyústění vnitř...'!F36</f>
        <v>0</v>
      </c>
      <c r="BB115" s="140">
        <f>'030.42.1 - Vyústění vnitř...'!F37</f>
        <v>0</v>
      </c>
      <c r="BC115" s="140">
        <f>'030.42.1 - Vyústění vnitř...'!F38</f>
        <v>0</v>
      </c>
      <c r="BD115" s="142">
        <f>'030.42.1 - Vyústění vnitř...'!F39</f>
        <v>0</v>
      </c>
      <c r="BE115" s="4"/>
      <c r="BT115" s="143" t="s">
        <v>21</v>
      </c>
      <c r="BV115" s="143" t="s">
        <v>82</v>
      </c>
      <c r="BW115" s="143" t="s">
        <v>145</v>
      </c>
      <c r="BX115" s="143" t="s">
        <v>142</v>
      </c>
      <c r="CL115" s="143" t="s">
        <v>19</v>
      </c>
    </row>
    <row r="116" s="4" customFormat="1" ht="23.25" customHeight="1">
      <c r="A116" s="121" t="s">
        <v>84</v>
      </c>
      <c r="B116" s="72"/>
      <c r="C116" s="135"/>
      <c r="D116" s="135"/>
      <c r="E116" s="136" t="s">
        <v>146</v>
      </c>
      <c r="F116" s="136"/>
      <c r="G116" s="136"/>
      <c r="H116" s="136"/>
      <c r="I116" s="136"/>
      <c r="J116" s="135"/>
      <c r="K116" s="136" t="s">
        <v>147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'030.42.2 - Vyústění vnitř...'!J32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120</v>
      </c>
      <c r="AR116" s="74"/>
      <c r="AS116" s="139">
        <v>0</v>
      </c>
      <c r="AT116" s="140">
        <f>ROUND(SUM(AV116:AW116),2)</f>
        <v>0</v>
      </c>
      <c r="AU116" s="141">
        <f>'030.42.2 - Vyústění vnitř...'!P129</f>
        <v>0</v>
      </c>
      <c r="AV116" s="140">
        <f>'030.42.2 - Vyústění vnitř...'!J35</f>
        <v>0</v>
      </c>
      <c r="AW116" s="140">
        <f>'030.42.2 - Vyústění vnitř...'!J36</f>
        <v>0</v>
      </c>
      <c r="AX116" s="140">
        <f>'030.42.2 - Vyústění vnitř...'!J37</f>
        <v>0</v>
      </c>
      <c r="AY116" s="140">
        <f>'030.42.2 - Vyústění vnitř...'!J38</f>
        <v>0</v>
      </c>
      <c r="AZ116" s="140">
        <f>'030.42.2 - Vyústění vnitř...'!F35</f>
        <v>0</v>
      </c>
      <c r="BA116" s="140">
        <f>'030.42.2 - Vyústění vnitř...'!F36</f>
        <v>0</v>
      </c>
      <c r="BB116" s="140">
        <f>'030.42.2 - Vyústění vnitř...'!F37</f>
        <v>0</v>
      </c>
      <c r="BC116" s="140">
        <f>'030.42.2 - Vyústění vnitř...'!F38</f>
        <v>0</v>
      </c>
      <c r="BD116" s="142">
        <f>'030.42.2 - Vyústění vnitř...'!F39</f>
        <v>0</v>
      </c>
      <c r="BE116" s="4"/>
      <c r="BT116" s="143" t="s">
        <v>21</v>
      </c>
      <c r="BV116" s="143" t="s">
        <v>82</v>
      </c>
      <c r="BW116" s="143" t="s">
        <v>148</v>
      </c>
      <c r="BX116" s="143" t="s">
        <v>142</v>
      </c>
      <c r="CL116" s="143" t="s">
        <v>19</v>
      </c>
    </row>
    <row r="117" s="4" customFormat="1" ht="23.25" customHeight="1">
      <c r="A117" s="121" t="s">
        <v>84</v>
      </c>
      <c r="B117" s="72"/>
      <c r="C117" s="135"/>
      <c r="D117" s="135"/>
      <c r="E117" s="136" t="s">
        <v>149</v>
      </c>
      <c r="F117" s="136"/>
      <c r="G117" s="136"/>
      <c r="H117" s="136"/>
      <c r="I117" s="136"/>
      <c r="J117" s="135"/>
      <c r="K117" s="136" t="s">
        <v>150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'030.42.6 - Vyústění vnitř...'!J32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120</v>
      </c>
      <c r="AR117" s="74"/>
      <c r="AS117" s="139">
        <v>0</v>
      </c>
      <c r="AT117" s="140">
        <f>ROUND(SUM(AV117:AW117),2)</f>
        <v>0</v>
      </c>
      <c r="AU117" s="141">
        <f>'030.42.6 - Vyústění vnitř...'!P129</f>
        <v>0</v>
      </c>
      <c r="AV117" s="140">
        <f>'030.42.6 - Vyústění vnitř...'!J35</f>
        <v>0</v>
      </c>
      <c r="AW117" s="140">
        <f>'030.42.6 - Vyústění vnitř...'!J36</f>
        <v>0</v>
      </c>
      <c r="AX117" s="140">
        <f>'030.42.6 - Vyústění vnitř...'!J37</f>
        <v>0</v>
      </c>
      <c r="AY117" s="140">
        <f>'030.42.6 - Vyústění vnitř...'!J38</f>
        <v>0</v>
      </c>
      <c r="AZ117" s="140">
        <f>'030.42.6 - Vyústění vnitř...'!F35</f>
        <v>0</v>
      </c>
      <c r="BA117" s="140">
        <f>'030.42.6 - Vyústění vnitř...'!F36</f>
        <v>0</v>
      </c>
      <c r="BB117" s="140">
        <f>'030.42.6 - Vyústění vnitř...'!F37</f>
        <v>0</v>
      </c>
      <c r="BC117" s="140">
        <f>'030.42.6 - Vyústění vnitř...'!F38</f>
        <v>0</v>
      </c>
      <c r="BD117" s="142">
        <f>'030.42.6 - Vyústění vnitř...'!F39</f>
        <v>0</v>
      </c>
      <c r="BE117" s="4"/>
      <c r="BT117" s="143" t="s">
        <v>21</v>
      </c>
      <c r="BV117" s="143" t="s">
        <v>82</v>
      </c>
      <c r="BW117" s="143" t="s">
        <v>151</v>
      </c>
      <c r="BX117" s="143" t="s">
        <v>142</v>
      </c>
      <c r="CL117" s="143" t="s">
        <v>19</v>
      </c>
    </row>
    <row r="118" s="4" customFormat="1" ht="23.25" customHeight="1">
      <c r="A118" s="121" t="s">
        <v>84</v>
      </c>
      <c r="B118" s="72"/>
      <c r="C118" s="135"/>
      <c r="D118" s="135"/>
      <c r="E118" s="136" t="s">
        <v>152</v>
      </c>
      <c r="F118" s="136"/>
      <c r="G118" s="136"/>
      <c r="H118" s="136"/>
      <c r="I118" s="136"/>
      <c r="J118" s="135"/>
      <c r="K118" s="136" t="s">
        <v>153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'030.42.7 - Vyústění vnitř...'!J32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120</v>
      </c>
      <c r="AR118" s="74"/>
      <c r="AS118" s="139">
        <v>0</v>
      </c>
      <c r="AT118" s="140">
        <f>ROUND(SUM(AV118:AW118),2)</f>
        <v>0</v>
      </c>
      <c r="AU118" s="141">
        <f>'030.42.7 - Vyústění vnitř...'!P129</f>
        <v>0</v>
      </c>
      <c r="AV118" s="140">
        <f>'030.42.7 - Vyústění vnitř...'!J35</f>
        <v>0</v>
      </c>
      <c r="AW118" s="140">
        <f>'030.42.7 - Vyústění vnitř...'!J36</f>
        <v>0</v>
      </c>
      <c r="AX118" s="140">
        <f>'030.42.7 - Vyústění vnitř...'!J37</f>
        <v>0</v>
      </c>
      <c r="AY118" s="140">
        <f>'030.42.7 - Vyústění vnitř...'!J38</f>
        <v>0</v>
      </c>
      <c r="AZ118" s="140">
        <f>'030.42.7 - Vyústění vnitř...'!F35</f>
        <v>0</v>
      </c>
      <c r="BA118" s="140">
        <f>'030.42.7 - Vyústění vnitř...'!F36</f>
        <v>0</v>
      </c>
      <c r="BB118" s="140">
        <f>'030.42.7 - Vyústění vnitř...'!F37</f>
        <v>0</v>
      </c>
      <c r="BC118" s="140">
        <f>'030.42.7 - Vyústění vnitř...'!F38</f>
        <v>0</v>
      </c>
      <c r="BD118" s="142">
        <f>'030.42.7 - Vyústění vnitř...'!F39</f>
        <v>0</v>
      </c>
      <c r="BE118" s="4"/>
      <c r="BT118" s="143" t="s">
        <v>21</v>
      </c>
      <c r="BV118" s="143" t="s">
        <v>82</v>
      </c>
      <c r="BW118" s="143" t="s">
        <v>154</v>
      </c>
      <c r="BX118" s="143" t="s">
        <v>142</v>
      </c>
      <c r="CL118" s="143" t="s">
        <v>19</v>
      </c>
    </row>
    <row r="119" s="4" customFormat="1" ht="23.25" customHeight="1">
      <c r="A119" s="121" t="s">
        <v>84</v>
      </c>
      <c r="B119" s="72"/>
      <c r="C119" s="135"/>
      <c r="D119" s="135"/>
      <c r="E119" s="136" t="s">
        <v>155</v>
      </c>
      <c r="F119" s="136"/>
      <c r="G119" s="136"/>
      <c r="H119" s="136"/>
      <c r="I119" s="136"/>
      <c r="J119" s="135"/>
      <c r="K119" s="136" t="s">
        <v>156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'030.42.8 - Vyústění dešťo...'!J32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120</v>
      </c>
      <c r="AR119" s="74"/>
      <c r="AS119" s="139">
        <v>0</v>
      </c>
      <c r="AT119" s="140">
        <f>ROUND(SUM(AV119:AW119),2)</f>
        <v>0</v>
      </c>
      <c r="AU119" s="141">
        <f>'030.42.8 - Vyústění dešťo...'!P128</f>
        <v>0</v>
      </c>
      <c r="AV119" s="140">
        <f>'030.42.8 - Vyústění dešťo...'!J35</f>
        <v>0</v>
      </c>
      <c r="AW119" s="140">
        <f>'030.42.8 - Vyústění dešťo...'!J36</f>
        <v>0</v>
      </c>
      <c r="AX119" s="140">
        <f>'030.42.8 - Vyústění dešťo...'!J37</f>
        <v>0</v>
      </c>
      <c r="AY119" s="140">
        <f>'030.42.8 - Vyústění dešťo...'!J38</f>
        <v>0</v>
      </c>
      <c r="AZ119" s="140">
        <f>'030.42.8 - Vyústění dešťo...'!F35</f>
        <v>0</v>
      </c>
      <c r="BA119" s="140">
        <f>'030.42.8 - Vyústění dešťo...'!F36</f>
        <v>0</v>
      </c>
      <c r="BB119" s="140">
        <f>'030.42.8 - Vyústění dešťo...'!F37</f>
        <v>0</v>
      </c>
      <c r="BC119" s="140">
        <f>'030.42.8 - Vyústění dešťo...'!F38</f>
        <v>0</v>
      </c>
      <c r="BD119" s="142">
        <f>'030.42.8 - Vyústění dešťo...'!F39</f>
        <v>0</v>
      </c>
      <c r="BE119" s="4"/>
      <c r="BT119" s="143" t="s">
        <v>21</v>
      </c>
      <c r="BV119" s="143" t="s">
        <v>82</v>
      </c>
      <c r="BW119" s="143" t="s">
        <v>157</v>
      </c>
      <c r="BX119" s="143" t="s">
        <v>142</v>
      </c>
      <c r="CL119" s="143" t="s">
        <v>19</v>
      </c>
    </row>
    <row r="120" s="7" customFormat="1" ht="24.75" customHeight="1">
      <c r="A120" s="121" t="s">
        <v>84</v>
      </c>
      <c r="B120" s="122"/>
      <c r="C120" s="123"/>
      <c r="D120" s="124" t="s">
        <v>158</v>
      </c>
      <c r="E120" s="124"/>
      <c r="F120" s="124"/>
      <c r="G120" s="124"/>
      <c r="H120" s="124"/>
      <c r="I120" s="125"/>
      <c r="J120" s="124" t="s">
        <v>159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6">
        <f>'030.42.3 - Úprava zaústěn...'!J30</f>
        <v>0</v>
      </c>
      <c r="AH120" s="125"/>
      <c r="AI120" s="125"/>
      <c r="AJ120" s="125"/>
      <c r="AK120" s="125"/>
      <c r="AL120" s="125"/>
      <c r="AM120" s="125"/>
      <c r="AN120" s="126">
        <f>SUM(AG120,AT120)</f>
        <v>0</v>
      </c>
      <c r="AO120" s="125"/>
      <c r="AP120" s="125"/>
      <c r="AQ120" s="127" t="s">
        <v>87</v>
      </c>
      <c r="AR120" s="128"/>
      <c r="AS120" s="129">
        <v>0</v>
      </c>
      <c r="AT120" s="130">
        <f>ROUND(SUM(AV120:AW120),2)</f>
        <v>0</v>
      </c>
      <c r="AU120" s="131">
        <f>'030.42.3 - Úprava zaústěn...'!P122</f>
        <v>0</v>
      </c>
      <c r="AV120" s="130">
        <f>'030.42.3 - Úprava zaústěn...'!J33</f>
        <v>0</v>
      </c>
      <c r="AW120" s="130">
        <f>'030.42.3 - Úprava zaústěn...'!J34</f>
        <v>0</v>
      </c>
      <c r="AX120" s="130">
        <f>'030.42.3 - Úprava zaústěn...'!J35</f>
        <v>0</v>
      </c>
      <c r="AY120" s="130">
        <f>'030.42.3 - Úprava zaústěn...'!J36</f>
        <v>0</v>
      </c>
      <c r="AZ120" s="130">
        <f>'030.42.3 - Úprava zaústěn...'!F33</f>
        <v>0</v>
      </c>
      <c r="BA120" s="130">
        <f>'030.42.3 - Úprava zaústěn...'!F34</f>
        <v>0</v>
      </c>
      <c r="BB120" s="130">
        <f>'030.42.3 - Úprava zaústěn...'!F35</f>
        <v>0</v>
      </c>
      <c r="BC120" s="130">
        <f>'030.42.3 - Úprava zaústěn...'!F36</f>
        <v>0</v>
      </c>
      <c r="BD120" s="132">
        <f>'030.42.3 - Úprava zaústěn...'!F37</f>
        <v>0</v>
      </c>
      <c r="BE120" s="7"/>
      <c r="BT120" s="133" t="s">
        <v>88</v>
      </c>
      <c r="BV120" s="133" t="s">
        <v>82</v>
      </c>
      <c r="BW120" s="133" t="s">
        <v>160</v>
      </c>
      <c r="BX120" s="133" t="s">
        <v>5</v>
      </c>
      <c r="CL120" s="133" t="s">
        <v>19</v>
      </c>
      <c r="CM120" s="133" t="s">
        <v>21</v>
      </c>
    </row>
    <row r="121" s="7" customFormat="1" ht="24.75" customHeight="1">
      <c r="A121" s="121" t="s">
        <v>84</v>
      </c>
      <c r="B121" s="122"/>
      <c r="C121" s="123"/>
      <c r="D121" s="124" t="s">
        <v>161</v>
      </c>
      <c r="E121" s="124"/>
      <c r="F121" s="124"/>
      <c r="G121" s="124"/>
      <c r="H121" s="124"/>
      <c r="I121" s="125"/>
      <c r="J121" s="124" t="s">
        <v>162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6">
        <f>'030.42.4 - Vyústění vnitř...'!J30</f>
        <v>0</v>
      </c>
      <c r="AH121" s="125"/>
      <c r="AI121" s="125"/>
      <c r="AJ121" s="125"/>
      <c r="AK121" s="125"/>
      <c r="AL121" s="125"/>
      <c r="AM121" s="125"/>
      <c r="AN121" s="126">
        <f>SUM(AG121,AT121)</f>
        <v>0</v>
      </c>
      <c r="AO121" s="125"/>
      <c r="AP121" s="125"/>
      <c r="AQ121" s="127" t="s">
        <v>87</v>
      </c>
      <c r="AR121" s="128"/>
      <c r="AS121" s="129">
        <v>0</v>
      </c>
      <c r="AT121" s="130">
        <f>ROUND(SUM(AV121:AW121),2)</f>
        <v>0</v>
      </c>
      <c r="AU121" s="131">
        <f>'030.42.4 - Vyústění vnitř...'!P131</f>
        <v>0</v>
      </c>
      <c r="AV121" s="130">
        <f>'030.42.4 - Vyústění vnitř...'!J33</f>
        <v>0</v>
      </c>
      <c r="AW121" s="130">
        <f>'030.42.4 - Vyústění vnitř...'!J34</f>
        <v>0</v>
      </c>
      <c r="AX121" s="130">
        <f>'030.42.4 - Vyústění vnitř...'!J35</f>
        <v>0</v>
      </c>
      <c r="AY121" s="130">
        <f>'030.42.4 - Vyústění vnitř...'!J36</f>
        <v>0</v>
      </c>
      <c r="AZ121" s="130">
        <f>'030.42.4 - Vyústění vnitř...'!F33</f>
        <v>0</v>
      </c>
      <c r="BA121" s="130">
        <f>'030.42.4 - Vyústění vnitř...'!F34</f>
        <v>0</v>
      </c>
      <c r="BB121" s="130">
        <f>'030.42.4 - Vyústění vnitř...'!F35</f>
        <v>0</v>
      </c>
      <c r="BC121" s="130">
        <f>'030.42.4 - Vyústění vnitř...'!F36</f>
        <v>0</v>
      </c>
      <c r="BD121" s="132">
        <f>'030.42.4 - Vyústění vnitř...'!F37</f>
        <v>0</v>
      </c>
      <c r="BE121" s="7"/>
      <c r="BT121" s="133" t="s">
        <v>88</v>
      </c>
      <c r="BV121" s="133" t="s">
        <v>82</v>
      </c>
      <c r="BW121" s="133" t="s">
        <v>163</v>
      </c>
      <c r="BX121" s="133" t="s">
        <v>5</v>
      </c>
      <c r="CL121" s="133" t="s">
        <v>19</v>
      </c>
      <c r="CM121" s="133" t="s">
        <v>21</v>
      </c>
    </row>
    <row r="122" s="7" customFormat="1" ht="16.5" customHeight="1">
      <c r="A122" s="121" t="s">
        <v>84</v>
      </c>
      <c r="B122" s="122"/>
      <c r="C122" s="123"/>
      <c r="D122" s="124" t="s">
        <v>164</v>
      </c>
      <c r="E122" s="124"/>
      <c r="F122" s="124"/>
      <c r="G122" s="124"/>
      <c r="H122" s="124"/>
      <c r="I122" s="125"/>
      <c r="J122" s="124" t="s">
        <v>165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6">
        <f>'030.42.5 - Vyústění propu...'!J30</f>
        <v>0</v>
      </c>
      <c r="AH122" s="125"/>
      <c r="AI122" s="125"/>
      <c r="AJ122" s="125"/>
      <c r="AK122" s="125"/>
      <c r="AL122" s="125"/>
      <c r="AM122" s="125"/>
      <c r="AN122" s="126">
        <f>SUM(AG122,AT122)</f>
        <v>0</v>
      </c>
      <c r="AO122" s="125"/>
      <c r="AP122" s="125"/>
      <c r="AQ122" s="127" t="s">
        <v>87</v>
      </c>
      <c r="AR122" s="128"/>
      <c r="AS122" s="129">
        <v>0</v>
      </c>
      <c r="AT122" s="130">
        <f>ROUND(SUM(AV122:AW122),2)</f>
        <v>0</v>
      </c>
      <c r="AU122" s="131">
        <f>'030.42.5 - Vyústění propu...'!P120</f>
        <v>0</v>
      </c>
      <c r="AV122" s="130">
        <f>'030.42.5 - Vyústění propu...'!J33</f>
        <v>0</v>
      </c>
      <c r="AW122" s="130">
        <f>'030.42.5 - Vyústění propu...'!J34</f>
        <v>0</v>
      </c>
      <c r="AX122" s="130">
        <f>'030.42.5 - Vyústění propu...'!J35</f>
        <v>0</v>
      </c>
      <c r="AY122" s="130">
        <f>'030.42.5 - Vyústění propu...'!J36</f>
        <v>0</v>
      </c>
      <c r="AZ122" s="130">
        <f>'030.42.5 - Vyústění propu...'!F33</f>
        <v>0</v>
      </c>
      <c r="BA122" s="130">
        <f>'030.42.5 - Vyústění propu...'!F34</f>
        <v>0</v>
      </c>
      <c r="BB122" s="130">
        <f>'030.42.5 - Vyústění propu...'!F35</f>
        <v>0</v>
      </c>
      <c r="BC122" s="130">
        <f>'030.42.5 - Vyústění propu...'!F36</f>
        <v>0</v>
      </c>
      <c r="BD122" s="132">
        <f>'030.42.5 - Vyústění propu...'!F37</f>
        <v>0</v>
      </c>
      <c r="BE122" s="7"/>
      <c r="BT122" s="133" t="s">
        <v>88</v>
      </c>
      <c r="BV122" s="133" t="s">
        <v>82</v>
      </c>
      <c r="BW122" s="133" t="s">
        <v>166</v>
      </c>
      <c r="BX122" s="133" t="s">
        <v>5</v>
      </c>
      <c r="CL122" s="133" t="s">
        <v>19</v>
      </c>
      <c r="CM122" s="133" t="s">
        <v>21</v>
      </c>
    </row>
    <row r="123" s="7" customFormat="1" ht="24.75" customHeight="1">
      <c r="A123" s="121" t="s">
        <v>84</v>
      </c>
      <c r="B123" s="122"/>
      <c r="C123" s="123"/>
      <c r="D123" s="124" t="s">
        <v>167</v>
      </c>
      <c r="E123" s="124"/>
      <c r="F123" s="124"/>
      <c r="G123" s="124"/>
      <c r="H123" s="124"/>
      <c r="I123" s="125"/>
      <c r="J123" s="124" t="s">
        <v>168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'030.57.1 - Přeložka oploc...'!J30</f>
        <v>0</v>
      </c>
      <c r="AH123" s="125"/>
      <c r="AI123" s="125"/>
      <c r="AJ123" s="125"/>
      <c r="AK123" s="125"/>
      <c r="AL123" s="125"/>
      <c r="AM123" s="125"/>
      <c r="AN123" s="126">
        <f>SUM(AG123,AT123)</f>
        <v>0</v>
      </c>
      <c r="AO123" s="125"/>
      <c r="AP123" s="125"/>
      <c r="AQ123" s="127" t="s">
        <v>87</v>
      </c>
      <c r="AR123" s="128"/>
      <c r="AS123" s="129">
        <v>0</v>
      </c>
      <c r="AT123" s="130">
        <f>ROUND(SUM(AV123:AW123),2)</f>
        <v>0</v>
      </c>
      <c r="AU123" s="131">
        <f>'030.57.1 - Přeložka oploc...'!P129</f>
        <v>0</v>
      </c>
      <c r="AV123" s="130">
        <f>'030.57.1 - Přeložka oploc...'!J33</f>
        <v>0</v>
      </c>
      <c r="AW123" s="130">
        <f>'030.57.1 - Přeložka oploc...'!J34</f>
        <v>0</v>
      </c>
      <c r="AX123" s="130">
        <f>'030.57.1 - Přeložka oploc...'!J35</f>
        <v>0</v>
      </c>
      <c r="AY123" s="130">
        <f>'030.57.1 - Přeložka oploc...'!J36</f>
        <v>0</v>
      </c>
      <c r="AZ123" s="130">
        <f>'030.57.1 - Přeložka oploc...'!F33</f>
        <v>0</v>
      </c>
      <c r="BA123" s="130">
        <f>'030.57.1 - Přeložka oploc...'!F34</f>
        <v>0</v>
      </c>
      <c r="BB123" s="130">
        <f>'030.57.1 - Přeložka oploc...'!F35</f>
        <v>0</v>
      </c>
      <c r="BC123" s="130">
        <f>'030.57.1 - Přeložka oploc...'!F36</f>
        <v>0</v>
      </c>
      <c r="BD123" s="132">
        <f>'030.57.1 - Přeložka oploc...'!F37</f>
        <v>0</v>
      </c>
      <c r="BE123" s="7"/>
      <c r="BT123" s="133" t="s">
        <v>88</v>
      </c>
      <c r="BV123" s="133" t="s">
        <v>82</v>
      </c>
      <c r="BW123" s="133" t="s">
        <v>169</v>
      </c>
      <c r="BX123" s="133" t="s">
        <v>5</v>
      </c>
      <c r="CL123" s="133" t="s">
        <v>19</v>
      </c>
      <c r="CM123" s="133" t="s">
        <v>21</v>
      </c>
    </row>
    <row r="124" s="7" customFormat="1" ht="16.5" customHeight="1">
      <c r="A124" s="7"/>
      <c r="B124" s="122"/>
      <c r="C124" s="123"/>
      <c r="D124" s="124" t="s">
        <v>170</v>
      </c>
      <c r="E124" s="124"/>
      <c r="F124" s="124"/>
      <c r="G124" s="124"/>
      <c r="H124" s="124"/>
      <c r="I124" s="125"/>
      <c r="J124" s="124" t="s">
        <v>171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34">
        <f>ROUND(SUM(AG125:AG126),2)</f>
        <v>0</v>
      </c>
      <c r="AH124" s="125"/>
      <c r="AI124" s="125"/>
      <c r="AJ124" s="125"/>
      <c r="AK124" s="125"/>
      <c r="AL124" s="125"/>
      <c r="AM124" s="125"/>
      <c r="AN124" s="126">
        <f>SUM(AG124,AT124)</f>
        <v>0</v>
      </c>
      <c r="AO124" s="125"/>
      <c r="AP124" s="125"/>
      <c r="AQ124" s="127" t="s">
        <v>87</v>
      </c>
      <c r="AR124" s="128"/>
      <c r="AS124" s="129">
        <f>ROUND(SUM(AS125:AS126),2)</f>
        <v>0</v>
      </c>
      <c r="AT124" s="130">
        <f>ROUND(SUM(AV124:AW124),2)</f>
        <v>0</v>
      </c>
      <c r="AU124" s="131">
        <f>ROUND(SUM(AU125:AU126),5)</f>
        <v>0</v>
      </c>
      <c r="AV124" s="130">
        <f>ROUND(AZ124*L29,2)</f>
        <v>0</v>
      </c>
      <c r="AW124" s="130">
        <f>ROUND(BA124*L30,2)</f>
        <v>0</v>
      </c>
      <c r="AX124" s="130">
        <f>ROUND(BB124*L29,2)</f>
        <v>0</v>
      </c>
      <c r="AY124" s="130">
        <f>ROUND(BC124*L30,2)</f>
        <v>0</v>
      </c>
      <c r="AZ124" s="130">
        <f>ROUND(SUM(AZ125:AZ126),2)</f>
        <v>0</v>
      </c>
      <c r="BA124" s="130">
        <f>ROUND(SUM(BA125:BA126),2)</f>
        <v>0</v>
      </c>
      <c r="BB124" s="130">
        <f>ROUND(SUM(BB125:BB126),2)</f>
        <v>0</v>
      </c>
      <c r="BC124" s="130">
        <f>ROUND(SUM(BC125:BC126),2)</f>
        <v>0</v>
      </c>
      <c r="BD124" s="132">
        <f>ROUND(SUM(BD125:BD126),2)</f>
        <v>0</v>
      </c>
      <c r="BE124" s="7"/>
      <c r="BS124" s="133" t="s">
        <v>79</v>
      </c>
      <c r="BT124" s="133" t="s">
        <v>88</v>
      </c>
      <c r="BV124" s="133" t="s">
        <v>82</v>
      </c>
      <c r="BW124" s="133" t="s">
        <v>172</v>
      </c>
      <c r="BX124" s="133" t="s">
        <v>5</v>
      </c>
      <c r="CL124" s="133" t="s">
        <v>19</v>
      </c>
      <c r="CM124" s="133" t="s">
        <v>21</v>
      </c>
    </row>
    <row r="125" s="4" customFormat="1" ht="16.5" customHeight="1">
      <c r="A125" s="4"/>
      <c r="B125" s="72"/>
      <c r="C125" s="135"/>
      <c r="D125" s="135"/>
      <c r="E125" s="136" t="s">
        <v>170</v>
      </c>
      <c r="F125" s="136"/>
      <c r="G125" s="136"/>
      <c r="H125" s="136"/>
      <c r="I125" s="136"/>
      <c r="J125" s="135"/>
      <c r="K125" s="136" t="s">
        <v>171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120</v>
      </c>
      <c r="AR125" s="74"/>
      <c r="AS125" s="139">
        <v>0</v>
      </c>
      <c r="AT125" s="140">
        <f>ROUND(SUM(AV125:AW125),2)</f>
        <v>0</v>
      </c>
      <c r="AU125" s="141"/>
      <c r="AV125" s="140"/>
      <c r="AW125" s="140"/>
      <c r="AX125" s="140"/>
      <c r="AY125" s="140"/>
      <c r="AZ125" s="140"/>
      <c r="BA125" s="140"/>
      <c r="BB125" s="140"/>
      <c r="BC125" s="140"/>
      <c r="BD125" s="142"/>
      <c r="BE125" s="4"/>
      <c r="BT125" s="143" t="s">
        <v>21</v>
      </c>
      <c r="BU125" s="143" t="s">
        <v>121</v>
      </c>
      <c r="BV125" s="143" t="s">
        <v>82</v>
      </c>
      <c r="BW125" s="143" t="s">
        <v>172</v>
      </c>
      <c r="BX125" s="143" t="s">
        <v>5</v>
      </c>
      <c r="CL125" s="143" t="s">
        <v>19</v>
      </c>
      <c r="CM125" s="143" t="s">
        <v>21</v>
      </c>
    </row>
    <row r="126" s="4" customFormat="1" ht="16.5" customHeight="1">
      <c r="A126" s="121" t="s">
        <v>84</v>
      </c>
      <c r="B126" s="72"/>
      <c r="C126" s="135"/>
      <c r="D126" s="135"/>
      <c r="E126" s="136" t="s">
        <v>173</v>
      </c>
      <c r="F126" s="136"/>
      <c r="G126" s="136"/>
      <c r="H126" s="136"/>
      <c r="I126" s="136"/>
      <c r="J126" s="135"/>
      <c r="K126" s="136" t="s">
        <v>171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'030.61.1 - Náhradní výsadba'!J32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120</v>
      </c>
      <c r="AR126" s="74"/>
      <c r="AS126" s="139">
        <v>0</v>
      </c>
      <c r="AT126" s="140">
        <f>ROUND(SUM(AV126:AW126),2)</f>
        <v>0</v>
      </c>
      <c r="AU126" s="141">
        <f>'030.61.1 - Náhradní výsadba'!P122</f>
        <v>0</v>
      </c>
      <c r="AV126" s="140">
        <f>'030.61.1 - Náhradní výsadba'!J35</f>
        <v>0</v>
      </c>
      <c r="AW126" s="140">
        <f>'030.61.1 - Náhradní výsadba'!J36</f>
        <v>0</v>
      </c>
      <c r="AX126" s="140">
        <f>'030.61.1 - Náhradní výsadba'!J37</f>
        <v>0</v>
      </c>
      <c r="AY126" s="140">
        <f>'030.61.1 - Náhradní výsadba'!J38</f>
        <v>0</v>
      </c>
      <c r="AZ126" s="140">
        <f>'030.61.1 - Náhradní výsadba'!F35</f>
        <v>0</v>
      </c>
      <c r="BA126" s="140">
        <f>'030.61.1 - Náhradní výsadba'!F36</f>
        <v>0</v>
      </c>
      <c r="BB126" s="140">
        <f>'030.61.1 - Náhradní výsadba'!F37</f>
        <v>0</v>
      </c>
      <c r="BC126" s="140">
        <f>'030.61.1 - Náhradní výsadba'!F38</f>
        <v>0</v>
      </c>
      <c r="BD126" s="142">
        <f>'030.61.1 - Náhradní výsadba'!F39</f>
        <v>0</v>
      </c>
      <c r="BE126" s="4"/>
      <c r="BT126" s="143" t="s">
        <v>21</v>
      </c>
      <c r="BV126" s="143" t="s">
        <v>82</v>
      </c>
      <c r="BW126" s="143" t="s">
        <v>174</v>
      </c>
      <c r="BX126" s="143" t="s">
        <v>172</v>
      </c>
      <c r="CL126" s="143" t="s">
        <v>19</v>
      </c>
    </row>
    <row r="127" s="7" customFormat="1" ht="16.5" customHeight="1">
      <c r="A127" s="121" t="s">
        <v>84</v>
      </c>
      <c r="B127" s="122"/>
      <c r="C127" s="123"/>
      <c r="D127" s="124" t="s">
        <v>175</v>
      </c>
      <c r="E127" s="124"/>
      <c r="F127" s="124"/>
      <c r="G127" s="124"/>
      <c r="H127" s="124"/>
      <c r="I127" s="125"/>
      <c r="J127" s="124" t="s">
        <v>176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6">
        <f>'030.75 - Kácení dřevin'!J30</f>
        <v>0</v>
      </c>
      <c r="AH127" s="125"/>
      <c r="AI127" s="125"/>
      <c r="AJ127" s="125"/>
      <c r="AK127" s="125"/>
      <c r="AL127" s="125"/>
      <c r="AM127" s="125"/>
      <c r="AN127" s="126">
        <f>SUM(AG127,AT127)</f>
        <v>0</v>
      </c>
      <c r="AO127" s="125"/>
      <c r="AP127" s="125"/>
      <c r="AQ127" s="127" t="s">
        <v>87</v>
      </c>
      <c r="AR127" s="128"/>
      <c r="AS127" s="129">
        <v>0</v>
      </c>
      <c r="AT127" s="130">
        <f>ROUND(SUM(AV127:AW127),2)</f>
        <v>0</v>
      </c>
      <c r="AU127" s="131">
        <f>'030.75 - Kácení dřevin'!P118</f>
        <v>0</v>
      </c>
      <c r="AV127" s="130">
        <f>'030.75 - Kácení dřevin'!J33</f>
        <v>0</v>
      </c>
      <c r="AW127" s="130">
        <f>'030.75 - Kácení dřevin'!J34</f>
        <v>0</v>
      </c>
      <c r="AX127" s="130">
        <f>'030.75 - Kácení dřevin'!J35</f>
        <v>0</v>
      </c>
      <c r="AY127" s="130">
        <f>'030.75 - Kácení dřevin'!J36</f>
        <v>0</v>
      </c>
      <c r="AZ127" s="130">
        <f>'030.75 - Kácení dřevin'!F33</f>
        <v>0</v>
      </c>
      <c r="BA127" s="130">
        <f>'030.75 - Kácení dřevin'!F34</f>
        <v>0</v>
      </c>
      <c r="BB127" s="130">
        <f>'030.75 - Kácení dřevin'!F35</f>
        <v>0</v>
      </c>
      <c r="BC127" s="130">
        <f>'030.75 - Kácení dřevin'!F36</f>
        <v>0</v>
      </c>
      <c r="BD127" s="132">
        <f>'030.75 - Kácení dřevin'!F37</f>
        <v>0</v>
      </c>
      <c r="BE127" s="7"/>
      <c r="BT127" s="133" t="s">
        <v>88</v>
      </c>
      <c r="BV127" s="133" t="s">
        <v>82</v>
      </c>
      <c r="BW127" s="133" t="s">
        <v>177</v>
      </c>
      <c r="BX127" s="133" t="s">
        <v>5</v>
      </c>
      <c r="CL127" s="133" t="s">
        <v>19</v>
      </c>
      <c r="CM127" s="133" t="s">
        <v>21</v>
      </c>
    </row>
    <row r="128" s="7" customFormat="1" ht="16.5" customHeight="1">
      <c r="A128" s="121" t="s">
        <v>84</v>
      </c>
      <c r="B128" s="122"/>
      <c r="C128" s="123"/>
      <c r="D128" s="124" t="s">
        <v>178</v>
      </c>
      <c r="E128" s="124"/>
      <c r="F128" s="124"/>
      <c r="G128" s="124"/>
      <c r="H128" s="124"/>
      <c r="I128" s="125"/>
      <c r="J128" s="124" t="s">
        <v>179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6">
        <f>'SO - Úprava příjezdu do a...'!J30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87</v>
      </c>
      <c r="AR128" s="128"/>
      <c r="AS128" s="129">
        <v>0</v>
      </c>
      <c r="AT128" s="130">
        <f>ROUND(SUM(AV128:AW128),2)</f>
        <v>0</v>
      </c>
      <c r="AU128" s="131">
        <f>'SO - Úprava příjezdu do a...'!P122</f>
        <v>0</v>
      </c>
      <c r="AV128" s="130">
        <f>'SO - Úprava příjezdu do a...'!J33</f>
        <v>0</v>
      </c>
      <c r="AW128" s="130">
        <f>'SO - Úprava příjezdu do a...'!J34</f>
        <v>0</v>
      </c>
      <c r="AX128" s="130">
        <f>'SO - Úprava příjezdu do a...'!J35</f>
        <v>0</v>
      </c>
      <c r="AY128" s="130">
        <f>'SO - Úprava příjezdu do a...'!J36</f>
        <v>0</v>
      </c>
      <c r="AZ128" s="130">
        <f>'SO - Úprava příjezdu do a...'!F33</f>
        <v>0</v>
      </c>
      <c r="BA128" s="130">
        <f>'SO - Úprava příjezdu do a...'!F34</f>
        <v>0</v>
      </c>
      <c r="BB128" s="130">
        <f>'SO - Úprava příjezdu do a...'!F35</f>
        <v>0</v>
      </c>
      <c r="BC128" s="130">
        <f>'SO - Úprava příjezdu do a...'!F36</f>
        <v>0</v>
      </c>
      <c r="BD128" s="132">
        <f>'SO - Úprava příjezdu do a...'!F37</f>
        <v>0</v>
      </c>
      <c r="BE128" s="7"/>
      <c r="BT128" s="133" t="s">
        <v>88</v>
      </c>
      <c r="BV128" s="133" t="s">
        <v>82</v>
      </c>
      <c r="BW128" s="133" t="s">
        <v>180</v>
      </c>
      <c r="BX128" s="133" t="s">
        <v>5</v>
      </c>
      <c r="CL128" s="133" t="s">
        <v>19</v>
      </c>
      <c r="CM128" s="133" t="s">
        <v>21</v>
      </c>
    </row>
    <row r="129" s="7" customFormat="1" ht="16.5" customHeight="1">
      <c r="A129" s="121" t="s">
        <v>84</v>
      </c>
      <c r="B129" s="122"/>
      <c r="C129" s="123"/>
      <c r="D129" s="124" t="s">
        <v>181</v>
      </c>
      <c r="E129" s="124"/>
      <c r="F129" s="124"/>
      <c r="G129" s="124"/>
      <c r="H129" s="124"/>
      <c r="I129" s="125"/>
      <c r="J129" s="124" t="s">
        <v>182</v>
      </c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6">
        <f>'VRN - Vedlejší rozpočtové...'!J30</f>
        <v>0</v>
      </c>
      <c r="AH129" s="125"/>
      <c r="AI129" s="125"/>
      <c r="AJ129" s="125"/>
      <c r="AK129" s="125"/>
      <c r="AL129" s="125"/>
      <c r="AM129" s="125"/>
      <c r="AN129" s="126">
        <f>SUM(AG129,AT129)</f>
        <v>0</v>
      </c>
      <c r="AO129" s="125"/>
      <c r="AP129" s="125"/>
      <c r="AQ129" s="127" t="s">
        <v>183</v>
      </c>
      <c r="AR129" s="128"/>
      <c r="AS129" s="144">
        <v>0</v>
      </c>
      <c r="AT129" s="145">
        <f>ROUND(SUM(AV129:AW129),2)</f>
        <v>0</v>
      </c>
      <c r="AU129" s="146">
        <f>'VRN - Vedlejší rozpočtové...'!P121</f>
        <v>0</v>
      </c>
      <c r="AV129" s="145">
        <f>'VRN - Vedlejší rozpočtové...'!J33</f>
        <v>0</v>
      </c>
      <c r="AW129" s="145">
        <f>'VRN - Vedlejší rozpočtové...'!J34</f>
        <v>0</v>
      </c>
      <c r="AX129" s="145">
        <f>'VRN - Vedlejší rozpočtové...'!J35</f>
        <v>0</v>
      </c>
      <c r="AY129" s="145">
        <f>'VRN - Vedlejší rozpočtové...'!J36</f>
        <v>0</v>
      </c>
      <c r="AZ129" s="145">
        <f>'VRN - Vedlejší rozpočtové...'!F33</f>
        <v>0</v>
      </c>
      <c r="BA129" s="145">
        <f>'VRN - Vedlejší rozpočtové...'!F34</f>
        <v>0</v>
      </c>
      <c r="BB129" s="145">
        <f>'VRN - Vedlejší rozpočtové...'!F35</f>
        <v>0</v>
      </c>
      <c r="BC129" s="145">
        <f>'VRN - Vedlejší rozpočtové...'!F36</f>
        <v>0</v>
      </c>
      <c r="BD129" s="147">
        <f>'VRN - Vedlejší rozpočtové...'!F37</f>
        <v>0</v>
      </c>
      <c r="BE129" s="7"/>
      <c r="BT129" s="133" t="s">
        <v>88</v>
      </c>
      <c r="BV129" s="133" t="s">
        <v>82</v>
      </c>
      <c r="BW129" s="133" t="s">
        <v>184</v>
      </c>
      <c r="BX129" s="133" t="s">
        <v>5</v>
      </c>
      <c r="CL129" s="133" t="s">
        <v>19</v>
      </c>
      <c r="CM129" s="133" t="s">
        <v>21</v>
      </c>
    </row>
    <row r="130" s="2" customFormat="1" ht="30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6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46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</sheetData>
  <sheetProtection sheet="1" formatColumns="0" formatRows="0" objects="1" scenarios="1" spinCount="100000" saltValue="fKXXVDJjiVgEZvUz7WnaOv+2UzvfyMpGLDrPge3FSE+aJDdKKWju/nQUK6rmJF3rG4h1s8OLRZbk3JDA0z/WUg==" hashValue="LJUy88Pn/xYpSekzRbZYvB7wWMWBChqxU/6Xy+ca2I74U8pcxpd3Ur62bs+G2H2wUUBMKFiex0kDmVqV5rlq9Q==" algorithmName="SHA-512" password="CC35"/>
  <mergeCells count="178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L85:AJ85"/>
    <mergeCell ref="I92:AF92"/>
    <mergeCell ref="C92:G92"/>
    <mergeCell ref="J95:AF95"/>
    <mergeCell ref="D95:H95"/>
    <mergeCell ref="J96:AF96"/>
    <mergeCell ref="D96:H96"/>
    <mergeCell ref="J97:AF97"/>
    <mergeCell ref="D97:H97"/>
    <mergeCell ref="J98:AF98"/>
    <mergeCell ref="D98:H98"/>
    <mergeCell ref="D99:H99"/>
    <mergeCell ref="J99:AF99"/>
    <mergeCell ref="J100:AF100"/>
    <mergeCell ref="D100:H100"/>
    <mergeCell ref="D101:H101"/>
    <mergeCell ref="J101:AF101"/>
    <mergeCell ref="D102:H102"/>
    <mergeCell ref="J102:AF102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2:AF122"/>
    <mergeCell ref="J104:AF104"/>
    <mergeCell ref="J127:AF127"/>
    <mergeCell ref="J105:AF105"/>
    <mergeCell ref="J111:AF111"/>
    <mergeCell ref="J108:AF108"/>
    <mergeCell ref="J112:AF112"/>
    <mergeCell ref="J124:AF124"/>
    <mergeCell ref="J123:AF123"/>
    <mergeCell ref="J113:AF113"/>
    <mergeCell ref="J109:AF109"/>
    <mergeCell ref="J120:AF120"/>
    <mergeCell ref="J110:AF110"/>
    <mergeCell ref="J128:AF128"/>
    <mergeCell ref="J121:AF121"/>
    <mergeCell ref="K115:AF115"/>
    <mergeCell ref="K107:AF107"/>
    <mergeCell ref="K106:AF106"/>
    <mergeCell ref="K119:AF119"/>
    <mergeCell ref="K125:AF125"/>
    <mergeCell ref="K126:AF126"/>
    <mergeCell ref="K114:AF114"/>
    <mergeCell ref="K118:AF118"/>
    <mergeCell ref="K117:AF117"/>
    <mergeCell ref="K116:AF116"/>
    <mergeCell ref="J129:AF129"/>
    <mergeCell ref="D104:H104"/>
    <mergeCell ref="D128:H128"/>
    <mergeCell ref="D127:H127"/>
    <mergeCell ref="D124:H124"/>
    <mergeCell ref="D123:H123"/>
    <mergeCell ref="D122:H122"/>
    <mergeCell ref="D121:H121"/>
    <mergeCell ref="D120:H120"/>
    <mergeCell ref="D113:H113"/>
    <mergeCell ref="D112:H112"/>
    <mergeCell ref="D111:H111"/>
    <mergeCell ref="D110:H110"/>
    <mergeCell ref="D129:H129"/>
    <mergeCell ref="D109:H109"/>
    <mergeCell ref="D105:H105"/>
    <mergeCell ref="D108:H108"/>
    <mergeCell ref="E119:I119"/>
    <mergeCell ref="E126:I126"/>
    <mergeCell ref="E125:I125"/>
    <mergeCell ref="E106:I106"/>
    <mergeCell ref="E107:I107"/>
    <mergeCell ref="E118:I118"/>
    <mergeCell ref="E117:I117"/>
    <mergeCell ref="E116:I116"/>
    <mergeCell ref="E115:I115"/>
    <mergeCell ref="E114:I114"/>
  </mergeCells>
  <hyperlinks>
    <hyperlink ref="A95" location="'030.11.1 - Úprava koryta ...'!C2" display="/"/>
    <hyperlink ref="A96" location="'030.11.2 - Úprava koryta ...'!C2" display="/"/>
    <hyperlink ref="A97" location="'030.11.3 - Úprava koryta ...'!C2" display="/"/>
    <hyperlink ref="A98" location="'030.11.5 - Přeložka náhon...'!C2" display="/"/>
    <hyperlink ref="A99" location="'030.11.6 - Úprava v naváz...'!C2" display="/"/>
    <hyperlink ref="A100" location="'030.12.1 - Pravobřežní oc...'!C2" display="/"/>
    <hyperlink ref="A101" location="'030.13.1 - Pravostranná n...'!C2" display="/"/>
    <hyperlink ref="A102" location="'030.21.1 - Balvanitý sklu...'!C2" display="/"/>
    <hyperlink ref="A103" location="'030.23.1 - Nový pevný jez...'!C2" display="/"/>
    <hyperlink ref="A104" location="'030.24.1 - Obtokové koryto'!C2" display="/"/>
    <hyperlink ref="A106" location="'030.31.1 - Nový most v km...'!C2" display="/"/>
    <hyperlink ref="A107" location="'030.31.1.1 - Nový most v ...'!C2" display="/"/>
    <hyperlink ref="A108" location="'030.31.2 - Přemostění náh...'!C2" display="/"/>
    <hyperlink ref="A109" location="'030.31.3 - Přemostění náh...'!C2" display="/"/>
    <hyperlink ref="A110" location="'030.32.1 - Úpravy nájezdů...'!C2" display="/"/>
    <hyperlink ref="A111" location="'030.32.2 - Příjezdová kom...'!C2" display="/"/>
    <hyperlink ref="A112" location="'030.33.1 - Sjezdová rampa...'!C2" display="/"/>
    <hyperlink ref="A115" location="'030.42.1 - Vyústění vnitř...'!C2" display="/"/>
    <hyperlink ref="A116" location="'030.42.2 - Vyústění vnitř...'!C2" display="/"/>
    <hyperlink ref="A117" location="'030.42.6 - Vyústění vnitř...'!C2" display="/"/>
    <hyperlink ref="A118" location="'030.42.7 - Vyústění vnitř...'!C2" display="/"/>
    <hyperlink ref="A119" location="'030.42.8 - Vyústění dešťo...'!C2" display="/"/>
    <hyperlink ref="A120" location="'030.42.3 - Úprava zaústěn...'!C2" display="/"/>
    <hyperlink ref="A121" location="'030.42.4 - Vyústění vnitř...'!C2" display="/"/>
    <hyperlink ref="A122" location="'030.42.5 - Vyústění propu...'!C2" display="/"/>
    <hyperlink ref="A123" location="'030.57.1 - Přeložka oploc...'!C2" display="/"/>
    <hyperlink ref="A126" location="'030.61.1 - Náhradní výsadba'!C2" display="/"/>
    <hyperlink ref="A127" location="'030.75 - Kácení dřevin'!C2" display="/"/>
    <hyperlink ref="A128" location="'SO - Úprava příjezdu do a...'!C2" display="/"/>
    <hyperlink ref="A12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8" t="s">
        <v>185</v>
      </c>
      <c r="BA2" s="148" t="s">
        <v>1</v>
      </c>
      <c r="BB2" s="148" t="s">
        <v>1</v>
      </c>
      <c r="BC2" s="148" t="s">
        <v>186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187</v>
      </c>
      <c r="BA3" s="148" t="s">
        <v>1</v>
      </c>
      <c r="BB3" s="148" t="s">
        <v>1</v>
      </c>
      <c r="BC3" s="148" t="s">
        <v>188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ROUND((SUM(BE129:BE336)),  2)</f>
        <v>0</v>
      </c>
      <c r="G33" s="40"/>
      <c r="H33" s="40"/>
      <c r="I33" s="167">
        <v>0.20999999999999999</v>
      </c>
      <c r="J33" s="166">
        <f>ROUND(((SUM(BE129:BE336))*I33),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ROUND((SUM(BF129:BF336)),  2)</f>
        <v>0</v>
      </c>
      <c r="G34" s="40"/>
      <c r="H34" s="40"/>
      <c r="I34" s="167">
        <v>0.14999999999999999</v>
      </c>
      <c r="J34" s="166">
        <f>ROUND(((SUM(BF129:BF336))*I34),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ROUND((SUM(BG129:BG336)),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ROUND((SUM(BH129:BH336)),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ROUND((SUM(BI129:BI336)),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030.11.1 - Úprava koryta v úseku km 0,000 – 0,551 78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J269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J273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J299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J311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J321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J324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J325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J331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209</v>
      </c>
      <c r="E109" s="199"/>
      <c r="F109" s="199"/>
      <c r="G109" s="199"/>
      <c r="H109" s="199"/>
      <c r="I109" s="199"/>
      <c r="J109" s="200">
        <f>J332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 xml:space="preserve">030.11.1 - Úprava koryta v úseku km 0,000 – 0,551 78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P130+P324+P331</f>
        <v>0</v>
      </c>
      <c r="Q129" s="106"/>
      <c r="R129" s="210">
        <f>R130+R324+R331</f>
        <v>28361.470273179999</v>
      </c>
      <c r="S129" s="106"/>
      <c r="T129" s="211">
        <f>T130+T324+T331</f>
        <v>3860.4791920000002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BK130+BK324+BK331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P131+P262+P269+P273+P292+P299+P311+P321</f>
        <v>0</v>
      </c>
      <c r="Q130" s="221"/>
      <c r="R130" s="222">
        <f>R131+R262+R269+R273+R292+R299+R311+R321</f>
        <v>28361.070899179998</v>
      </c>
      <c r="S130" s="221"/>
      <c r="T130" s="223">
        <f>T131+T262+T269+T273+T292+T299+T311+T321</f>
        <v>3860.4791920000002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BK131+BK262+BK269+BK273+BK292+BK299+BK311+BK321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SUM(P132:P261)</f>
        <v>0</v>
      </c>
      <c r="Q131" s="221"/>
      <c r="R131" s="222">
        <f>SUM(R132:R261)</f>
        <v>0.37606599999999996</v>
      </c>
      <c r="S131" s="221"/>
      <c r="T131" s="223">
        <f>SUM(T132:T261)</f>
        <v>3850.8580000000002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SUM(BK132:BK261)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228</v>
      </c>
      <c r="F132" s="231" t="s">
        <v>229</v>
      </c>
      <c r="G132" s="232" t="s">
        <v>230</v>
      </c>
      <c r="H132" s="233">
        <v>1067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0.44</v>
      </c>
      <c r="T132" s="239">
        <f>S132*H132</f>
        <v>469.48000000000002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233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235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237</v>
      </c>
      <c r="G134" s="248"/>
      <c r="H134" s="252">
        <v>1067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16.5" customHeight="1">
      <c r="A135" s="40"/>
      <c r="B135" s="41"/>
      <c r="C135" s="229" t="s">
        <v>21</v>
      </c>
      <c r="D135" s="229" t="s">
        <v>227</v>
      </c>
      <c r="E135" s="230" t="s">
        <v>238</v>
      </c>
      <c r="F135" s="231" t="s">
        <v>239</v>
      </c>
      <c r="G135" s="232" t="s">
        <v>240</v>
      </c>
      <c r="H135" s="233">
        <v>1857.9000000000001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1.8200000000000001</v>
      </c>
      <c r="T135" s="239">
        <f>S135*H135</f>
        <v>3381.3780000000002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241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243</v>
      </c>
      <c r="G137" s="248"/>
      <c r="H137" s="252">
        <v>1857.9000000000001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245</v>
      </c>
      <c r="F138" s="231" t="s">
        <v>246</v>
      </c>
      <c r="G138" s="232" t="s">
        <v>247</v>
      </c>
      <c r="H138" s="233">
        <v>240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3.0000000000000001E-05</v>
      </c>
      <c r="R138" s="238">
        <f>Q138*H138</f>
        <v>0.0071999999999999998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248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249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250</v>
      </c>
      <c r="G140" s="248"/>
      <c r="H140" s="252">
        <v>240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24.15" customHeight="1">
      <c r="A141" s="40"/>
      <c r="B141" s="41"/>
      <c r="C141" s="229" t="s">
        <v>232</v>
      </c>
      <c r="D141" s="229" t="s">
        <v>227</v>
      </c>
      <c r="E141" s="230" t="s">
        <v>251</v>
      </c>
      <c r="F141" s="231" t="s">
        <v>252</v>
      </c>
      <c r="G141" s="232" t="s">
        <v>253</v>
      </c>
      <c r="H141" s="233">
        <v>10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254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255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 ht="16.5" customHeight="1">
      <c r="A143" s="40"/>
      <c r="B143" s="41"/>
      <c r="C143" s="229" t="s">
        <v>256</v>
      </c>
      <c r="D143" s="229" t="s">
        <v>227</v>
      </c>
      <c r="E143" s="230" t="s">
        <v>257</v>
      </c>
      <c r="F143" s="231" t="s">
        <v>258</v>
      </c>
      <c r="G143" s="232" t="s">
        <v>259</v>
      </c>
      <c r="H143" s="233">
        <v>4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260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262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24.15" customHeight="1">
      <c r="A145" s="40"/>
      <c r="B145" s="41"/>
      <c r="C145" s="229" t="s">
        <v>263</v>
      </c>
      <c r="D145" s="229" t="s">
        <v>227</v>
      </c>
      <c r="E145" s="230" t="s">
        <v>264</v>
      </c>
      <c r="F145" s="231" t="s">
        <v>265</v>
      </c>
      <c r="G145" s="232" t="s">
        <v>230</v>
      </c>
      <c r="H145" s="233">
        <v>18547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266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267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268</v>
      </c>
      <c r="G147" s="248"/>
      <c r="H147" s="252">
        <v>16578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269</v>
      </c>
      <c r="G148" s="248"/>
      <c r="H148" s="252">
        <v>1969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4" customFormat="1">
      <c r="A149" s="14"/>
      <c r="B149" s="260"/>
      <c r="C149" s="261"/>
      <c r="D149" s="249" t="s">
        <v>236</v>
      </c>
      <c r="E149" s="262" t="s">
        <v>1</v>
      </c>
      <c r="F149" s="263" t="s">
        <v>270</v>
      </c>
      <c r="G149" s="261"/>
      <c r="H149" s="264">
        <v>18547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236</v>
      </c>
      <c r="AU149" s="270" t="s">
        <v>21</v>
      </c>
      <c r="AV149" s="14" t="s">
        <v>232</v>
      </c>
      <c r="AW149" s="14" t="s">
        <v>36</v>
      </c>
      <c r="AX149" s="14" t="s">
        <v>88</v>
      </c>
      <c r="AY149" s="270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272</v>
      </c>
      <c r="F150" s="231" t="s">
        <v>273</v>
      </c>
      <c r="G150" s="232" t="s">
        <v>240</v>
      </c>
      <c r="H150" s="233">
        <v>3867.5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274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275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276</v>
      </c>
      <c r="G152" s="248"/>
      <c r="H152" s="252">
        <v>3867.5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278</v>
      </c>
      <c r="F153" s="231" t="s">
        <v>279</v>
      </c>
      <c r="G153" s="232" t="s">
        <v>240</v>
      </c>
      <c r="H153" s="233">
        <v>33903.464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280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282</v>
      </c>
      <c r="G155" s="248"/>
      <c r="H155" s="252">
        <v>33903.464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284</v>
      </c>
      <c r="F156" s="231" t="s">
        <v>285</v>
      </c>
      <c r="G156" s="232" t="s">
        <v>240</v>
      </c>
      <c r="H156" s="233">
        <v>8475.866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286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288</v>
      </c>
      <c r="G158" s="248"/>
      <c r="H158" s="252">
        <v>8475.866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37.8" customHeight="1">
      <c r="A159" s="40"/>
      <c r="B159" s="41"/>
      <c r="C159" s="229" t="s">
        <v>289</v>
      </c>
      <c r="D159" s="229" t="s">
        <v>227</v>
      </c>
      <c r="E159" s="230" t="s">
        <v>290</v>
      </c>
      <c r="F159" s="231" t="s">
        <v>291</v>
      </c>
      <c r="G159" s="232" t="s">
        <v>240</v>
      </c>
      <c r="H159" s="233">
        <v>34793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292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293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294</v>
      </c>
      <c r="G161" s="248"/>
      <c r="H161" s="252">
        <v>34793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37.8" customHeight="1">
      <c r="A162" s="40"/>
      <c r="B162" s="41"/>
      <c r="C162" s="229" t="s">
        <v>295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37720.423000000003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298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300</v>
      </c>
      <c r="G164" s="248"/>
      <c r="H164" s="252">
        <v>2570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301</v>
      </c>
      <c r="G165" s="248"/>
      <c r="H165" s="252">
        <v>196.90000000000001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276</v>
      </c>
      <c r="G166" s="248"/>
      <c r="H166" s="252">
        <v>3867.5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302</v>
      </c>
      <c r="G167" s="248"/>
      <c r="H167" s="252">
        <v>3348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1</v>
      </c>
      <c r="F168" s="274" t="s">
        <v>303</v>
      </c>
      <c r="G168" s="272"/>
      <c r="H168" s="275">
        <v>9982.3999999999996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304</v>
      </c>
      <c r="G169" s="248"/>
      <c r="H169" s="252">
        <v>13917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305</v>
      </c>
      <c r="G170" s="248"/>
      <c r="H170" s="252">
        <v>3348.1100000000001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306</v>
      </c>
      <c r="G171" s="248"/>
      <c r="H171" s="252">
        <v>2178.1500000000001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307</v>
      </c>
      <c r="G172" s="248"/>
      <c r="H172" s="252">
        <v>192.49500000000001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308</v>
      </c>
      <c r="G173" s="248"/>
      <c r="H173" s="252">
        <v>659.75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309</v>
      </c>
      <c r="G174" s="248"/>
      <c r="H174" s="252">
        <v>3668.1599999999999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310</v>
      </c>
      <c r="G175" s="248"/>
      <c r="H175" s="252">
        <v>163.80000000000001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311</v>
      </c>
      <c r="G176" s="248"/>
      <c r="H176" s="252">
        <v>2080.6080000000002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312</v>
      </c>
      <c r="G177" s="248"/>
      <c r="H177" s="252">
        <v>1486.3399999999999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313</v>
      </c>
      <c r="G178" s="248"/>
      <c r="H178" s="252">
        <v>5.4500000000000002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314</v>
      </c>
      <c r="G179" s="248"/>
      <c r="H179" s="252">
        <v>8.1999999999999993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</v>
      </c>
      <c r="G180" s="248"/>
      <c r="H180" s="252">
        <v>11.550000000000001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316</v>
      </c>
      <c r="G181" s="248"/>
      <c r="H181" s="252">
        <v>18.41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185</v>
      </c>
      <c r="F182" s="274" t="s">
        <v>303</v>
      </c>
      <c r="G182" s="272"/>
      <c r="H182" s="275">
        <v>27738.023000000001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37720.423000000003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317</v>
      </c>
      <c r="D184" s="229" t="s">
        <v>227</v>
      </c>
      <c r="E184" s="230" t="s">
        <v>318</v>
      </c>
      <c r="F184" s="231" t="s">
        <v>319</v>
      </c>
      <c r="G184" s="232" t="s">
        <v>230</v>
      </c>
      <c r="H184" s="233">
        <v>171.80000000000001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320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322</v>
      </c>
      <c r="G186" s="248"/>
      <c r="H186" s="252">
        <v>171.80000000000001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323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3374.7199999999998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326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314</v>
      </c>
      <c r="G189" s="248"/>
      <c r="H189" s="252">
        <v>8.1999999999999993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316</v>
      </c>
      <c r="G190" s="248"/>
      <c r="H190" s="252">
        <v>18.41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305</v>
      </c>
      <c r="G191" s="248"/>
      <c r="H191" s="252">
        <v>3348.1100000000001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3374.7199999999998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328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17160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331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333</v>
      </c>
      <c r="G195" s="248"/>
      <c r="H195" s="252">
        <v>14521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334</v>
      </c>
      <c r="G196" s="248"/>
      <c r="H196" s="252">
        <v>2639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17160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24.15" customHeight="1">
      <c r="A198" s="40"/>
      <c r="B198" s="41"/>
      <c r="C198" s="229" t="s">
        <v>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1016.56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337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339</v>
      </c>
      <c r="G200" s="248"/>
      <c r="H200" s="252">
        <v>1016.56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340</v>
      </c>
      <c r="D201" s="282" t="s">
        <v>341</v>
      </c>
      <c r="E201" s="283" t="s">
        <v>342</v>
      </c>
      <c r="F201" s="284" t="s">
        <v>343</v>
      </c>
      <c r="G201" s="285" t="s">
        <v>230</v>
      </c>
      <c r="H201" s="286">
        <v>1067.3879999999999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344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345</v>
      </c>
      <c r="G202" s="248"/>
      <c r="H202" s="252">
        <v>1067.3879999999999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346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3038.9699999999998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351</v>
      </c>
      <c r="G205" s="248"/>
      <c r="H205" s="252">
        <v>3038.9699999999998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353</v>
      </c>
      <c r="F206" s="231" t="s">
        <v>354</v>
      </c>
      <c r="G206" s="232" t="s">
        <v>230</v>
      </c>
      <c r="H206" s="233">
        <v>977.88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355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356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357</v>
      </c>
      <c r="G208" s="248"/>
      <c r="H208" s="252">
        <v>977.88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358</v>
      </c>
      <c r="D209" s="229" t="s">
        <v>227</v>
      </c>
      <c r="E209" s="230" t="s">
        <v>359</v>
      </c>
      <c r="F209" s="231" t="s">
        <v>360</v>
      </c>
      <c r="G209" s="232" t="s">
        <v>230</v>
      </c>
      <c r="H209" s="233">
        <v>1283.3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361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362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363</v>
      </c>
      <c r="G211" s="248"/>
      <c r="H211" s="252">
        <v>1283.3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88</v>
      </c>
      <c r="AY211" s="258" t="s">
        <v>225</v>
      </c>
    </row>
    <row r="212" s="2" customFormat="1" ht="24.15" customHeight="1">
      <c r="A212" s="40"/>
      <c r="B212" s="41"/>
      <c r="C212" s="229" t="s">
        <v>364</v>
      </c>
      <c r="D212" s="229" t="s">
        <v>227</v>
      </c>
      <c r="E212" s="230" t="s">
        <v>365</v>
      </c>
      <c r="F212" s="231" t="s">
        <v>366</v>
      </c>
      <c r="G212" s="232" t="s">
        <v>240</v>
      </c>
      <c r="H212" s="233">
        <v>1000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367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368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369</v>
      </c>
      <c r="G214" s="248"/>
      <c r="H214" s="252">
        <v>1000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16.5" customHeight="1">
      <c r="A215" s="40"/>
      <c r="B215" s="41"/>
      <c r="C215" s="229" t="s">
        <v>7</v>
      </c>
      <c r="D215" s="229" t="s">
        <v>227</v>
      </c>
      <c r="E215" s="230" t="s">
        <v>370</v>
      </c>
      <c r="F215" s="231" t="s">
        <v>371</v>
      </c>
      <c r="G215" s="232" t="s">
        <v>259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372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373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2" customFormat="1" ht="16.5" customHeight="1">
      <c r="A217" s="40"/>
      <c r="B217" s="41"/>
      <c r="C217" s="229" t="s">
        <v>374</v>
      </c>
      <c r="D217" s="229" t="s">
        <v>227</v>
      </c>
      <c r="E217" s="230" t="s">
        <v>375</v>
      </c>
      <c r="F217" s="231" t="s">
        <v>376</v>
      </c>
      <c r="G217" s="232" t="s">
        <v>240</v>
      </c>
      <c r="H217" s="233">
        <v>33651.059999999998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377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378</v>
      </c>
      <c r="G218" s="248"/>
      <c r="H218" s="252">
        <v>33651.059999999998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37.8" customHeight="1">
      <c r="A219" s="40"/>
      <c r="B219" s="41"/>
      <c r="C219" s="229" t="s">
        <v>379</v>
      </c>
      <c r="D219" s="229" t="s">
        <v>227</v>
      </c>
      <c r="E219" s="230" t="s">
        <v>380</v>
      </c>
      <c r="F219" s="231" t="s">
        <v>381</v>
      </c>
      <c r="G219" s="232" t="s">
        <v>240</v>
      </c>
      <c r="H219" s="233">
        <v>25159.580000000002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382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384</v>
      </c>
      <c r="G221" s="248"/>
      <c r="H221" s="252">
        <v>4283.5799999999999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5" customFormat="1">
      <c r="A222" s="15"/>
      <c r="B222" s="271"/>
      <c r="C222" s="272"/>
      <c r="D222" s="249" t="s">
        <v>236</v>
      </c>
      <c r="E222" s="273" t="s">
        <v>1</v>
      </c>
      <c r="F222" s="274" t="s">
        <v>303</v>
      </c>
      <c r="G222" s="272"/>
      <c r="H222" s="275">
        <v>4283.5799999999999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236</v>
      </c>
      <c r="AU222" s="281" t="s">
        <v>21</v>
      </c>
      <c r="AV222" s="15" t="s">
        <v>244</v>
      </c>
      <c r="AW222" s="15" t="s">
        <v>36</v>
      </c>
      <c r="AX222" s="15" t="s">
        <v>80</v>
      </c>
      <c r="AY222" s="281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385</v>
      </c>
      <c r="G223" s="248"/>
      <c r="H223" s="252">
        <v>20876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5" customFormat="1">
      <c r="A224" s="15"/>
      <c r="B224" s="271"/>
      <c r="C224" s="272"/>
      <c r="D224" s="249" t="s">
        <v>236</v>
      </c>
      <c r="E224" s="273" t="s">
        <v>187</v>
      </c>
      <c r="F224" s="274" t="s">
        <v>303</v>
      </c>
      <c r="G224" s="272"/>
      <c r="H224" s="275">
        <v>20876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236</v>
      </c>
      <c r="AU224" s="281" t="s">
        <v>21</v>
      </c>
      <c r="AV224" s="15" t="s">
        <v>244</v>
      </c>
      <c r="AW224" s="15" t="s">
        <v>36</v>
      </c>
      <c r="AX224" s="15" t="s">
        <v>80</v>
      </c>
      <c r="AY224" s="281" t="s">
        <v>225</v>
      </c>
    </row>
    <row r="225" s="14" customFormat="1">
      <c r="A225" s="14"/>
      <c r="B225" s="260"/>
      <c r="C225" s="261"/>
      <c r="D225" s="249" t="s">
        <v>236</v>
      </c>
      <c r="E225" s="262" t="s">
        <v>1</v>
      </c>
      <c r="F225" s="263" t="s">
        <v>270</v>
      </c>
      <c r="G225" s="261"/>
      <c r="H225" s="264">
        <v>25159.580000000002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0" t="s">
        <v>236</v>
      </c>
      <c r="AU225" s="270" t="s">
        <v>21</v>
      </c>
      <c r="AV225" s="14" t="s">
        <v>232</v>
      </c>
      <c r="AW225" s="14" t="s">
        <v>36</v>
      </c>
      <c r="AX225" s="14" t="s">
        <v>88</v>
      </c>
      <c r="AY225" s="270" t="s">
        <v>225</v>
      </c>
    </row>
    <row r="226" s="2" customFormat="1" ht="37.8" customHeight="1">
      <c r="A226" s="40"/>
      <c r="B226" s="41"/>
      <c r="C226" s="229" t="s">
        <v>386</v>
      </c>
      <c r="D226" s="229" t="s">
        <v>227</v>
      </c>
      <c r="E226" s="230" t="s">
        <v>387</v>
      </c>
      <c r="F226" s="231" t="s">
        <v>388</v>
      </c>
      <c r="G226" s="232" t="s">
        <v>240</v>
      </c>
      <c r="H226" s="233">
        <v>251595.79999999999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389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390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391</v>
      </c>
      <c r="G228" s="248"/>
      <c r="H228" s="252">
        <v>251595.79999999999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33" customHeight="1">
      <c r="A229" s="40"/>
      <c r="B229" s="41"/>
      <c r="C229" s="229" t="s">
        <v>392</v>
      </c>
      <c r="D229" s="229" t="s">
        <v>227</v>
      </c>
      <c r="E229" s="230" t="s">
        <v>393</v>
      </c>
      <c r="F229" s="231" t="s">
        <v>394</v>
      </c>
      <c r="G229" s="232" t="s">
        <v>395</v>
      </c>
      <c r="H229" s="233">
        <v>50319.160000000003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396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397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398</v>
      </c>
      <c r="G231" s="248"/>
      <c r="H231" s="252">
        <v>50319.160000000003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399</v>
      </c>
      <c r="D232" s="229" t="s">
        <v>227</v>
      </c>
      <c r="E232" s="230" t="s">
        <v>400</v>
      </c>
      <c r="F232" s="231" t="s">
        <v>401</v>
      </c>
      <c r="G232" s="232" t="s">
        <v>240</v>
      </c>
      <c r="H232" s="233">
        <v>48614.023000000001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402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403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404</v>
      </c>
      <c r="G234" s="248"/>
      <c r="H234" s="252">
        <v>48614.023000000001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16.5" customHeight="1">
      <c r="A235" s="40"/>
      <c r="B235" s="41"/>
      <c r="C235" s="229" t="s">
        <v>405</v>
      </c>
      <c r="D235" s="229" t="s">
        <v>227</v>
      </c>
      <c r="E235" s="230" t="s">
        <v>406</v>
      </c>
      <c r="F235" s="231" t="s">
        <v>407</v>
      </c>
      <c r="G235" s="232" t="s">
        <v>240</v>
      </c>
      <c r="H235" s="233">
        <v>23899.810000000001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408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409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410</v>
      </c>
      <c r="G237" s="248"/>
      <c r="H237" s="252">
        <v>2570.3000000000002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301</v>
      </c>
      <c r="G238" s="248"/>
      <c r="H238" s="252">
        <v>196.90000000000001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276</v>
      </c>
      <c r="G239" s="248"/>
      <c r="H239" s="252">
        <v>3867.5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411</v>
      </c>
      <c r="G240" s="248"/>
      <c r="H240" s="252">
        <v>3348.1100000000001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304</v>
      </c>
      <c r="G241" s="248"/>
      <c r="H241" s="252">
        <v>13917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4" customFormat="1">
      <c r="A242" s="14"/>
      <c r="B242" s="260"/>
      <c r="C242" s="261"/>
      <c r="D242" s="249" t="s">
        <v>236</v>
      </c>
      <c r="E242" s="262" t="s">
        <v>1</v>
      </c>
      <c r="F242" s="263" t="s">
        <v>270</v>
      </c>
      <c r="G242" s="261"/>
      <c r="H242" s="264">
        <v>23899.810000000001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236</v>
      </c>
      <c r="AU242" s="270" t="s">
        <v>21</v>
      </c>
      <c r="AV242" s="14" t="s">
        <v>232</v>
      </c>
      <c r="AW242" s="14" t="s">
        <v>36</v>
      </c>
      <c r="AX242" s="14" t="s">
        <v>88</v>
      </c>
      <c r="AY242" s="270" t="s">
        <v>225</v>
      </c>
    </row>
    <row r="243" s="2" customFormat="1" ht="33" customHeight="1">
      <c r="A243" s="40"/>
      <c r="B243" s="41"/>
      <c r="C243" s="229" t="s">
        <v>412</v>
      </c>
      <c r="D243" s="229" t="s">
        <v>227</v>
      </c>
      <c r="E243" s="230" t="s">
        <v>413</v>
      </c>
      <c r="F243" s="231" t="s">
        <v>414</v>
      </c>
      <c r="G243" s="232" t="s">
        <v>230</v>
      </c>
      <c r="H243" s="233">
        <v>17160</v>
      </c>
      <c r="I243" s="234"/>
      <c r="J243" s="235">
        <f>ROUND(I243*H243,2)</f>
        <v>0</v>
      </c>
      <c r="K243" s="231" t="s">
        <v>231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415</v>
      </c>
    </row>
    <row r="244" s="2" customFormat="1">
      <c r="A244" s="40"/>
      <c r="B244" s="41"/>
      <c r="C244" s="42"/>
      <c r="D244" s="242" t="s">
        <v>234</v>
      </c>
      <c r="E244" s="42"/>
      <c r="F244" s="243" t="s">
        <v>416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234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417</v>
      </c>
      <c r="G245" s="248"/>
      <c r="H245" s="252">
        <v>14521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334</v>
      </c>
      <c r="G246" s="248"/>
      <c r="H246" s="252">
        <v>2639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17160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24.15" customHeight="1">
      <c r="A248" s="40"/>
      <c r="B248" s="41"/>
      <c r="C248" s="229" t="s">
        <v>418</v>
      </c>
      <c r="D248" s="229" t="s">
        <v>227</v>
      </c>
      <c r="E248" s="230" t="s">
        <v>419</v>
      </c>
      <c r="F248" s="231" t="s">
        <v>420</v>
      </c>
      <c r="G248" s="232" t="s">
        <v>230</v>
      </c>
      <c r="H248" s="233">
        <v>1283.3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421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363</v>
      </c>
      <c r="G250" s="248"/>
      <c r="H250" s="252">
        <v>1283.3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16.5" customHeight="1">
      <c r="A251" s="40"/>
      <c r="B251" s="41"/>
      <c r="C251" s="282" t="s">
        <v>423</v>
      </c>
      <c r="D251" s="282" t="s">
        <v>341</v>
      </c>
      <c r="E251" s="283" t="s">
        <v>424</v>
      </c>
      <c r="F251" s="284" t="s">
        <v>425</v>
      </c>
      <c r="G251" s="285" t="s">
        <v>426</v>
      </c>
      <c r="H251" s="286">
        <v>368.86599999999999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0.001</v>
      </c>
      <c r="R251" s="238">
        <f>Q251*H251</f>
        <v>0.36886599999999997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427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428</v>
      </c>
      <c r="G252" s="248"/>
      <c r="H252" s="252">
        <v>18443.299999999999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13" customFormat="1">
      <c r="A253" s="13"/>
      <c r="B253" s="247"/>
      <c r="C253" s="248"/>
      <c r="D253" s="249" t="s">
        <v>236</v>
      </c>
      <c r="E253" s="248"/>
      <c r="F253" s="251" t="s">
        <v>429</v>
      </c>
      <c r="G253" s="248"/>
      <c r="H253" s="252">
        <v>368.86599999999999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4</v>
      </c>
      <c r="AX253" s="13" t="s">
        <v>88</v>
      </c>
      <c r="AY253" s="258" t="s">
        <v>225</v>
      </c>
    </row>
    <row r="254" s="2" customFormat="1" ht="24.15" customHeight="1">
      <c r="A254" s="40"/>
      <c r="B254" s="41"/>
      <c r="C254" s="229" t="s">
        <v>430</v>
      </c>
      <c r="D254" s="229" t="s">
        <v>227</v>
      </c>
      <c r="E254" s="230" t="s">
        <v>431</v>
      </c>
      <c r="F254" s="231" t="s">
        <v>432</v>
      </c>
      <c r="G254" s="232" t="s">
        <v>230</v>
      </c>
      <c r="H254" s="233">
        <v>19023.57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433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434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435</v>
      </c>
      <c r="G256" s="248"/>
      <c r="H256" s="252">
        <v>19023.57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16.5" customHeight="1">
      <c r="A257" s="40"/>
      <c r="B257" s="41"/>
      <c r="C257" s="229" t="s">
        <v>436</v>
      </c>
      <c r="D257" s="229" t="s">
        <v>227</v>
      </c>
      <c r="E257" s="230" t="s">
        <v>437</v>
      </c>
      <c r="F257" s="231" t="s">
        <v>438</v>
      </c>
      <c r="G257" s="232" t="s">
        <v>240</v>
      </c>
      <c r="H257" s="233">
        <v>368.86599999999999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439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440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 ht="24.15" customHeight="1">
      <c r="A259" s="40"/>
      <c r="B259" s="41"/>
      <c r="C259" s="229" t="s">
        <v>441</v>
      </c>
      <c r="D259" s="229" t="s">
        <v>227</v>
      </c>
      <c r="E259" s="230" t="s">
        <v>442</v>
      </c>
      <c r="F259" s="231" t="s">
        <v>443</v>
      </c>
      <c r="G259" s="232" t="s">
        <v>230</v>
      </c>
      <c r="H259" s="233">
        <v>2639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444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445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334</v>
      </c>
      <c r="G261" s="248"/>
      <c r="H261" s="252">
        <v>2639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21</v>
      </c>
      <c r="F262" s="227" t="s">
        <v>446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SUM(P263:P268)</f>
        <v>0</v>
      </c>
      <c r="Q262" s="221"/>
      <c r="R262" s="222">
        <f>SUM(R263:R268)</f>
        <v>70.461937500000005</v>
      </c>
      <c r="S262" s="221"/>
      <c r="T262" s="223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SUM(BK263:BK268)</f>
        <v>0</v>
      </c>
    </row>
    <row r="263" s="2" customFormat="1" ht="24.15" customHeight="1">
      <c r="A263" s="40"/>
      <c r="B263" s="41"/>
      <c r="C263" s="229" t="s">
        <v>447</v>
      </c>
      <c r="D263" s="229" t="s">
        <v>227</v>
      </c>
      <c r="E263" s="230" t="s">
        <v>448</v>
      </c>
      <c r="F263" s="231" t="s">
        <v>449</v>
      </c>
      <c r="G263" s="232" t="s">
        <v>240</v>
      </c>
      <c r="H263" s="233">
        <v>11.550000000000001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1.9312499999999999</v>
      </c>
      <c r="R263" s="238">
        <f>Q263*H263</f>
        <v>22.305937499999999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450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315</v>
      </c>
      <c r="G264" s="248"/>
      <c r="H264" s="252">
        <v>11.550000000000001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24.15" customHeight="1">
      <c r="A265" s="40"/>
      <c r="B265" s="41"/>
      <c r="C265" s="229" t="s">
        <v>451</v>
      </c>
      <c r="D265" s="229" t="s">
        <v>227</v>
      </c>
      <c r="E265" s="230" t="s">
        <v>452</v>
      </c>
      <c r="F265" s="231" t="s">
        <v>453</v>
      </c>
      <c r="G265" s="232" t="s">
        <v>230</v>
      </c>
      <c r="H265" s="233">
        <v>109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0.108</v>
      </c>
      <c r="R265" s="238">
        <f>Q265*H265</f>
        <v>11.772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454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455</v>
      </c>
      <c r="G266" s="248"/>
      <c r="H266" s="252">
        <v>109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16.5" customHeight="1">
      <c r="A267" s="40"/>
      <c r="B267" s="41"/>
      <c r="C267" s="282" t="s">
        <v>456</v>
      </c>
      <c r="D267" s="282" t="s">
        <v>341</v>
      </c>
      <c r="E267" s="283" t="s">
        <v>457</v>
      </c>
      <c r="F267" s="284" t="s">
        <v>458</v>
      </c>
      <c r="G267" s="285" t="s">
        <v>459</v>
      </c>
      <c r="H267" s="286">
        <v>24</v>
      </c>
      <c r="I267" s="287"/>
      <c r="J267" s="288">
        <f>ROUND(I267*H267,2)</f>
        <v>0</v>
      </c>
      <c r="K267" s="284" t="s">
        <v>231</v>
      </c>
      <c r="L267" s="289"/>
      <c r="M267" s="290" t="s">
        <v>1</v>
      </c>
      <c r="N267" s="291" t="s">
        <v>45</v>
      </c>
      <c r="O267" s="93"/>
      <c r="P267" s="238">
        <f>O267*H267</f>
        <v>0</v>
      </c>
      <c r="Q267" s="238">
        <v>1.516</v>
      </c>
      <c r="R267" s="238">
        <f>Q267*H267</f>
        <v>36.384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277</v>
      </c>
      <c r="AT267" s="240" t="s">
        <v>341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460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461</v>
      </c>
      <c r="G268" s="248"/>
      <c r="H268" s="252">
        <v>24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12" customFormat="1" ht="22.8" customHeight="1">
      <c r="A269" s="12"/>
      <c r="B269" s="213"/>
      <c r="C269" s="214"/>
      <c r="D269" s="215" t="s">
        <v>79</v>
      </c>
      <c r="E269" s="227" t="s">
        <v>244</v>
      </c>
      <c r="F269" s="227" t="s">
        <v>462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SUM(P270:P272)</f>
        <v>0</v>
      </c>
      <c r="Q269" s="221"/>
      <c r="R269" s="222">
        <f>SUM(R270:R272)</f>
        <v>110.32005600000001</v>
      </c>
      <c r="S269" s="221"/>
      <c r="T269" s="223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88</v>
      </c>
      <c r="AT269" s="225" t="s">
        <v>79</v>
      </c>
      <c r="AU269" s="225" t="s">
        <v>88</v>
      </c>
      <c r="AY269" s="224" t="s">
        <v>225</v>
      </c>
      <c r="BK269" s="226">
        <f>SUM(BK270:BK272)</f>
        <v>0</v>
      </c>
    </row>
    <row r="270" s="2" customFormat="1" ht="24.15" customHeight="1">
      <c r="A270" s="40"/>
      <c r="B270" s="41"/>
      <c r="C270" s="229" t="s">
        <v>463</v>
      </c>
      <c r="D270" s="229" t="s">
        <v>227</v>
      </c>
      <c r="E270" s="230" t="s">
        <v>464</v>
      </c>
      <c r="F270" s="231" t="s">
        <v>465</v>
      </c>
      <c r="G270" s="232" t="s">
        <v>240</v>
      </c>
      <c r="H270" s="233">
        <v>35.640000000000001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3.0954000000000002</v>
      </c>
      <c r="R270" s="238">
        <f>Q270*H270</f>
        <v>110.32005600000001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466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467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468</v>
      </c>
      <c r="G272" s="248"/>
      <c r="H272" s="252">
        <v>35.640000000000001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12" customFormat="1" ht="22.8" customHeight="1">
      <c r="A273" s="12"/>
      <c r="B273" s="213"/>
      <c r="C273" s="214"/>
      <c r="D273" s="215" t="s">
        <v>79</v>
      </c>
      <c r="E273" s="227" t="s">
        <v>232</v>
      </c>
      <c r="F273" s="227" t="s">
        <v>469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SUM(P274:P291)</f>
        <v>0</v>
      </c>
      <c r="Q273" s="221"/>
      <c r="R273" s="222">
        <f>SUM(R274:R291)</f>
        <v>28177.768199679998</v>
      </c>
      <c r="S273" s="221"/>
      <c r="T273" s="223">
        <f>SUM(T274:T291)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88</v>
      </c>
      <c r="AT273" s="225" t="s">
        <v>79</v>
      </c>
      <c r="AU273" s="225" t="s">
        <v>88</v>
      </c>
      <c r="AY273" s="224" t="s">
        <v>225</v>
      </c>
      <c r="BK273" s="226">
        <f>SUM(BK274:BK291)</f>
        <v>0</v>
      </c>
    </row>
    <row r="274" s="2" customFormat="1" ht="24.15" customHeight="1">
      <c r="A274" s="40"/>
      <c r="B274" s="41"/>
      <c r="C274" s="229" t="s">
        <v>470</v>
      </c>
      <c r="D274" s="229" t="s">
        <v>227</v>
      </c>
      <c r="E274" s="230" t="s">
        <v>471</v>
      </c>
      <c r="F274" s="231" t="s">
        <v>472</v>
      </c>
      <c r="G274" s="232" t="s">
        <v>230</v>
      </c>
      <c r="H274" s="233">
        <v>59.799999999999997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0.00027999999999999998</v>
      </c>
      <c r="R274" s="238">
        <f>Q274*H274</f>
        <v>0.016743999999999998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473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474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475</v>
      </c>
      <c r="G276" s="248"/>
      <c r="H276" s="252">
        <v>59.799999999999997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82" t="s">
        <v>476</v>
      </c>
      <c r="D277" s="282" t="s">
        <v>341</v>
      </c>
      <c r="E277" s="283" t="s">
        <v>477</v>
      </c>
      <c r="F277" s="284" t="s">
        <v>478</v>
      </c>
      <c r="G277" s="285" t="s">
        <v>230</v>
      </c>
      <c r="H277" s="286">
        <v>71.760000000000005</v>
      </c>
      <c r="I277" s="287"/>
      <c r="J277" s="288">
        <f>ROUND(I277*H277,2)</f>
        <v>0</v>
      </c>
      <c r="K277" s="284" t="s">
        <v>231</v>
      </c>
      <c r="L277" s="289"/>
      <c r="M277" s="290" t="s">
        <v>1</v>
      </c>
      <c r="N277" s="291" t="s">
        <v>45</v>
      </c>
      <c r="O277" s="93"/>
      <c r="P277" s="238">
        <f>O277*H277</f>
        <v>0</v>
      </c>
      <c r="Q277" s="238">
        <v>0.00059999999999999995</v>
      </c>
      <c r="R277" s="238">
        <f>Q277*H277</f>
        <v>0.043055999999999997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277</v>
      </c>
      <c r="AT277" s="240" t="s">
        <v>341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479</v>
      </c>
    </row>
    <row r="278" s="13" customFormat="1">
      <c r="A278" s="13"/>
      <c r="B278" s="247"/>
      <c r="C278" s="248"/>
      <c r="D278" s="249" t="s">
        <v>236</v>
      </c>
      <c r="E278" s="248"/>
      <c r="F278" s="251" t="s">
        <v>480</v>
      </c>
      <c r="G278" s="248"/>
      <c r="H278" s="252">
        <v>71.760000000000005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4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481</v>
      </c>
      <c r="D279" s="229" t="s">
        <v>227</v>
      </c>
      <c r="E279" s="230" t="s">
        <v>482</v>
      </c>
      <c r="F279" s="231" t="s">
        <v>483</v>
      </c>
      <c r="G279" s="232" t="s">
        <v>240</v>
      </c>
      <c r="H279" s="233">
        <v>6935.3599999999997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2.4340799999999998</v>
      </c>
      <c r="R279" s="238">
        <f>Q279*H279</f>
        <v>16881.221068799998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484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485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486</v>
      </c>
      <c r="G281" s="248"/>
      <c r="H281" s="252">
        <v>6935.3599999999997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7.8" customHeight="1">
      <c r="A282" s="40"/>
      <c r="B282" s="41"/>
      <c r="C282" s="229" t="s">
        <v>487</v>
      </c>
      <c r="D282" s="229" t="s">
        <v>227</v>
      </c>
      <c r="E282" s="230" t="s">
        <v>488</v>
      </c>
      <c r="F282" s="231" t="s">
        <v>489</v>
      </c>
      <c r="G282" s="232" t="s">
        <v>240</v>
      </c>
      <c r="H282" s="233">
        <v>1486.336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2.4340799999999998</v>
      </c>
      <c r="R282" s="238">
        <f>Q282*H282</f>
        <v>3617.8607308799997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490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485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491</v>
      </c>
      <c r="G284" s="248"/>
      <c r="H284" s="252">
        <v>1486.336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29" t="s">
        <v>492</v>
      </c>
      <c r="D285" s="229" t="s">
        <v>227</v>
      </c>
      <c r="E285" s="230" t="s">
        <v>493</v>
      </c>
      <c r="F285" s="231" t="s">
        <v>494</v>
      </c>
      <c r="G285" s="232" t="s">
        <v>230</v>
      </c>
      <c r="H285" s="233">
        <v>5530.6899999999996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495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496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497</v>
      </c>
      <c r="G287" s="248"/>
      <c r="H287" s="252">
        <v>5530.6899999999996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16.5" customHeight="1">
      <c r="A288" s="40"/>
      <c r="B288" s="41"/>
      <c r="C288" s="229" t="s">
        <v>498</v>
      </c>
      <c r="D288" s="229" t="s">
        <v>227</v>
      </c>
      <c r="E288" s="230" t="s">
        <v>499</v>
      </c>
      <c r="F288" s="231" t="s">
        <v>500</v>
      </c>
      <c r="G288" s="232" t="s">
        <v>240</v>
      </c>
      <c r="H288" s="233">
        <v>3831.6500000000001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2.004</v>
      </c>
      <c r="R288" s="238">
        <f>Q288*H288</f>
        <v>7678.6266000000005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501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502</v>
      </c>
      <c r="G289" s="248"/>
      <c r="H289" s="252">
        <v>3668.1500000000001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80</v>
      </c>
      <c r="AY289" s="258" t="s">
        <v>225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503</v>
      </c>
      <c r="G290" s="248"/>
      <c r="H290" s="252">
        <v>163.5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80</v>
      </c>
      <c r="AY290" s="258" t="s">
        <v>225</v>
      </c>
    </row>
    <row r="291" s="14" customFormat="1">
      <c r="A291" s="14"/>
      <c r="B291" s="260"/>
      <c r="C291" s="261"/>
      <c r="D291" s="249" t="s">
        <v>236</v>
      </c>
      <c r="E291" s="262" t="s">
        <v>1</v>
      </c>
      <c r="F291" s="263" t="s">
        <v>270</v>
      </c>
      <c r="G291" s="261"/>
      <c r="H291" s="264">
        <v>3831.6500000000001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0" t="s">
        <v>236</v>
      </c>
      <c r="AU291" s="270" t="s">
        <v>21</v>
      </c>
      <c r="AV291" s="14" t="s">
        <v>232</v>
      </c>
      <c r="AW291" s="14" t="s">
        <v>36</v>
      </c>
      <c r="AX291" s="14" t="s">
        <v>88</v>
      </c>
      <c r="AY291" s="270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256</v>
      </c>
      <c r="F292" s="227" t="s">
        <v>504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SUM(P293:P298)</f>
        <v>0</v>
      </c>
      <c r="Q292" s="221"/>
      <c r="R292" s="222">
        <f>SUM(R293:R298)</f>
        <v>0</v>
      </c>
      <c r="S292" s="221"/>
      <c r="T292" s="223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SUM(BK293:BK298)</f>
        <v>0</v>
      </c>
    </row>
    <row r="293" s="2" customFormat="1" ht="21.75" customHeight="1">
      <c r="A293" s="40"/>
      <c r="B293" s="41"/>
      <c r="C293" s="229" t="s">
        <v>505</v>
      </c>
      <c r="D293" s="229" t="s">
        <v>227</v>
      </c>
      <c r="E293" s="230" t="s">
        <v>506</v>
      </c>
      <c r="F293" s="231" t="s">
        <v>507</v>
      </c>
      <c r="G293" s="232" t="s">
        <v>230</v>
      </c>
      <c r="H293" s="233">
        <v>45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508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509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510</v>
      </c>
      <c r="G295" s="248"/>
      <c r="H295" s="252">
        <v>45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24.15" customHeight="1">
      <c r="A296" s="40"/>
      <c r="B296" s="41"/>
      <c r="C296" s="229" t="s">
        <v>511</v>
      </c>
      <c r="D296" s="229" t="s">
        <v>227</v>
      </c>
      <c r="E296" s="230" t="s">
        <v>512</v>
      </c>
      <c r="F296" s="231" t="s">
        <v>513</v>
      </c>
      <c r="G296" s="232" t="s">
        <v>230</v>
      </c>
      <c r="H296" s="233">
        <v>45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514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515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510</v>
      </c>
      <c r="G298" s="248"/>
      <c r="H298" s="252">
        <v>45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88</v>
      </c>
      <c r="AY298" s="258" t="s">
        <v>225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283</v>
      </c>
      <c r="F299" s="227" t="s">
        <v>516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SUM(P300:P310)</f>
        <v>0</v>
      </c>
      <c r="Q299" s="221"/>
      <c r="R299" s="222">
        <f>SUM(R300:R310)</f>
        <v>2.1446399999999999</v>
      </c>
      <c r="S299" s="221"/>
      <c r="T299" s="223">
        <f>SUM(T300:T310)</f>
        <v>9.6211920000000006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88</v>
      </c>
      <c r="AY299" s="224" t="s">
        <v>225</v>
      </c>
      <c r="BK299" s="226">
        <f>SUM(BK300:BK310)</f>
        <v>0</v>
      </c>
    </row>
    <row r="300" s="2" customFormat="1" ht="21.75" customHeight="1">
      <c r="A300" s="40"/>
      <c r="B300" s="41"/>
      <c r="C300" s="229" t="s">
        <v>517</v>
      </c>
      <c r="D300" s="229" t="s">
        <v>227</v>
      </c>
      <c r="E300" s="230" t="s">
        <v>518</v>
      </c>
      <c r="F300" s="231" t="s">
        <v>519</v>
      </c>
      <c r="G300" s="232" t="s">
        <v>459</v>
      </c>
      <c r="H300" s="233">
        <v>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0.35743999999999998</v>
      </c>
      <c r="R300" s="238">
        <f>Q300*H300</f>
        <v>2.1446399999999999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520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521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522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263</v>
      </c>
      <c r="G303" s="248"/>
      <c r="H303" s="252">
        <v>6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2" customFormat="1" ht="16.5" customHeight="1">
      <c r="A304" s="40"/>
      <c r="B304" s="41"/>
      <c r="C304" s="229" t="s">
        <v>523</v>
      </c>
      <c r="D304" s="229" t="s">
        <v>227</v>
      </c>
      <c r="E304" s="230" t="s">
        <v>524</v>
      </c>
      <c r="F304" s="231" t="s">
        <v>525</v>
      </c>
      <c r="G304" s="232" t="s">
        <v>459</v>
      </c>
      <c r="H304" s="233">
        <v>6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232</v>
      </c>
      <c r="AT304" s="240" t="s">
        <v>227</v>
      </c>
      <c r="AU304" s="240" t="s">
        <v>21</v>
      </c>
      <c r="AY304" s="18" t="s">
        <v>225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88</v>
      </c>
      <c r="BK304" s="241">
        <f>ROUND(I304*H304,2)</f>
        <v>0</v>
      </c>
      <c r="BL304" s="18" t="s">
        <v>232</v>
      </c>
      <c r="BM304" s="240" t="s">
        <v>526</v>
      </c>
    </row>
    <row r="305" s="2" customFormat="1">
      <c r="A305" s="40"/>
      <c r="B305" s="41"/>
      <c r="C305" s="42"/>
      <c r="D305" s="249" t="s">
        <v>261</v>
      </c>
      <c r="E305" s="42"/>
      <c r="F305" s="259" t="s">
        <v>527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261</v>
      </c>
      <c r="AU305" s="18" t="s">
        <v>21</v>
      </c>
    </row>
    <row r="306" s="2" customFormat="1" ht="24.15" customHeight="1">
      <c r="A306" s="40"/>
      <c r="B306" s="41"/>
      <c r="C306" s="229" t="s">
        <v>528</v>
      </c>
      <c r="D306" s="229" t="s">
        <v>227</v>
      </c>
      <c r="E306" s="230" t="s">
        <v>529</v>
      </c>
      <c r="F306" s="231" t="s">
        <v>530</v>
      </c>
      <c r="G306" s="232" t="s">
        <v>459</v>
      </c>
      <c r="H306" s="233">
        <v>56.200000000000003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0.16500000000000001</v>
      </c>
      <c r="T306" s="239">
        <f>S306*H306</f>
        <v>9.2730000000000015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531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532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533</v>
      </c>
      <c r="G308" s="248"/>
      <c r="H308" s="252">
        <v>56.200000000000003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29" t="s">
        <v>534</v>
      </c>
      <c r="D309" s="229" t="s">
        <v>227</v>
      </c>
      <c r="E309" s="230" t="s">
        <v>535</v>
      </c>
      <c r="F309" s="231" t="s">
        <v>536</v>
      </c>
      <c r="G309" s="232" t="s">
        <v>537</v>
      </c>
      <c r="H309" s="233">
        <v>140.40000000000001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0.00248</v>
      </c>
      <c r="T309" s="239">
        <f>S309*H309</f>
        <v>0.348192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538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539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2" customFormat="1" ht="22.8" customHeight="1">
      <c r="A311" s="12"/>
      <c r="B311" s="213"/>
      <c r="C311" s="214"/>
      <c r="D311" s="215" t="s">
        <v>79</v>
      </c>
      <c r="E311" s="227" t="s">
        <v>540</v>
      </c>
      <c r="F311" s="227" t="s">
        <v>541</v>
      </c>
      <c r="G311" s="214"/>
      <c r="H311" s="214"/>
      <c r="I311" s="217"/>
      <c r="J311" s="228">
        <f>BK311</f>
        <v>0</v>
      </c>
      <c r="K311" s="214"/>
      <c r="L311" s="219"/>
      <c r="M311" s="220"/>
      <c r="N311" s="221"/>
      <c r="O311" s="221"/>
      <c r="P311" s="222">
        <f>SUM(P312:P320)</f>
        <v>0</v>
      </c>
      <c r="Q311" s="221"/>
      <c r="R311" s="222">
        <f>SUM(R312:R320)</f>
        <v>0</v>
      </c>
      <c r="S311" s="221"/>
      <c r="T311" s="223">
        <f>SUM(T312:T320)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4" t="s">
        <v>88</v>
      </c>
      <c r="AT311" s="225" t="s">
        <v>79</v>
      </c>
      <c r="AU311" s="225" t="s">
        <v>88</v>
      </c>
      <c r="AY311" s="224" t="s">
        <v>225</v>
      </c>
      <c r="BK311" s="226">
        <f>SUM(BK312:BK320)</f>
        <v>0</v>
      </c>
    </row>
    <row r="312" s="2" customFormat="1" ht="16.5" customHeight="1">
      <c r="A312" s="40"/>
      <c r="B312" s="41"/>
      <c r="C312" s="229" t="s">
        <v>542</v>
      </c>
      <c r="D312" s="229" t="s">
        <v>227</v>
      </c>
      <c r="E312" s="230" t="s">
        <v>543</v>
      </c>
      <c r="F312" s="231" t="s">
        <v>544</v>
      </c>
      <c r="G312" s="232" t="s">
        <v>395</v>
      </c>
      <c r="H312" s="233">
        <v>3860.4789999999998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545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546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 ht="24.15" customHeight="1">
      <c r="A314" s="40"/>
      <c r="B314" s="41"/>
      <c r="C314" s="229" t="s">
        <v>547</v>
      </c>
      <c r="D314" s="229" t="s">
        <v>227</v>
      </c>
      <c r="E314" s="230" t="s">
        <v>548</v>
      </c>
      <c r="F314" s="231" t="s">
        <v>549</v>
      </c>
      <c r="G314" s="232" t="s">
        <v>395</v>
      </c>
      <c r="H314" s="233">
        <v>19253.100999999999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550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551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552</v>
      </c>
      <c r="G316" s="248"/>
      <c r="H316" s="252">
        <v>9110.1010000000006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80</v>
      </c>
      <c r="AY316" s="258" t="s">
        <v>225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553</v>
      </c>
      <c r="G317" s="248"/>
      <c r="H317" s="252">
        <v>10143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80</v>
      </c>
      <c r="AY317" s="258" t="s">
        <v>225</v>
      </c>
    </row>
    <row r="318" s="14" customFormat="1">
      <c r="A318" s="14"/>
      <c r="B318" s="260"/>
      <c r="C318" s="261"/>
      <c r="D318" s="249" t="s">
        <v>236</v>
      </c>
      <c r="E318" s="262" t="s">
        <v>1</v>
      </c>
      <c r="F318" s="263" t="s">
        <v>270</v>
      </c>
      <c r="G318" s="261"/>
      <c r="H318" s="264">
        <v>19253.100999999999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0" t="s">
        <v>236</v>
      </c>
      <c r="AU318" s="270" t="s">
        <v>21</v>
      </c>
      <c r="AV318" s="14" t="s">
        <v>232</v>
      </c>
      <c r="AW318" s="14" t="s">
        <v>36</v>
      </c>
      <c r="AX318" s="14" t="s">
        <v>88</v>
      </c>
      <c r="AY318" s="270" t="s">
        <v>225</v>
      </c>
    </row>
    <row r="319" s="2" customFormat="1" ht="24.15" customHeight="1">
      <c r="A319" s="40"/>
      <c r="B319" s="41"/>
      <c r="C319" s="229" t="s">
        <v>554</v>
      </c>
      <c r="D319" s="229" t="s">
        <v>227</v>
      </c>
      <c r="E319" s="230" t="s">
        <v>555</v>
      </c>
      <c r="F319" s="231" t="s">
        <v>556</v>
      </c>
      <c r="G319" s="232" t="s">
        <v>395</v>
      </c>
      <c r="H319" s="233">
        <v>3850.8580000000002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557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558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12" customFormat="1" ht="22.8" customHeight="1">
      <c r="A321" s="12"/>
      <c r="B321" s="213"/>
      <c r="C321" s="214"/>
      <c r="D321" s="215" t="s">
        <v>79</v>
      </c>
      <c r="E321" s="227" t="s">
        <v>559</v>
      </c>
      <c r="F321" s="227" t="s">
        <v>560</v>
      </c>
      <c r="G321" s="214"/>
      <c r="H321" s="214"/>
      <c r="I321" s="217"/>
      <c r="J321" s="228">
        <f>BK321</f>
        <v>0</v>
      </c>
      <c r="K321" s="214"/>
      <c r="L321" s="219"/>
      <c r="M321" s="220"/>
      <c r="N321" s="221"/>
      <c r="O321" s="221"/>
      <c r="P321" s="222">
        <f>SUM(P322:P323)</f>
        <v>0</v>
      </c>
      <c r="Q321" s="221"/>
      <c r="R321" s="222">
        <f>SUM(R322:R323)</f>
        <v>0</v>
      </c>
      <c r="S321" s="221"/>
      <c r="T321" s="223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4" t="s">
        <v>88</v>
      </c>
      <c r="AT321" s="225" t="s">
        <v>79</v>
      </c>
      <c r="AU321" s="225" t="s">
        <v>88</v>
      </c>
      <c r="AY321" s="224" t="s">
        <v>225</v>
      </c>
      <c r="BK321" s="226">
        <f>SUM(BK322:BK323)</f>
        <v>0</v>
      </c>
    </row>
    <row r="322" s="2" customFormat="1" ht="16.5" customHeight="1">
      <c r="A322" s="40"/>
      <c r="B322" s="41"/>
      <c r="C322" s="229" t="s">
        <v>561</v>
      </c>
      <c r="D322" s="229" t="s">
        <v>227</v>
      </c>
      <c r="E322" s="230" t="s">
        <v>562</v>
      </c>
      <c r="F322" s="231" t="s">
        <v>563</v>
      </c>
      <c r="G322" s="232" t="s">
        <v>395</v>
      </c>
      <c r="H322" s="233">
        <v>28361.071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564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565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12" customFormat="1" ht="25.92" customHeight="1">
      <c r="A324" s="12"/>
      <c r="B324" s="213"/>
      <c r="C324" s="214"/>
      <c r="D324" s="215" t="s">
        <v>79</v>
      </c>
      <c r="E324" s="216" t="s">
        <v>566</v>
      </c>
      <c r="F324" s="216" t="s">
        <v>567</v>
      </c>
      <c r="G324" s="214"/>
      <c r="H324" s="214"/>
      <c r="I324" s="217"/>
      <c r="J324" s="218">
        <f>BK324</f>
        <v>0</v>
      </c>
      <c r="K324" s="214"/>
      <c r="L324" s="219"/>
      <c r="M324" s="220"/>
      <c r="N324" s="221"/>
      <c r="O324" s="221"/>
      <c r="P324" s="222">
        <f>P325</f>
        <v>0</v>
      </c>
      <c r="Q324" s="221"/>
      <c r="R324" s="222">
        <f>R325</f>
        <v>0.38237399999999999</v>
      </c>
      <c r="S324" s="221"/>
      <c r="T324" s="223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21</v>
      </c>
      <c r="AT324" s="225" t="s">
        <v>79</v>
      </c>
      <c r="AU324" s="225" t="s">
        <v>80</v>
      </c>
      <c r="AY324" s="224" t="s">
        <v>225</v>
      </c>
      <c r="BK324" s="226">
        <f>BK325</f>
        <v>0</v>
      </c>
    </row>
    <row r="325" s="12" customFormat="1" ht="22.8" customHeight="1">
      <c r="A325" s="12"/>
      <c r="B325" s="213"/>
      <c r="C325" s="214"/>
      <c r="D325" s="215" t="s">
        <v>79</v>
      </c>
      <c r="E325" s="227" t="s">
        <v>568</v>
      </c>
      <c r="F325" s="227" t="s">
        <v>569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SUM(P326:P330)</f>
        <v>0</v>
      </c>
      <c r="Q325" s="221"/>
      <c r="R325" s="222">
        <f>SUM(R326:R330)</f>
        <v>0.38237399999999999</v>
      </c>
      <c r="S325" s="221"/>
      <c r="T325" s="223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21</v>
      </c>
      <c r="AT325" s="225" t="s">
        <v>79</v>
      </c>
      <c r="AU325" s="225" t="s">
        <v>88</v>
      </c>
      <c r="AY325" s="224" t="s">
        <v>225</v>
      </c>
      <c r="BK325" s="226">
        <f>SUM(BK326:BK330)</f>
        <v>0</v>
      </c>
    </row>
    <row r="326" s="2" customFormat="1" ht="24.15" customHeight="1">
      <c r="A326" s="40"/>
      <c r="B326" s="41"/>
      <c r="C326" s="229" t="s">
        <v>570</v>
      </c>
      <c r="D326" s="229" t="s">
        <v>227</v>
      </c>
      <c r="E326" s="230" t="s">
        <v>571</v>
      </c>
      <c r="F326" s="231" t="s">
        <v>572</v>
      </c>
      <c r="G326" s="232" t="s">
        <v>537</v>
      </c>
      <c r="H326" s="233">
        <v>14.6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0.00029999999999999997</v>
      </c>
      <c r="R326" s="238">
        <f>Q326*H326</f>
        <v>0.0043799999999999993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340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340</v>
      </c>
      <c r="BM326" s="240" t="s">
        <v>573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574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13" customFormat="1">
      <c r="A328" s="13"/>
      <c r="B328" s="247"/>
      <c r="C328" s="248"/>
      <c r="D328" s="249" t="s">
        <v>236</v>
      </c>
      <c r="E328" s="250" t="s">
        <v>1</v>
      </c>
      <c r="F328" s="251" t="s">
        <v>575</v>
      </c>
      <c r="G328" s="248"/>
      <c r="H328" s="252">
        <v>14.6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236</v>
      </c>
      <c r="AU328" s="258" t="s">
        <v>21</v>
      </c>
      <c r="AV328" s="13" t="s">
        <v>21</v>
      </c>
      <c r="AW328" s="13" t="s">
        <v>36</v>
      </c>
      <c r="AX328" s="13" t="s">
        <v>88</v>
      </c>
      <c r="AY328" s="258" t="s">
        <v>225</v>
      </c>
    </row>
    <row r="329" s="2" customFormat="1" ht="16.5" customHeight="1">
      <c r="A329" s="40"/>
      <c r="B329" s="41"/>
      <c r="C329" s="229" t="s">
        <v>576</v>
      </c>
      <c r="D329" s="229" t="s">
        <v>227</v>
      </c>
      <c r="E329" s="230" t="s">
        <v>577</v>
      </c>
      <c r="F329" s="231" t="s">
        <v>578</v>
      </c>
      <c r="G329" s="232" t="s">
        <v>537</v>
      </c>
      <c r="H329" s="233">
        <v>14.6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0.02589</v>
      </c>
      <c r="R329" s="238">
        <f>Q329*H329</f>
        <v>0.377994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340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340</v>
      </c>
      <c r="BM329" s="240" t="s">
        <v>579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580</v>
      </c>
      <c r="G330" s="248"/>
      <c r="H330" s="252">
        <v>14.6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88</v>
      </c>
      <c r="AY330" s="258" t="s">
        <v>225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341</v>
      </c>
      <c r="F331" s="216" t="s">
        <v>581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</f>
        <v>0</v>
      </c>
      <c r="Q331" s="221"/>
      <c r="R331" s="222">
        <f>R332</f>
        <v>0.017000000000000001</v>
      </c>
      <c r="S331" s="221"/>
      <c r="T331" s="223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244</v>
      </c>
      <c r="AT331" s="225" t="s">
        <v>79</v>
      </c>
      <c r="AU331" s="225" t="s">
        <v>80</v>
      </c>
      <c r="AY331" s="224" t="s">
        <v>225</v>
      </c>
      <c r="BK331" s="226">
        <f>BK332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582</v>
      </c>
      <c r="F332" s="227" t="s">
        <v>583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SUM(P333:P336)</f>
        <v>0</v>
      </c>
      <c r="Q332" s="221"/>
      <c r="R332" s="222">
        <f>SUM(R333:R336)</f>
        <v>0.017000000000000001</v>
      </c>
      <c r="S332" s="221"/>
      <c r="T332" s="223">
        <f>SUM(T333:T336)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244</v>
      </c>
      <c r="AT332" s="225" t="s">
        <v>79</v>
      </c>
      <c r="AU332" s="225" t="s">
        <v>88</v>
      </c>
      <c r="AY332" s="224" t="s">
        <v>225</v>
      </c>
      <c r="BK332" s="226">
        <f>SUM(BK333:BK336)</f>
        <v>0</v>
      </c>
    </row>
    <row r="333" s="2" customFormat="1" ht="33" customHeight="1">
      <c r="A333" s="40"/>
      <c r="B333" s="41"/>
      <c r="C333" s="229" t="s">
        <v>584</v>
      </c>
      <c r="D333" s="229" t="s">
        <v>227</v>
      </c>
      <c r="E333" s="230" t="s">
        <v>585</v>
      </c>
      <c r="F333" s="231" t="s">
        <v>586</v>
      </c>
      <c r="G333" s="232" t="s">
        <v>537</v>
      </c>
      <c r="H333" s="233">
        <v>17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587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587</v>
      </c>
      <c r="BM333" s="240" t="s">
        <v>588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589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590</v>
      </c>
      <c r="G335" s="248"/>
      <c r="H335" s="252">
        <v>17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16.5" customHeight="1">
      <c r="A336" s="40"/>
      <c r="B336" s="41"/>
      <c r="C336" s="282" t="s">
        <v>591</v>
      </c>
      <c r="D336" s="282" t="s">
        <v>341</v>
      </c>
      <c r="E336" s="283" t="s">
        <v>592</v>
      </c>
      <c r="F336" s="284" t="s">
        <v>593</v>
      </c>
      <c r="G336" s="285" t="s">
        <v>426</v>
      </c>
      <c r="H336" s="286">
        <v>17</v>
      </c>
      <c r="I336" s="287"/>
      <c r="J336" s="288">
        <f>ROUND(I336*H336,2)</f>
        <v>0</v>
      </c>
      <c r="K336" s="284" t="s">
        <v>231</v>
      </c>
      <c r="L336" s="289"/>
      <c r="M336" s="292" t="s">
        <v>1</v>
      </c>
      <c r="N336" s="293" t="s">
        <v>45</v>
      </c>
      <c r="O336" s="294"/>
      <c r="P336" s="295">
        <f>O336*H336</f>
        <v>0</v>
      </c>
      <c r="Q336" s="295">
        <v>0.001</v>
      </c>
      <c r="R336" s="295">
        <f>Q336*H336</f>
        <v>0.017000000000000001</v>
      </c>
      <c r="S336" s="295">
        <v>0</v>
      </c>
      <c r="T336" s="29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594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594</v>
      </c>
      <c r="BM336" s="240" t="s">
        <v>595</v>
      </c>
    </row>
    <row r="337" s="2" customFormat="1" ht="6.96" customHeight="1">
      <c r="A337" s="40"/>
      <c r="B337" s="68"/>
      <c r="C337" s="69"/>
      <c r="D337" s="69"/>
      <c r="E337" s="69"/>
      <c r="F337" s="69"/>
      <c r="G337" s="69"/>
      <c r="H337" s="69"/>
      <c r="I337" s="69"/>
      <c r="J337" s="69"/>
      <c r="K337" s="69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TQTKU1Y+SIGpRYTn9PGIhkY1Ck1FYsKC13ZtwVpYpshVHP9m6cHmj6p+tCbrHJR/G+rTOpIB49T3GM3OY6iiyg==" hashValue="rG0JMO/CVyAPRSGulikI3Rur1uZ6rMxbN2oFIi93H22rgv+vBJQg2DOxojLUdJXsZcr/kvf8tIsHZTZEzrc9Ag==" algorithmName="SHA-512" password="CC35"/>
  <autoFilter ref="C128:K33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7223"/>
    <hyperlink ref="F136" r:id="rId2" display="https://podminky.urs.cz/item/CS_URS_2024_02/114203104"/>
    <hyperlink ref="F139" r:id="rId3" display="https://podminky.urs.cz/item/CS_URS_2024_02/115101201"/>
    <hyperlink ref="F142" r:id="rId4" display="https://podminky.urs.cz/item/CS_URS_2024_02/115101301"/>
    <hyperlink ref="F146" r:id="rId5" display="https://podminky.urs.cz/item/CS_URS_2024_02/121151123"/>
    <hyperlink ref="F151" r:id="rId6" display="https://podminky.urs.cz/item/CS_URS_2024_02/122251406"/>
    <hyperlink ref="F154" r:id="rId7" display="https://podminky.urs.cz/item/CS_URS_2024_02/124353104"/>
    <hyperlink ref="F157" r:id="rId8" display="https://podminky.urs.cz/item/CS_URS_2024_02/127751113"/>
    <hyperlink ref="F160" r:id="rId9" display="https://podminky.urs.cz/item/CS_URS_2024_02/162351104"/>
    <hyperlink ref="F163" r:id="rId10" display="https://podminky.urs.cz/item/CS_URS_2024_02/162551128"/>
    <hyperlink ref="F185" r:id="rId11" display="https://podminky.urs.cz/item/CS_URS_2024_02/171152501"/>
    <hyperlink ref="F188" r:id="rId12" display="https://podminky.urs.cz/item/CS_URS_2024_02/174151101"/>
    <hyperlink ref="F194" r:id="rId13" display="https://podminky.urs.cz/item/CS_URS_2024_02/181451131"/>
    <hyperlink ref="F199" r:id="rId14" display="https://podminky.urs.cz/item/CS_URS_2024_02/182111111"/>
    <hyperlink ref="F204" r:id="rId15" display="https://podminky.urs.cz/item/CS_URS_2024_02/182151111"/>
    <hyperlink ref="F207" r:id="rId16" display="https://podminky.urs.cz/item/CS_URS_2024_02/182251101"/>
    <hyperlink ref="F210" r:id="rId17" display="https://podminky.urs.cz/item/CS_URS_2024_02/182351133"/>
    <hyperlink ref="F220" r:id="rId18" display="https://podminky.urs.cz/item/CS_URS_2024_02/162751117"/>
    <hyperlink ref="F227" r:id="rId19" display="https://podminky.urs.cz/item/CS_URS_2024_02/162751119"/>
    <hyperlink ref="F230" r:id="rId20" display="https://podminky.urs.cz/item/CS_URS_2024_02/171201231"/>
    <hyperlink ref="F233" r:id="rId21" display="https://podminky.urs.cz/item/CS_URS_2024_02/167151112"/>
    <hyperlink ref="F236" r:id="rId22" display="https://podminky.urs.cz/item/CS_URS_2024_02/171251201"/>
    <hyperlink ref="F244" r:id="rId23" display="https://podminky.urs.cz/item/CS_URS_2024_02/181351113"/>
    <hyperlink ref="F249" r:id="rId24" display="https://podminky.urs.cz/item/CS_URS_2024_02/181451132"/>
    <hyperlink ref="F255" r:id="rId25" display="https://podminky.urs.cz/item/CS_URS_2024_02/181951111"/>
    <hyperlink ref="F258" r:id="rId26" display="https://podminky.urs.cz/item/CS_URS_2024_02/185804312"/>
    <hyperlink ref="F271" r:id="rId27" display="https://podminky.urs.cz/item/CS_URS_2024_02/326216221"/>
    <hyperlink ref="F275" r:id="rId28" display="https://podminky.urs.cz/item/CS_URS_2024_02/457971121"/>
    <hyperlink ref="F286" r:id="rId29" display="https://podminky.urs.cz/item/CS_URS_2024_02/462519002"/>
    <hyperlink ref="F294" r:id="rId30" display="https://podminky.urs.cz/item/CS_URS_2024_02/564851011"/>
    <hyperlink ref="F297" r:id="rId31" display="https://podminky.urs.cz/item/CS_URS_2024_02/564952111"/>
    <hyperlink ref="F301" r:id="rId32" display="https://podminky.urs.cz/item/CS_URS_2024_02/936124112"/>
    <hyperlink ref="F307" r:id="rId33" display="https://podminky.urs.cz/item/CS_URS_2024_02/966071711"/>
    <hyperlink ref="F310" r:id="rId34" display="https://podminky.urs.cz/item/CS_URS_2024_02/966071822"/>
    <hyperlink ref="F313" r:id="rId35" display="https://podminky.urs.cz/item/CS_URS_2024_02/997221571"/>
    <hyperlink ref="F315" r:id="rId36" display="https://podminky.urs.cz/item/CS_URS_2024_02/997221579"/>
    <hyperlink ref="F320" r:id="rId37" display="https://podminky.urs.cz/item/CS_URS_2024_02/997221655"/>
    <hyperlink ref="F323" r:id="rId38" display="https://podminky.urs.cz/item/CS_URS_2024_02/998332011"/>
    <hyperlink ref="F327" r:id="rId39" display="https://podminky.urs.cz/item/CS_URS_2024_02/911121111"/>
    <hyperlink ref="F334" r:id="rId40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8" t="s">
        <v>185</v>
      </c>
      <c r="BA2" s="148" t="s">
        <v>1</v>
      </c>
      <c r="BB2" s="148" t="s">
        <v>1</v>
      </c>
      <c r="BC2" s="148" t="s">
        <v>596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597</v>
      </c>
      <c r="BA3" s="148" t="s">
        <v>1</v>
      </c>
      <c r="BB3" s="148" t="s">
        <v>1</v>
      </c>
      <c r="BC3" s="148" t="s">
        <v>598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599</v>
      </c>
      <c r="BA4" s="148" t="s">
        <v>1</v>
      </c>
      <c r="BB4" s="148" t="s">
        <v>1</v>
      </c>
      <c r="BC4" s="148" t="s">
        <v>600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601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ROUND((SUM(BE124:BE294)),  2)</f>
        <v>0</v>
      </c>
      <c r="G33" s="40"/>
      <c r="H33" s="40"/>
      <c r="I33" s="167">
        <v>0.20999999999999999</v>
      </c>
      <c r="J33" s="166">
        <f>ROUND(((SUM(BE124:BE294))*I33),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ROUND((SUM(BF124:BF294)),  2)</f>
        <v>0</v>
      </c>
      <c r="G34" s="40"/>
      <c r="H34" s="40"/>
      <c r="I34" s="167">
        <v>0.14999999999999999</v>
      </c>
      <c r="J34" s="166">
        <f>ROUND(((SUM(BF124:BF294))*I34),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ROUND((SUM(BG124:BG294)),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ROUND((SUM(BH124:BH294)),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ROUND((SUM(BI124:BI294)),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030.11.2 - Úprava koryta v úseku km 0,551 78 – 0,650 62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J125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J126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J247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J262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602</v>
      </c>
      <c r="E101" s="199"/>
      <c r="F101" s="199"/>
      <c r="G101" s="199"/>
      <c r="H101" s="199"/>
      <c r="I101" s="199"/>
      <c r="J101" s="200">
        <f>J278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J281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205</v>
      </c>
      <c r="E103" s="199"/>
      <c r="F103" s="199"/>
      <c r="G103" s="199"/>
      <c r="H103" s="199"/>
      <c r="I103" s="199"/>
      <c r="J103" s="200">
        <f>J287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603</v>
      </c>
      <c r="E104" s="194"/>
      <c r="F104" s="194"/>
      <c r="G104" s="194"/>
      <c r="H104" s="194"/>
      <c r="I104" s="194"/>
      <c r="J104" s="195">
        <f>J290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210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6.25" customHeight="1">
      <c r="A114" s="40"/>
      <c r="B114" s="41"/>
      <c r="C114" s="42"/>
      <c r="D114" s="42"/>
      <c r="E114" s="186" t="str">
        <f>E7</f>
        <v>Opatření Zátor-Loučky, OHO, Dílčí stavba 02.030 Opatření pod přehradní hrází Nové Heřminovy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190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30" customHeight="1">
      <c r="A116" s="40"/>
      <c r="B116" s="41"/>
      <c r="C116" s="42"/>
      <c r="D116" s="42"/>
      <c r="E116" s="78" t="str">
        <f>E9</f>
        <v xml:space="preserve">030.11.2 - Úprava koryta v úseku km 0,551 78 – 0,650 62 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F12</f>
        <v>Loučky u Zátoru</v>
      </c>
      <c r="G118" s="42"/>
      <c r="H118" s="42"/>
      <c r="I118" s="33" t="s">
        <v>24</v>
      </c>
      <c r="J118" s="81" t="str">
        <f>IF(J12="","",J12)</f>
        <v>20. 12. 2024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28</v>
      </c>
      <c r="D120" s="42"/>
      <c r="E120" s="42"/>
      <c r="F120" s="28" t="str">
        <f>E15</f>
        <v>Povodí Odry, státní podnik</v>
      </c>
      <c r="G120" s="42"/>
      <c r="H120" s="42"/>
      <c r="I120" s="33" t="s">
        <v>34</v>
      </c>
      <c r="J120" s="38" t="str">
        <f>E21</f>
        <v>AQUATIS, a.s.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3" t="s">
        <v>32</v>
      </c>
      <c r="D121" s="42"/>
      <c r="E121" s="42"/>
      <c r="F121" s="28" t="str">
        <f>IF(E18="","",E18)</f>
        <v>Vyplň údaj</v>
      </c>
      <c r="G121" s="42"/>
      <c r="H121" s="42"/>
      <c r="I121" s="33" t="s">
        <v>37</v>
      </c>
      <c r="J121" s="38" t="str">
        <f>E24</f>
        <v>Ing. Michal Jendruščák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2"/>
      <c r="B123" s="203"/>
      <c r="C123" s="204" t="s">
        <v>211</v>
      </c>
      <c r="D123" s="205" t="s">
        <v>65</v>
      </c>
      <c r="E123" s="205" t="s">
        <v>61</v>
      </c>
      <c r="F123" s="205" t="s">
        <v>62</v>
      </c>
      <c r="G123" s="205" t="s">
        <v>212</v>
      </c>
      <c r="H123" s="205" t="s">
        <v>213</v>
      </c>
      <c r="I123" s="205" t="s">
        <v>214</v>
      </c>
      <c r="J123" s="205" t="s">
        <v>194</v>
      </c>
      <c r="K123" s="206" t="s">
        <v>215</v>
      </c>
      <c r="L123" s="207"/>
      <c r="M123" s="102" t="s">
        <v>1</v>
      </c>
      <c r="N123" s="103" t="s">
        <v>44</v>
      </c>
      <c r="O123" s="103" t="s">
        <v>216</v>
      </c>
      <c r="P123" s="103" t="s">
        <v>217</v>
      </c>
      <c r="Q123" s="103" t="s">
        <v>218</v>
      </c>
      <c r="R123" s="103" t="s">
        <v>219</v>
      </c>
      <c r="S123" s="103" t="s">
        <v>220</v>
      </c>
      <c r="T123" s="104" t="s">
        <v>221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0"/>
      <c r="B124" s="41"/>
      <c r="C124" s="109" t="s">
        <v>222</v>
      </c>
      <c r="D124" s="42"/>
      <c r="E124" s="42"/>
      <c r="F124" s="42"/>
      <c r="G124" s="42"/>
      <c r="H124" s="42"/>
      <c r="I124" s="42"/>
      <c r="J124" s="208">
        <f>BK124</f>
        <v>0</v>
      </c>
      <c r="K124" s="42"/>
      <c r="L124" s="46"/>
      <c r="M124" s="105"/>
      <c r="N124" s="209"/>
      <c r="O124" s="106"/>
      <c r="P124" s="210">
        <f>P125+P290</f>
        <v>0</v>
      </c>
      <c r="Q124" s="106"/>
      <c r="R124" s="210">
        <f>R125+R290</f>
        <v>8156.9595767499995</v>
      </c>
      <c r="S124" s="106"/>
      <c r="T124" s="211">
        <f>T125+T290</f>
        <v>1556.0636000000002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79</v>
      </c>
      <c r="AU124" s="18" t="s">
        <v>196</v>
      </c>
      <c r="BK124" s="212">
        <f>BK125+BK290</f>
        <v>0</v>
      </c>
    </row>
    <row r="125" s="12" customFormat="1" ht="25.92" customHeight="1">
      <c r="A125" s="12"/>
      <c r="B125" s="213"/>
      <c r="C125" s="214"/>
      <c r="D125" s="215" t="s">
        <v>79</v>
      </c>
      <c r="E125" s="216" t="s">
        <v>223</v>
      </c>
      <c r="F125" s="216" t="s">
        <v>224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P126+P247+P262+P278+P281+P287</f>
        <v>0</v>
      </c>
      <c r="Q125" s="221"/>
      <c r="R125" s="222">
        <f>R126+R247+R262+R278+R281+R287</f>
        <v>8156.9595767499995</v>
      </c>
      <c r="S125" s="221"/>
      <c r="T125" s="223">
        <f>T126+T247+T262+T278+T281+T287</f>
        <v>1556.0636000000002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80</v>
      </c>
      <c r="AY125" s="224" t="s">
        <v>225</v>
      </c>
      <c r="BK125" s="226">
        <f>BK126+BK247+BK262+BK278+BK281+BK287</f>
        <v>0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88</v>
      </c>
      <c r="F126" s="227" t="s">
        <v>226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SUM(P127:P246)</f>
        <v>0</v>
      </c>
      <c r="Q126" s="221"/>
      <c r="R126" s="222">
        <f>SUM(R127:R246)</f>
        <v>0.073340000000000002</v>
      </c>
      <c r="S126" s="221"/>
      <c r="T126" s="223">
        <f>SUM(T127:T246)</f>
        <v>1556.0636000000002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88</v>
      </c>
      <c r="AT126" s="225" t="s">
        <v>79</v>
      </c>
      <c r="AU126" s="225" t="s">
        <v>88</v>
      </c>
      <c r="AY126" s="224" t="s">
        <v>225</v>
      </c>
      <c r="BK126" s="226">
        <f>SUM(BK127:BK246)</f>
        <v>0</v>
      </c>
    </row>
    <row r="127" s="2" customFormat="1" ht="16.5" customHeight="1">
      <c r="A127" s="40"/>
      <c r="B127" s="41"/>
      <c r="C127" s="229" t="s">
        <v>88</v>
      </c>
      <c r="D127" s="229" t="s">
        <v>227</v>
      </c>
      <c r="E127" s="230" t="s">
        <v>238</v>
      </c>
      <c r="F127" s="231" t="s">
        <v>239</v>
      </c>
      <c r="G127" s="232" t="s">
        <v>240</v>
      </c>
      <c r="H127" s="233">
        <v>854.98000000000002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1.8200000000000001</v>
      </c>
      <c r="T127" s="239">
        <f>S127*H127</f>
        <v>1556.0636000000002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604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242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605</v>
      </c>
      <c r="G129" s="248"/>
      <c r="H129" s="252">
        <v>283.98000000000002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606</v>
      </c>
      <c r="G130" s="248"/>
      <c r="H130" s="252">
        <v>571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4" customFormat="1">
      <c r="A131" s="14"/>
      <c r="B131" s="260"/>
      <c r="C131" s="261"/>
      <c r="D131" s="249" t="s">
        <v>236</v>
      </c>
      <c r="E131" s="262" t="s">
        <v>1</v>
      </c>
      <c r="F131" s="263" t="s">
        <v>270</v>
      </c>
      <c r="G131" s="261"/>
      <c r="H131" s="264">
        <v>854.98000000000002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0" t="s">
        <v>236</v>
      </c>
      <c r="AU131" s="270" t="s">
        <v>21</v>
      </c>
      <c r="AV131" s="14" t="s">
        <v>232</v>
      </c>
      <c r="AW131" s="14" t="s">
        <v>36</v>
      </c>
      <c r="AX131" s="14" t="s">
        <v>88</v>
      </c>
      <c r="AY131" s="270" t="s">
        <v>225</v>
      </c>
    </row>
    <row r="132" s="2" customFormat="1" ht="24.15" customHeight="1">
      <c r="A132" s="40"/>
      <c r="B132" s="41"/>
      <c r="C132" s="229" t="s">
        <v>21</v>
      </c>
      <c r="D132" s="229" t="s">
        <v>227</v>
      </c>
      <c r="E132" s="230" t="s">
        <v>264</v>
      </c>
      <c r="F132" s="231" t="s">
        <v>265</v>
      </c>
      <c r="G132" s="232" t="s">
        <v>230</v>
      </c>
      <c r="H132" s="233">
        <v>2808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607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267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608</v>
      </c>
      <c r="G134" s="248"/>
      <c r="H134" s="252">
        <v>1709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609</v>
      </c>
      <c r="G135" s="248"/>
      <c r="H135" s="252">
        <v>1099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2808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244</v>
      </c>
      <c r="D137" s="229" t="s">
        <v>227</v>
      </c>
      <c r="E137" s="230" t="s">
        <v>278</v>
      </c>
      <c r="F137" s="231" t="s">
        <v>279</v>
      </c>
      <c r="G137" s="232" t="s">
        <v>240</v>
      </c>
      <c r="H137" s="233">
        <v>5294.2399999999998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610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611</v>
      </c>
      <c r="G139" s="248"/>
      <c r="H139" s="252">
        <v>5294.2399999999998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37.8" customHeight="1">
      <c r="A140" s="40"/>
      <c r="B140" s="41"/>
      <c r="C140" s="229" t="s">
        <v>232</v>
      </c>
      <c r="D140" s="229" t="s">
        <v>227</v>
      </c>
      <c r="E140" s="230" t="s">
        <v>612</v>
      </c>
      <c r="F140" s="231" t="s">
        <v>613</v>
      </c>
      <c r="G140" s="232" t="s">
        <v>240</v>
      </c>
      <c r="H140" s="233">
        <v>2268.9569999999999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614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615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616</v>
      </c>
      <c r="G142" s="248"/>
      <c r="H142" s="252">
        <v>2268.9569999999999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88</v>
      </c>
      <c r="AY142" s="258" t="s">
        <v>225</v>
      </c>
    </row>
    <row r="143" s="2" customFormat="1" ht="37.8" customHeight="1">
      <c r="A143" s="40"/>
      <c r="B143" s="41"/>
      <c r="C143" s="229" t="s">
        <v>256</v>
      </c>
      <c r="D143" s="229" t="s">
        <v>227</v>
      </c>
      <c r="E143" s="230" t="s">
        <v>617</v>
      </c>
      <c r="F143" s="231" t="s">
        <v>618</v>
      </c>
      <c r="G143" s="232" t="s">
        <v>240</v>
      </c>
      <c r="H143" s="233">
        <v>3170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619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620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621</v>
      </c>
      <c r="G145" s="248"/>
      <c r="H145" s="252">
        <v>3170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263</v>
      </c>
      <c r="D146" s="229" t="s">
        <v>227</v>
      </c>
      <c r="E146" s="230" t="s">
        <v>296</v>
      </c>
      <c r="F146" s="231" t="s">
        <v>297</v>
      </c>
      <c r="G146" s="232" t="s">
        <v>240</v>
      </c>
      <c r="H146" s="233">
        <v>8544.2000000000007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622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299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623</v>
      </c>
      <c r="G148" s="248"/>
      <c r="H148" s="252">
        <v>3635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3635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624</v>
      </c>
      <c r="G150" s="248"/>
      <c r="H150" s="252">
        <v>1268.0999999999999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625</v>
      </c>
      <c r="G151" s="248"/>
      <c r="H151" s="252">
        <v>48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626</v>
      </c>
      <c r="G152" s="248"/>
      <c r="H152" s="252">
        <v>525.60000000000002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627</v>
      </c>
      <c r="G153" s="248"/>
      <c r="H153" s="252">
        <v>1584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628</v>
      </c>
      <c r="G154" s="248"/>
      <c r="H154" s="252">
        <v>799.5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629</v>
      </c>
      <c r="G155" s="248"/>
      <c r="H155" s="252">
        <v>684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630</v>
      </c>
      <c r="F156" s="274" t="s">
        <v>303</v>
      </c>
      <c r="G156" s="272"/>
      <c r="H156" s="275">
        <v>4909.1999999999998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8544.2000000000007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37.8" customHeight="1">
      <c r="A158" s="40"/>
      <c r="B158" s="41"/>
      <c r="C158" s="229" t="s">
        <v>271</v>
      </c>
      <c r="D158" s="229" t="s">
        <v>227</v>
      </c>
      <c r="E158" s="230" t="s">
        <v>631</v>
      </c>
      <c r="F158" s="231" t="s">
        <v>632</v>
      </c>
      <c r="G158" s="232" t="s">
        <v>240</v>
      </c>
      <c r="H158" s="233">
        <v>834.29999999999995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633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634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635</v>
      </c>
      <c r="G160" s="248"/>
      <c r="H160" s="252">
        <v>421.19999999999999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421.19999999999999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636</v>
      </c>
      <c r="G162" s="248"/>
      <c r="H162" s="252">
        <v>311.10000000000002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637</v>
      </c>
      <c r="G163" s="248"/>
      <c r="H163" s="252">
        <v>102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185</v>
      </c>
      <c r="F164" s="274" t="s">
        <v>303</v>
      </c>
      <c r="G164" s="272"/>
      <c r="H164" s="275">
        <v>413.10000000000002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834.29999999999995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24.15" customHeight="1">
      <c r="A166" s="40"/>
      <c r="B166" s="41"/>
      <c r="C166" s="229" t="s">
        <v>277</v>
      </c>
      <c r="D166" s="229" t="s">
        <v>227</v>
      </c>
      <c r="E166" s="230" t="s">
        <v>318</v>
      </c>
      <c r="F166" s="231" t="s">
        <v>319</v>
      </c>
      <c r="G166" s="232" t="s">
        <v>230</v>
      </c>
      <c r="H166" s="233">
        <v>980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638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321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639</v>
      </c>
      <c r="G168" s="248"/>
      <c r="H168" s="252">
        <v>980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283</v>
      </c>
      <c r="D169" s="229" t="s">
        <v>227</v>
      </c>
      <c r="E169" s="230" t="s">
        <v>640</v>
      </c>
      <c r="F169" s="231" t="s">
        <v>641</v>
      </c>
      <c r="G169" s="232" t="s">
        <v>240</v>
      </c>
      <c r="H169" s="233">
        <v>526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642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643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644</v>
      </c>
      <c r="G171" s="248"/>
      <c r="H171" s="252">
        <v>526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289</v>
      </c>
      <c r="D172" s="229" t="s">
        <v>227</v>
      </c>
      <c r="E172" s="230" t="s">
        <v>645</v>
      </c>
      <c r="F172" s="231" t="s">
        <v>646</v>
      </c>
      <c r="G172" s="232" t="s">
        <v>230</v>
      </c>
      <c r="H172" s="233">
        <v>5256.5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647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648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649</v>
      </c>
      <c r="G174" s="248"/>
      <c r="H174" s="252">
        <v>5256.5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158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650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651</v>
      </c>
      <c r="G177" s="248"/>
      <c r="H177" s="252">
        <v>158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317</v>
      </c>
      <c r="D178" s="282" t="s">
        <v>341</v>
      </c>
      <c r="E178" s="283" t="s">
        <v>652</v>
      </c>
      <c r="F178" s="284" t="s">
        <v>653</v>
      </c>
      <c r="G178" s="285" t="s">
        <v>230</v>
      </c>
      <c r="H178" s="286">
        <v>158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0.023699999999999999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654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655</v>
      </c>
      <c r="G179" s="248"/>
      <c r="H179" s="252">
        <v>158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656</v>
      </c>
      <c r="F180" s="231" t="s">
        <v>657</v>
      </c>
      <c r="G180" s="232" t="s">
        <v>230</v>
      </c>
      <c r="H180" s="233">
        <v>158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658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659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660</v>
      </c>
      <c r="G182" s="248"/>
      <c r="H182" s="252">
        <v>158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328</v>
      </c>
      <c r="D183" s="229" t="s">
        <v>227</v>
      </c>
      <c r="E183" s="230" t="s">
        <v>347</v>
      </c>
      <c r="F183" s="231" t="s">
        <v>348</v>
      </c>
      <c r="G183" s="232" t="s">
        <v>230</v>
      </c>
      <c r="H183" s="233">
        <v>2115.1100000000001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661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662</v>
      </c>
      <c r="G185" s="248"/>
      <c r="H185" s="252">
        <v>2115.1100000000001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419</v>
      </c>
      <c r="F186" s="231" t="s">
        <v>420</v>
      </c>
      <c r="G186" s="232" t="s">
        <v>230</v>
      </c>
      <c r="H186" s="233">
        <v>158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663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422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660</v>
      </c>
      <c r="G188" s="248"/>
      <c r="H188" s="252">
        <v>158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340</v>
      </c>
      <c r="D189" s="229" t="s">
        <v>227</v>
      </c>
      <c r="E189" s="230" t="s">
        <v>664</v>
      </c>
      <c r="F189" s="231" t="s">
        <v>371</v>
      </c>
      <c r="G189" s="232" t="s">
        <v>259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665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666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667</v>
      </c>
      <c r="G191" s="248"/>
      <c r="H191" s="252">
        <v>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346</v>
      </c>
      <c r="D192" s="229" t="s">
        <v>227</v>
      </c>
      <c r="E192" s="230" t="s">
        <v>365</v>
      </c>
      <c r="F192" s="231" t="s">
        <v>366</v>
      </c>
      <c r="G192" s="232" t="s">
        <v>240</v>
      </c>
      <c r="H192" s="233">
        <v>1000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668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368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369</v>
      </c>
      <c r="G194" s="248"/>
      <c r="H194" s="252">
        <v>1000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352</v>
      </c>
      <c r="D195" s="229" t="s">
        <v>227</v>
      </c>
      <c r="E195" s="230" t="s">
        <v>375</v>
      </c>
      <c r="F195" s="231" t="s">
        <v>376</v>
      </c>
      <c r="G195" s="232" t="s">
        <v>240</v>
      </c>
      <c r="H195" s="233">
        <v>3170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669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670</v>
      </c>
      <c r="G196" s="248"/>
      <c r="H196" s="252">
        <v>3170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37.8" customHeight="1">
      <c r="A197" s="40"/>
      <c r="B197" s="41"/>
      <c r="C197" s="229" t="s">
        <v>358</v>
      </c>
      <c r="D197" s="229" t="s">
        <v>227</v>
      </c>
      <c r="E197" s="230" t="s">
        <v>671</v>
      </c>
      <c r="F197" s="231" t="s">
        <v>672</v>
      </c>
      <c r="G197" s="232" t="s">
        <v>240</v>
      </c>
      <c r="H197" s="233">
        <v>2658.5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673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674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599</v>
      </c>
      <c r="F199" s="251" t="s">
        <v>675</v>
      </c>
      <c r="G199" s="248"/>
      <c r="H199" s="252">
        <v>756.29999999999995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5" customFormat="1">
      <c r="A200" s="15"/>
      <c r="B200" s="271"/>
      <c r="C200" s="272"/>
      <c r="D200" s="249" t="s">
        <v>236</v>
      </c>
      <c r="E200" s="273" t="s">
        <v>1</v>
      </c>
      <c r="F200" s="274" t="s">
        <v>303</v>
      </c>
      <c r="G200" s="272"/>
      <c r="H200" s="275">
        <v>756.29999999999995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236</v>
      </c>
      <c r="AU200" s="281" t="s">
        <v>21</v>
      </c>
      <c r="AV200" s="15" t="s">
        <v>244</v>
      </c>
      <c r="AW200" s="15" t="s">
        <v>36</v>
      </c>
      <c r="AX200" s="15" t="s">
        <v>80</v>
      </c>
      <c r="AY200" s="281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676</v>
      </c>
      <c r="G201" s="248"/>
      <c r="H201" s="252">
        <v>1902.2000000000001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5" customFormat="1">
      <c r="A202" s="15"/>
      <c r="B202" s="271"/>
      <c r="C202" s="272"/>
      <c r="D202" s="249" t="s">
        <v>236</v>
      </c>
      <c r="E202" s="273" t="s">
        <v>677</v>
      </c>
      <c r="F202" s="274" t="s">
        <v>303</v>
      </c>
      <c r="G202" s="272"/>
      <c r="H202" s="275">
        <v>1902.2000000000001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236</v>
      </c>
      <c r="AU202" s="281" t="s">
        <v>21</v>
      </c>
      <c r="AV202" s="15" t="s">
        <v>244</v>
      </c>
      <c r="AW202" s="15" t="s">
        <v>36</v>
      </c>
      <c r="AX202" s="15" t="s">
        <v>80</v>
      </c>
      <c r="AY202" s="281" t="s">
        <v>225</v>
      </c>
    </row>
    <row r="203" s="14" customFormat="1">
      <c r="A203" s="14"/>
      <c r="B203" s="260"/>
      <c r="C203" s="261"/>
      <c r="D203" s="249" t="s">
        <v>236</v>
      </c>
      <c r="E203" s="262" t="s">
        <v>1</v>
      </c>
      <c r="F203" s="263" t="s">
        <v>270</v>
      </c>
      <c r="G203" s="261"/>
      <c r="H203" s="264">
        <v>2658.5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236</v>
      </c>
      <c r="AU203" s="270" t="s">
        <v>21</v>
      </c>
      <c r="AV203" s="14" t="s">
        <v>232</v>
      </c>
      <c r="AW203" s="14" t="s">
        <v>36</v>
      </c>
      <c r="AX203" s="14" t="s">
        <v>88</v>
      </c>
      <c r="AY203" s="270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678</v>
      </c>
      <c r="F204" s="231" t="s">
        <v>679</v>
      </c>
      <c r="G204" s="232" t="s">
        <v>240</v>
      </c>
      <c r="H204" s="233">
        <v>26585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680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681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682</v>
      </c>
      <c r="G206" s="248"/>
      <c r="H206" s="252">
        <v>26585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33" customHeight="1">
      <c r="A207" s="40"/>
      <c r="B207" s="41"/>
      <c r="C207" s="229" t="s">
        <v>7</v>
      </c>
      <c r="D207" s="229" t="s">
        <v>227</v>
      </c>
      <c r="E207" s="230" t="s">
        <v>393</v>
      </c>
      <c r="F207" s="231" t="s">
        <v>394</v>
      </c>
      <c r="G207" s="232" t="s">
        <v>395</v>
      </c>
      <c r="H207" s="233">
        <v>5317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683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684</v>
      </c>
      <c r="G209" s="248"/>
      <c r="H209" s="252">
        <v>5317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374</v>
      </c>
      <c r="D210" s="229" t="s">
        <v>227</v>
      </c>
      <c r="E210" s="230" t="s">
        <v>400</v>
      </c>
      <c r="F210" s="231" t="s">
        <v>401</v>
      </c>
      <c r="G210" s="232" t="s">
        <v>240</v>
      </c>
      <c r="H210" s="233">
        <v>3915.1399999999999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685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403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686</v>
      </c>
      <c r="G212" s="248"/>
      <c r="H212" s="252">
        <v>3915.1399999999999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4.15" customHeight="1">
      <c r="A213" s="40"/>
      <c r="B213" s="41"/>
      <c r="C213" s="229" t="s">
        <v>379</v>
      </c>
      <c r="D213" s="229" t="s">
        <v>227</v>
      </c>
      <c r="E213" s="230" t="s">
        <v>324</v>
      </c>
      <c r="F213" s="231" t="s">
        <v>325</v>
      </c>
      <c r="G213" s="232" t="s">
        <v>240</v>
      </c>
      <c r="H213" s="233">
        <v>3684.4000000000001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687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327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625</v>
      </c>
      <c r="G215" s="248"/>
      <c r="H215" s="252">
        <v>48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688</v>
      </c>
      <c r="G216" s="248"/>
      <c r="H216" s="252">
        <v>1583.9000000000001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689</v>
      </c>
      <c r="G217" s="248"/>
      <c r="H217" s="252">
        <v>2052.5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4" customFormat="1">
      <c r="A218" s="14"/>
      <c r="B218" s="260"/>
      <c r="C218" s="261"/>
      <c r="D218" s="249" t="s">
        <v>236</v>
      </c>
      <c r="E218" s="262" t="s">
        <v>1</v>
      </c>
      <c r="F218" s="263" t="s">
        <v>270</v>
      </c>
      <c r="G218" s="261"/>
      <c r="H218" s="264">
        <v>3684.4000000000001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0" t="s">
        <v>236</v>
      </c>
      <c r="AU218" s="270" t="s">
        <v>21</v>
      </c>
      <c r="AV218" s="14" t="s">
        <v>232</v>
      </c>
      <c r="AW218" s="14" t="s">
        <v>36</v>
      </c>
      <c r="AX218" s="14" t="s">
        <v>88</v>
      </c>
      <c r="AY218" s="270" t="s">
        <v>225</v>
      </c>
    </row>
    <row r="219" s="2" customFormat="1" ht="16.5" customHeight="1">
      <c r="A219" s="40"/>
      <c r="B219" s="41"/>
      <c r="C219" s="229" t="s">
        <v>386</v>
      </c>
      <c r="D219" s="229" t="s">
        <v>227</v>
      </c>
      <c r="E219" s="230" t="s">
        <v>406</v>
      </c>
      <c r="F219" s="231" t="s">
        <v>407</v>
      </c>
      <c r="G219" s="232" t="s">
        <v>240</v>
      </c>
      <c r="H219" s="233">
        <v>3353.02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690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409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691</v>
      </c>
      <c r="G221" s="248"/>
      <c r="H221" s="252">
        <v>1447.0999999999999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692</v>
      </c>
      <c r="G222" s="248"/>
      <c r="H222" s="252">
        <v>1149.5999999999999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693</v>
      </c>
      <c r="G223" s="248"/>
      <c r="H223" s="252">
        <v>756.32000000000005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3353.02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3" customHeight="1">
      <c r="A225" s="40"/>
      <c r="B225" s="41"/>
      <c r="C225" s="229" t="s">
        <v>392</v>
      </c>
      <c r="D225" s="229" t="s">
        <v>227</v>
      </c>
      <c r="E225" s="230" t="s">
        <v>413</v>
      </c>
      <c r="F225" s="231" t="s">
        <v>414</v>
      </c>
      <c r="G225" s="232" t="s">
        <v>230</v>
      </c>
      <c r="H225" s="233">
        <v>1916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694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695</v>
      </c>
      <c r="G227" s="248"/>
      <c r="H227" s="252">
        <v>1916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399</v>
      </c>
      <c r="D228" s="229" t="s">
        <v>227</v>
      </c>
      <c r="E228" s="230" t="s">
        <v>696</v>
      </c>
      <c r="F228" s="231" t="s">
        <v>697</v>
      </c>
      <c r="G228" s="232" t="s">
        <v>230</v>
      </c>
      <c r="H228" s="233">
        <v>408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698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699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700</v>
      </c>
      <c r="G230" s="248"/>
      <c r="H230" s="252">
        <v>408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88</v>
      </c>
      <c r="AY230" s="258" t="s">
        <v>225</v>
      </c>
    </row>
    <row r="231" s="2" customFormat="1" ht="24.15" customHeight="1">
      <c r="A231" s="40"/>
      <c r="B231" s="41"/>
      <c r="C231" s="229" t="s">
        <v>701</v>
      </c>
      <c r="D231" s="229" t="s">
        <v>227</v>
      </c>
      <c r="E231" s="230" t="s">
        <v>442</v>
      </c>
      <c r="F231" s="231" t="s">
        <v>443</v>
      </c>
      <c r="G231" s="232" t="s">
        <v>230</v>
      </c>
      <c r="H231" s="233">
        <v>408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702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445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700</v>
      </c>
      <c r="G233" s="248"/>
      <c r="H233" s="252">
        <v>408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405</v>
      </c>
      <c r="D234" s="229" t="s">
        <v>227</v>
      </c>
      <c r="E234" s="230" t="s">
        <v>329</v>
      </c>
      <c r="F234" s="231" t="s">
        <v>330</v>
      </c>
      <c r="G234" s="232" t="s">
        <v>230</v>
      </c>
      <c r="H234" s="233">
        <v>2324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703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704</v>
      </c>
      <c r="G236" s="248"/>
      <c r="H236" s="252">
        <v>2324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16.5" customHeight="1">
      <c r="A237" s="40"/>
      <c r="B237" s="41"/>
      <c r="C237" s="282" t="s">
        <v>412</v>
      </c>
      <c r="D237" s="282" t="s">
        <v>341</v>
      </c>
      <c r="E237" s="283" t="s">
        <v>424</v>
      </c>
      <c r="F237" s="284" t="s">
        <v>425</v>
      </c>
      <c r="G237" s="285" t="s">
        <v>426</v>
      </c>
      <c r="H237" s="286">
        <v>49.640000000000001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0.001</v>
      </c>
      <c r="R237" s="238">
        <f>Q237*H237</f>
        <v>0.049640000000000004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705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706</v>
      </c>
      <c r="G238" s="248"/>
      <c r="H238" s="252">
        <v>2482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48"/>
      <c r="F239" s="251" t="s">
        <v>707</v>
      </c>
      <c r="G239" s="248"/>
      <c r="H239" s="252">
        <v>49.640000000000001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4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418</v>
      </c>
      <c r="D240" s="229" t="s">
        <v>227</v>
      </c>
      <c r="E240" s="230" t="s">
        <v>708</v>
      </c>
      <c r="F240" s="231" t="s">
        <v>709</v>
      </c>
      <c r="G240" s="232" t="s">
        <v>230</v>
      </c>
      <c r="H240" s="233">
        <v>8197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710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711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712</v>
      </c>
      <c r="G242" s="248"/>
      <c r="H242" s="252">
        <v>7217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713</v>
      </c>
      <c r="G243" s="248"/>
      <c r="H243" s="252">
        <v>980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8197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423</v>
      </c>
      <c r="D245" s="229" t="s">
        <v>227</v>
      </c>
      <c r="E245" s="230" t="s">
        <v>437</v>
      </c>
      <c r="F245" s="231" t="s">
        <v>438</v>
      </c>
      <c r="G245" s="232" t="s">
        <v>240</v>
      </c>
      <c r="H245" s="233">
        <v>49.640000000000001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714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440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244</v>
      </c>
      <c r="F247" s="227" t="s">
        <v>462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SUM(P248:P261)</f>
        <v>0</v>
      </c>
      <c r="Q247" s="221"/>
      <c r="R247" s="222">
        <f>SUM(R248:R261)</f>
        <v>0.22253274999999997</v>
      </c>
      <c r="S247" s="221"/>
      <c r="T247" s="223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SUM(BK248:BK261)</f>
        <v>0</v>
      </c>
    </row>
    <row r="248" s="2" customFormat="1" ht="24.15" customHeight="1">
      <c r="A248" s="40"/>
      <c r="B248" s="41"/>
      <c r="C248" s="229" t="s">
        <v>430</v>
      </c>
      <c r="D248" s="229" t="s">
        <v>227</v>
      </c>
      <c r="E248" s="230" t="s">
        <v>715</v>
      </c>
      <c r="F248" s="231" t="s">
        <v>716</v>
      </c>
      <c r="G248" s="232" t="s">
        <v>240</v>
      </c>
      <c r="H248" s="233">
        <v>3.9199999999999999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717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718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719</v>
      </c>
      <c r="G250" s="248"/>
      <c r="H250" s="252">
        <v>3.9199999999999999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1.75" customHeight="1">
      <c r="A251" s="40"/>
      <c r="B251" s="41"/>
      <c r="C251" s="229" t="s">
        <v>436</v>
      </c>
      <c r="D251" s="229" t="s">
        <v>227</v>
      </c>
      <c r="E251" s="230" t="s">
        <v>720</v>
      </c>
      <c r="F251" s="231" t="s">
        <v>721</v>
      </c>
      <c r="G251" s="232" t="s">
        <v>230</v>
      </c>
      <c r="H251" s="233">
        <v>7.0800000000000001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0.0086499999999999997</v>
      </c>
      <c r="R251" s="238">
        <f>Q251*H251</f>
        <v>0.061241999999999998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722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723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724</v>
      </c>
      <c r="G253" s="248"/>
      <c r="H253" s="252">
        <v>7.0800000000000001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21.75" customHeight="1">
      <c r="A254" s="40"/>
      <c r="B254" s="41"/>
      <c r="C254" s="229" t="s">
        <v>441</v>
      </c>
      <c r="D254" s="229" t="s">
        <v>227</v>
      </c>
      <c r="E254" s="230" t="s">
        <v>725</v>
      </c>
      <c r="F254" s="231" t="s">
        <v>726</v>
      </c>
      <c r="G254" s="232" t="s">
        <v>230</v>
      </c>
      <c r="H254" s="233">
        <v>7.0800000000000001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727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728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 ht="24.15" customHeight="1">
      <c r="A256" s="40"/>
      <c r="B256" s="41"/>
      <c r="C256" s="229" t="s">
        <v>729</v>
      </c>
      <c r="D256" s="229" t="s">
        <v>227</v>
      </c>
      <c r="E256" s="230" t="s">
        <v>730</v>
      </c>
      <c r="F256" s="231" t="s">
        <v>731</v>
      </c>
      <c r="G256" s="232" t="s">
        <v>395</v>
      </c>
      <c r="H256" s="233">
        <v>0.01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1.0556000000000001</v>
      </c>
      <c r="R256" s="238">
        <f>Q256*H256</f>
        <v>0.010556000000000001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732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733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734</v>
      </c>
      <c r="G258" s="248"/>
      <c r="H258" s="252">
        <v>0.01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735</v>
      </c>
      <c r="D259" s="229" t="s">
        <v>227</v>
      </c>
      <c r="E259" s="230" t="s">
        <v>736</v>
      </c>
      <c r="F259" s="231" t="s">
        <v>737</v>
      </c>
      <c r="G259" s="232" t="s">
        <v>395</v>
      </c>
      <c r="H259" s="233">
        <v>0.14499999999999999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1.03955</v>
      </c>
      <c r="R259" s="238">
        <f>Q259*H259</f>
        <v>0.15073474999999997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738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739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740</v>
      </c>
      <c r="G261" s="248"/>
      <c r="H261" s="252">
        <v>0.14499999999999999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12" customFormat="1" ht="22.8" customHeight="1">
      <c r="A262" s="12"/>
      <c r="B262" s="213"/>
      <c r="C262" s="214"/>
      <c r="D262" s="215" t="s">
        <v>79</v>
      </c>
      <c r="E262" s="227" t="s">
        <v>232</v>
      </c>
      <c r="F262" s="227" t="s">
        <v>469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8156.658504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88</v>
      </c>
      <c r="AT262" s="225" t="s">
        <v>79</v>
      </c>
      <c r="AU262" s="225" t="s">
        <v>88</v>
      </c>
      <c r="AY262" s="224" t="s">
        <v>225</v>
      </c>
      <c r="BK262" s="226">
        <f>SUM(BK263:BK277)</f>
        <v>0</v>
      </c>
    </row>
    <row r="263" s="2" customFormat="1" ht="33" customHeight="1">
      <c r="A263" s="40"/>
      <c r="B263" s="41"/>
      <c r="C263" s="229" t="s">
        <v>456</v>
      </c>
      <c r="D263" s="229" t="s">
        <v>227</v>
      </c>
      <c r="E263" s="230" t="s">
        <v>482</v>
      </c>
      <c r="F263" s="231" t="s">
        <v>483</v>
      </c>
      <c r="G263" s="232" t="s">
        <v>240</v>
      </c>
      <c r="H263" s="233">
        <v>2665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2.4340799999999998</v>
      </c>
      <c r="R263" s="238">
        <f>Q263*H263</f>
        <v>6486.8231999999998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741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485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742</v>
      </c>
      <c r="G265" s="248"/>
      <c r="H265" s="252">
        <v>2665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37.8" customHeight="1">
      <c r="A266" s="40"/>
      <c r="B266" s="41"/>
      <c r="C266" s="229" t="s">
        <v>463</v>
      </c>
      <c r="D266" s="229" t="s">
        <v>227</v>
      </c>
      <c r="E266" s="230" t="s">
        <v>488</v>
      </c>
      <c r="F266" s="231" t="s">
        <v>489</v>
      </c>
      <c r="G266" s="232" t="s">
        <v>240</v>
      </c>
      <c r="H266" s="233">
        <v>684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2.4340799999999998</v>
      </c>
      <c r="R266" s="238">
        <f>Q266*H266</f>
        <v>1664.9107199999999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743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485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744</v>
      </c>
      <c r="G268" s="248"/>
      <c r="H268" s="252">
        <v>684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470</v>
      </c>
      <c r="D269" s="229" t="s">
        <v>227</v>
      </c>
      <c r="E269" s="230" t="s">
        <v>493</v>
      </c>
      <c r="F269" s="231" t="s">
        <v>494</v>
      </c>
      <c r="G269" s="232" t="s">
        <v>230</v>
      </c>
      <c r="H269" s="233">
        <v>1849.7000000000001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745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496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746</v>
      </c>
      <c r="G271" s="248"/>
      <c r="H271" s="252">
        <v>1849.7000000000001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476</v>
      </c>
      <c r="D272" s="229" t="s">
        <v>227</v>
      </c>
      <c r="E272" s="230" t="s">
        <v>747</v>
      </c>
      <c r="F272" s="231" t="s">
        <v>748</v>
      </c>
      <c r="G272" s="232" t="s">
        <v>240</v>
      </c>
      <c r="H272" s="233">
        <v>0.91000000000000003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0.84240000000000004</v>
      </c>
      <c r="R272" s="238">
        <f>Q272*H272</f>
        <v>0.76658400000000004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749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750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751</v>
      </c>
      <c r="G274" s="248"/>
      <c r="H274" s="252">
        <v>0.91000000000000003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82" t="s">
        <v>481</v>
      </c>
      <c r="D275" s="282" t="s">
        <v>341</v>
      </c>
      <c r="E275" s="283" t="s">
        <v>752</v>
      </c>
      <c r="F275" s="284" t="s">
        <v>753</v>
      </c>
      <c r="G275" s="285" t="s">
        <v>230</v>
      </c>
      <c r="H275" s="286">
        <v>5.4000000000000004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0.77000000000000002</v>
      </c>
      <c r="R275" s="238">
        <f>Q275*H275</f>
        <v>4.1580000000000004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754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755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756</v>
      </c>
      <c r="G277" s="248"/>
      <c r="H277" s="252">
        <v>5.4000000000000004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12" customFormat="1" ht="22.8" customHeight="1">
      <c r="A278" s="12"/>
      <c r="B278" s="213"/>
      <c r="C278" s="214"/>
      <c r="D278" s="215" t="s">
        <v>79</v>
      </c>
      <c r="E278" s="227" t="s">
        <v>277</v>
      </c>
      <c r="F278" s="227" t="s">
        <v>757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SUM(P279:P280)</f>
        <v>0</v>
      </c>
      <c r="Q278" s="221"/>
      <c r="R278" s="222">
        <f>SUM(R279:R280)</f>
        <v>0.0051999999999999998</v>
      </c>
      <c r="S278" s="221"/>
      <c r="T278" s="22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88</v>
      </c>
      <c r="AT278" s="225" t="s">
        <v>79</v>
      </c>
      <c r="AU278" s="225" t="s">
        <v>88</v>
      </c>
      <c r="AY278" s="224" t="s">
        <v>225</v>
      </c>
      <c r="BK278" s="226">
        <f>SUM(BK279:BK280)</f>
        <v>0</v>
      </c>
    </row>
    <row r="279" s="2" customFormat="1" ht="24.15" customHeight="1">
      <c r="A279" s="40"/>
      <c r="B279" s="41"/>
      <c r="C279" s="229" t="s">
        <v>487</v>
      </c>
      <c r="D279" s="229" t="s">
        <v>227</v>
      </c>
      <c r="E279" s="230" t="s">
        <v>758</v>
      </c>
      <c r="F279" s="231" t="s">
        <v>759</v>
      </c>
      <c r="G279" s="232" t="s">
        <v>537</v>
      </c>
      <c r="H279" s="233">
        <v>40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0.0051999999999999998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760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761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540</v>
      </c>
      <c r="F281" s="227" t="s">
        <v>541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SUM(P282:P286)</f>
        <v>0</v>
      </c>
      <c r="Q281" s="221"/>
      <c r="R281" s="222">
        <f>SUM(R282:R286)</f>
        <v>0</v>
      </c>
      <c r="S281" s="221"/>
      <c r="T281" s="223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88</v>
      </c>
      <c r="AT281" s="225" t="s">
        <v>79</v>
      </c>
      <c r="AU281" s="225" t="s">
        <v>88</v>
      </c>
      <c r="AY281" s="224" t="s">
        <v>225</v>
      </c>
      <c r="BK281" s="226">
        <f>SUM(BK282:BK286)</f>
        <v>0</v>
      </c>
    </row>
    <row r="282" s="2" customFormat="1" ht="24.15" customHeight="1">
      <c r="A282" s="40"/>
      <c r="B282" s="41"/>
      <c r="C282" s="229" t="s">
        <v>492</v>
      </c>
      <c r="D282" s="229" t="s">
        <v>227</v>
      </c>
      <c r="E282" s="230" t="s">
        <v>762</v>
      </c>
      <c r="F282" s="231" t="s">
        <v>763</v>
      </c>
      <c r="G282" s="232" t="s">
        <v>395</v>
      </c>
      <c r="H282" s="233">
        <v>1556.0640000000001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764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765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498</v>
      </c>
      <c r="D284" s="229" t="s">
        <v>227</v>
      </c>
      <c r="E284" s="230" t="s">
        <v>766</v>
      </c>
      <c r="F284" s="231" t="s">
        <v>767</v>
      </c>
      <c r="G284" s="232" t="s">
        <v>395</v>
      </c>
      <c r="H284" s="233">
        <v>4668.1800000000003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768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769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770</v>
      </c>
      <c r="G286" s="248"/>
      <c r="H286" s="252">
        <v>4668.1800000000003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559</v>
      </c>
      <c r="F287" s="227" t="s">
        <v>560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505</v>
      </c>
      <c r="D288" s="229" t="s">
        <v>227</v>
      </c>
      <c r="E288" s="230" t="s">
        <v>562</v>
      </c>
      <c r="F288" s="231" t="s">
        <v>563</v>
      </c>
      <c r="G288" s="232" t="s">
        <v>395</v>
      </c>
      <c r="H288" s="233">
        <v>8156.96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771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772</v>
      </c>
      <c r="F290" s="216" t="s">
        <v>773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SUM(P291:P294)</f>
        <v>0</v>
      </c>
      <c r="Q290" s="221"/>
      <c r="R290" s="222">
        <f>SUM(R291:R294)</f>
        <v>0</v>
      </c>
      <c r="S290" s="221"/>
      <c r="T290" s="22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232</v>
      </c>
      <c r="AT290" s="225" t="s">
        <v>79</v>
      </c>
      <c r="AU290" s="225" t="s">
        <v>80</v>
      </c>
      <c r="AY290" s="224" t="s">
        <v>225</v>
      </c>
      <c r="BK290" s="226">
        <f>SUM(BK291:BK294)</f>
        <v>0</v>
      </c>
    </row>
    <row r="291" s="2" customFormat="1" ht="16.5" customHeight="1">
      <c r="A291" s="40"/>
      <c r="B291" s="41"/>
      <c r="C291" s="229" t="s">
        <v>511</v>
      </c>
      <c r="D291" s="229" t="s">
        <v>227</v>
      </c>
      <c r="E291" s="230" t="s">
        <v>774</v>
      </c>
      <c r="F291" s="231" t="s">
        <v>775</v>
      </c>
      <c r="G291" s="232" t="s">
        <v>459</v>
      </c>
      <c r="H291" s="233">
        <v>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88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776</v>
      </c>
    </row>
    <row r="292" s="2" customFormat="1" ht="16.5" customHeight="1">
      <c r="A292" s="40"/>
      <c r="B292" s="41"/>
      <c r="C292" s="229" t="s">
        <v>517</v>
      </c>
      <c r="D292" s="229" t="s">
        <v>227</v>
      </c>
      <c r="E292" s="230" t="s">
        <v>777</v>
      </c>
      <c r="F292" s="231" t="s">
        <v>778</v>
      </c>
      <c r="G292" s="232" t="s">
        <v>459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88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779</v>
      </c>
    </row>
    <row r="293" s="2" customFormat="1" ht="16.5" customHeight="1">
      <c r="A293" s="40"/>
      <c r="B293" s="41"/>
      <c r="C293" s="229" t="s">
        <v>523</v>
      </c>
      <c r="D293" s="229" t="s">
        <v>227</v>
      </c>
      <c r="E293" s="230" t="s">
        <v>780</v>
      </c>
      <c r="F293" s="231" t="s">
        <v>781</v>
      </c>
      <c r="G293" s="232" t="s">
        <v>459</v>
      </c>
      <c r="H293" s="233">
        <v>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88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782</v>
      </c>
    </row>
    <row r="294" s="2" customFormat="1" ht="16.5" customHeight="1">
      <c r="A294" s="40"/>
      <c r="B294" s="41"/>
      <c r="C294" s="229" t="s">
        <v>528</v>
      </c>
      <c r="D294" s="229" t="s">
        <v>227</v>
      </c>
      <c r="E294" s="230" t="s">
        <v>783</v>
      </c>
      <c r="F294" s="231" t="s">
        <v>784</v>
      </c>
      <c r="G294" s="232" t="s">
        <v>459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97" t="s">
        <v>1</v>
      </c>
      <c r="N294" s="298" t="s">
        <v>45</v>
      </c>
      <c r="O294" s="294"/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88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785</v>
      </c>
    </row>
    <row r="295" s="2" customFormat="1" ht="6.96" customHeight="1">
      <c r="A295" s="40"/>
      <c r="B295" s="68"/>
      <c r="C295" s="69"/>
      <c r="D295" s="69"/>
      <c r="E295" s="69"/>
      <c r="F295" s="69"/>
      <c r="G295" s="69"/>
      <c r="H295" s="69"/>
      <c r="I295" s="69"/>
      <c r="J295" s="69"/>
      <c r="K295" s="69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J6LImlIltw5DeZw8sJpQC3mCEQtbdlXzwVKTBAVDTD3zzora71jfFU/UcXfo723Y4Lv7E4i2F5t+dHpg9hfYkA==" hashValue="JXRTY7dccXEUINDvqs/gkgkvR3PY0LJOQwBYwbfx7AnjB3E/UYps1iIY1FEst7bPgv8cO2ZMp/ihSTZqY+C+aA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14203104"/>
    <hyperlink ref="F133" r:id="rId2" display="https://podminky.urs.cz/item/CS_URS_2024_02/121151123"/>
    <hyperlink ref="F138" r:id="rId3" display="https://podminky.urs.cz/item/CS_URS_2024_02/124353104"/>
    <hyperlink ref="F141" r:id="rId4" display="https://podminky.urs.cz/item/CS_URS_2024_02/127451113"/>
    <hyperlink ref="F144" r:id="rId5" display="https://podminky.urs.cz/item/CS_URS_2024_02/162351124"/>
    <hyperlink ref="F147" r:id="rId6" display="https://podminky.urs.cz/item/CS_URS_2024_02/162551128"/>
    <hyperlink ref="F159" r:id="rId7" display="https://podminky.urs.cz/item/CS_URS_2024_02/162551108"/>
    <hyperlink ref="F167" r:id="rId8" display="https://podminky.urs.cz/item/CS_URS_2024_02/171152501"/>
    <hyperlink ref="F170" r:id="rId9" display="https://podminky.urs.cz/item/CS_URS_2024_02/174251101"/>
    <hyperlink ref="F173" r:id="rId10" display="https://podminky.urs.cz/item/CS_URS_2024_02/181951112"/>
    <hyperlink ref="F176" r:id="rId11" display="https://podminky.urs.cz/item/CS_URS_2024_02/182111111"/>
    <hyperlink ref="F181" r:id="rId12" display="https://podminky.urs.cz/item/CS_URS_2024_02/182351023"/>
    <hyperlink ref="F184" r:id="rId13" display="https://podminky.urs.cz/item/CS_URS_2024_02/182151111"/>
    <hyperlink ref="F187" r:id="rId14" display="https://podminky.urs.cz/item/CS_URS_2024_02/181451132"/>
    <hyperlink ref="F198" r:id="rId15" display="https://podminky.urs.cz/item/CS_URS_2024_02/162751137"/>
    <hyperlink ref="F205" r:id="rId16" display="https://podminky.urs.cz/item/CS_URS_2024_02/162751139"/>
    <hyperlink ref="F208" r:id="rId17" display="https://podminky.urs.cz/item/CS_URS_2024_02/171201231"/>
    <hyperlink ref="F211" r:id="rId18" display="https://podminky.urs.cz/item/CS_URS_2024_02/167151112"/>
    <hyperlink ref="F214" r:id="rId19" display="https://podminky.urs.cz/item/CS_URS_2024_02/174151101"/>
    <hyperlink ref="F220" r:id="rId20" display="https://podminky.urs.cz/item/CS_URS_2024_02/171251201"/>
    <hyperlink ref="F226" r:id="rId21" display="https://podminky.urs.cz/item/CS_URS_2024_02/181351113"/>
    <hyperlink ref="F229" r:id="rId22" display="https://podminky.urs.cz/item/CS_URS_2024_02/181351114"/>
    <hyperlink ref="F235" r:id="rId23" display="https://podminky.urs.cz/item/CS_URS_2024_02/181451131"/>
    <hyperlink ref="F241" r:id="rId24" display="https://podminky.urs.cz/item/CS_URS_2024_02/181951114"/>
    <hyperlink ref="F246" r:id="rId25" display="https://podminky.urs.cz/item/CS_URS_2024_02/185804312"/>
    <hyperlink ref="F249" r:id="rId26" display="https://podminky.urs.cz/item/CS_URS_2024_02/321311116"/>
    <hyperlink ref="F252" r:id="rId27" display="https://podminky.urs.cz/item/CS_URS_2024_02/321351010"/>
    <hyperlink ref="F255" r:id="rId28" display="https://podminky.urs.cz/item/CS_URS_2024_02/321352010"/>
    <hyperlink ref="F257" r:id="rId29" display="https://podminky.urs.cz/item/CS_URS_2024_02/321366112"/>
    <hyperlink ref="F260" r:id="rId30" display="https://podminky.urs.cz/item/CS_URS_2024_02/321368211"/>
    <hyperlink ref="F270" r:id="rId31" display="https://podminky.urs.cz/item/CS_URS_2024_02/462519002"/>
    <hyperlink ref="F273" r:id="rId32" display="https://podminky.urs.cz/item/CS_URS_2024_02/465220111"/>
    <hyperlink ref="F280" r:id="rId33" display="https://podminky.urs.cz/item/CS_URS_2024_02/899722114"/>
    <hyperlink ref="F283" r:id="rId34" display="https://podminky.urs.cz/item/CS_URS_2024_02/997321511"/>
    <hyperlink ref="F285" r:id="rId35" display="https://podminky.urs.cz/item/CS_URS_2024_02/997321519"/>
    <hyperlink ref="F289" r:id="rId36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8" t="s">
        <v>185</v>
      </c>
      <c r="BA2" s="148" t="s">
        <v>1</v>
      </c>
      <c r="BB2" s="148" t="s">
        <v>1</v>
      </c>
      <c r="BC2" s="148" t="s">
        <v>786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677</v>
      </c>
      <c r="BA3" s="148" t="s">
        <v>1</v>
      </c>
      <c r="BB3" s="148" t="s">
        <v>1</v>
      </c>
      <c r="BC3" s="148" t="s">
        <v>787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788</v>
      </c>
      <c r="BA4" s="148" t="s">
        <v>1</v>
      </c>
      <c r="BB4" s="148" t="s">
        <v>1</v>
      </c>
      <c r="BC4" s="148" t="s">
        <v>789</v>
      </c>
      <c r="BD4" s="148" t="s">
        <v>21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790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ROUND((SUM(BE129:BE351)),  2)</f>
        <v>0</v>
      </c>
      <c r="G33" s="40"/>
      <c r="H33" s="40"/>
      <c r="I33" s="167">
        <v>0.20999999999999999</v>
      </c>
      <c r="J33" s="166">
        <f>ROUND(((SUM(BE129:BE351))*I33),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ROUND((SUM(BF129:BF351)),  2)</f>
        <v>0</v>
      </c>
      <c r="G34" s="40"/>
      <c r="H34" s="40"/>
      <c r="I34" s="167">
        <v>0.14999999999999999</v>
      </c>
      <c r="J34" s="166">
        <f>ROUND(((SUM(BF129:BF351))*I34),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ROUND((SUM(BG129:BG351)),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ROUND((SUM(BH129:BH351)),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ROUND((SUM(BI129:BI351)),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030.11.3 - Úprava koryta v úseku km 0,664 50 – 0,940 56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602</v>
      </c>
      <c r="E103" s="199"/>
      <c r="F103" s="199"/>
      <c r="G103" s="199"/>
      <c r="H103" s="199"/>
      <c r="I103" s="199"/>
      <c r="J103" s="200">
        <f>J305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791</v>
      </c>
      <c r="E108" s="199"/>
      <c r="F108" s="199"/>
      <c r="G108" s="199"/>
      <c r="H108" s="199"/>
      <c r="I108" s="199"/>
      <c r="J108" s="200">
        <f>J337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603</v>
      </c>
      <c r="E109" s="194"/>
      <c r="F109" s="194"/>
      <c r="G109" s="194"/>
      <c r="H109" s="194"/>
      <c r="I109" s="194"/>
      <c r="J109" s="195">
        <f>J343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030.11.3 - Úprava koryta v úseku km 0,664 50 – 0,940 56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P130+P336+P343</f>
        <v>0</v>
      </c>
      <c r="Q129" s="106"/>
      <c r="R129" s="210">
        <f>R130+R336+R343</f>
        <v>10557.45353115</v>
      </c>
      <c r="S129" s="106"/>
      <c r="T129" s="211">
        <f>T130+T336+T343</f>
        <v>379.10600000000005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BK130+BK336+BK343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P131+P266+P272+P284+P296+P305+P317+P328+P333</f>
        <v>0</v>
      </c>
      <c r="Q130" s="221"/>
      <c r="R130" s="222">
        <f>R131+R266+R272+R284+R296+R305+R317+R328+R333</f>
        <v>10557.089681150001</v>
      </c>
      <c r="S130" s="221"/>
      <c r="T130" s="223">
        <f>T131+T266+T272+T284+T296+T305+T317+T328+T333</f>
        <v>379.10600000000005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BK131+BK266+BK272+BK284+BK296+BK305+BK317+BK328+BK333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SUM(P132:P265)</f>
        <v>0</v>
      </c>
      <c r="Q131" s="221"/>
      <c r="R131" s="222">
        <f>SUM(R132:R265)</f>
        <v>71.561800000000005</v>
      </c>
      <c r="S131" s="221"/>
      <c r="T131" s="223">
        <f>SUM(T132:T265)</f>
        <v>379.10600000000005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SUM(BK132:BK265)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208.30000000000001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379.10600000000005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792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793</v>
      </c>
      <c r="G134" s="248"/>
      <c r="H134" s="252">
        <v>208.30000000000001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245</v>
      </c>
      <c r="F135" s="231" t="s">
        <v>246</v>
      </c>
      <c r="G135" s="232" t="s">
        <v>247</v>
      </c>
      <c r="H135" s="233">
        <v>60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3.0000000000000001E-05</v>
      </c>
      <c r="R135" s="238">
        <f>Q135*H135</f>
        <v>0.0018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794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249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795</v>
      </c>
      <c r="G137" s="248"/>
      <c r="H137" s="252">
        <v>60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251</v>
      </c>
      <c r="F138" s="231" t="s">
        <v>252</v>
      </c>
      <c r="G138" s="232" t="s">
        <v>253</v>
      </c>
      <c r="H138" s="233">
        <v>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796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255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16.5" customHeight="1">
      <c r="A140" s="40"/>
      <c r="B140" s="41"/>
      <c r="C140" s="229" t="s">
        <v>232</v>
      </c>
      <c r="D140" s="229" t="s">
        <v>227</v>
      </c>
      <c r="E140" s="230" t="s">
        <v>257</v>
      </c>
      <c r="F140" s="231" t="s">
        <v>258</v>
      </c>
      <c r="G140" s="232" t="s">
        <v>259</v>
      </c>
      <c r="H140" s="233">
        <v>4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797</v>
      </c>
    </row>
    <row r="141" s="2" customFormat="1">
      <c r="A141" s="40"/>
      <c r="B141" s="41"/>
      <c r="C141" s="42"/>
      <c r="D141" s="249" t="s">
        <v>261</v>
      </c>
      <c r="E141" s="42"/>
      <c r="F141" s="259" t="s">
        <v>262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261</v>
      </c>
      <c r="AU141" s="18" t="s">
        <v>21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8865.6000000000004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798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799</v>
      </c>
      <c r="G144" s="248"/>
      <c r="H144" s="252">
        <v>8449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800</v>
      </c>
      <c r="G145" s="248"/>
      <c r="H145" s="252">
        <v>416.60000000000002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8865.6000000000004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263</v>
      </c>
      <c r="D147" s="229" t="s">
        <v>227</v>
      </c>
      <c r="E147" s="230" t="s">
        <v>278</v>
      </c>
      <c r="F147" s="231" t="s">
        <v>279</v>
      </c>
      <c r="G147" s="232" t="s">
        <v>240</v>
      </c>
      <c r="H147" s="233">
        <v>556.10000000000002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801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802</v>
      </c>
      <c r="G149" s="248"/>
      <c r="H149" s="252">
        <v>556.10000000000002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271</v>
      </c>
      <c r="D150" s="229" t="s">
        <v>227</v>
      </c>
      <c r="E150" s="230" t="s">
        <v>284</v>
      </c>
      <c r="F150" s="231" t="s">
        <v>285</v>
      </c>
      <c r="G150" s="232" t="s">
        <v>240</v>
      </c>
      <c r="H150" s="233">
        <v>12194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803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804</v>
      </c>
      <c r="G152" s="248"/>
      <c r="H152" s="252">
        <v>12194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12194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617</v>
      </c>
      <c r="F154" s="231" t="s">
        <v>618</v>
      </c>
      <c r="G154" s="232" t="s">
        <v>240</v>
      </c>
      <c r="H154" s="233">
        <v>7922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805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620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806</v>
      </c>
      <c r="G156" s="248"/>
      <c r="H156" s="252">
        <v>7922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7.8" customHeight="1">
      <c r="A157" s="40"/>
      <c r="B157" s="41"/>
      <c r="C157" s="229" t="s">
        <v>283</v>
      </c>
      <c r="D157" s="229" t="s">
        <v>227</v>
      </c>
      <c r="E157" s="230" t="s">
        <v>631</v>
      </c>
      <c r="F157" s="231" t="s">
        <v>632</v>
      </c>
      <c r="G157" s="232" t="s">
        <v>240</v>
      </c>
      <c r="H157" s="233">
        <v>2152.875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807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634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808</v>
      </c>
      <c r="G159" s="248"/>
      <c r="H159" s="252">
        <v>844.89999999999998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809</v>
      </c>
      <c r="G160" s="248"/>
      <c r="H160" s="252">
        <v>41.659999999999997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886.55999999999995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810</v>
      </c>
      <c r="G162" s="248"/>
      <c r="H162" s="252">
        <v>705.45000000000005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811</v>
      </c>
      <c r="G163" s="248"/>
      <c r="H163" s="252">
        <v>395.11500000000001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812</v>
      </c>
      <c r="G164" s="248"/>
      <c r="H164" s="252">
        <v>165.75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788</v>
      </c>
      <c r="F165" s="274" t="s">
        <v>303</v>
      </c>
      <c r="G165" s="272"/>
      <c r="H165" s="275">
        <v>1266.3150000000001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2152.875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296</v>
      </c>
      <c r="F167" s="231" t="s">
        <v>297</v>
      </c>
      <c r="G167" s="232" t="s">
        <v>240</v>
      </c>
      <c r="H167" s="233">
        <v>17041.584999999999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813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814</v>
      </c>
      <c r="G169" s="248"/>
      <c r="H169" s="252">
        <v>556.10000000000002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556.10000000000002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815</v>
      </c>
      <c r="G171" s="248"/>
      <c r="H171" s="252">
        <v>49.979999999999997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816</v>
      </c>
      <c r="G172" s="248"/>
      <c r="H172" s="252">
        <v>6839.3400000000001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817</v>
      </c>
      <c r="G173" s="248"/>
      <c r="H173" s="252">
        <v>1607.0999999999999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818</v>
      </c>
      <c r="G174" s="248"/>
      <c r="H174" s="252">
        <v>18.149999999999999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819</v>
      </c>
      <c r="G175" s="248"/>
      <c r="H175" s="252">
        <v>2997.9000000000001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820</v>
      </c>
      <c r="G176" s="248"/>
      <c r="H176" s="252">
        <v>556.10000000000002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821</v>
      </c>
      <c r="G177" s="248"/>
      <c r="H177" s="252">
        <v>3169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822</v>
      </c>
      <c r="G178" s="248"/>
      <c r="H178" s="252">
        <v>1200.0150000000001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823</v>
      </c>
      <c r="G179" s="248"/>
      <c r="H179" s="252">
        <v>38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824</v>
      </c>
      <c r="G180" s="248"/>
      <c r="H180" s="252">
        <v>9.9000000000000004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80</v>
      </c>
      <c r="AY180" s="258" t="s">
        <v>225</v>
      </c>
    </row>
    <row r="181" s="15" customFormat="1">
      <c r="A181" s="15"/>
      <c r="B181" s="271"/>
      <c r="C181" s="272"/>
      <c r="D181" s="249" t="s">
        <v>236</v>
      </c>
      <c r="E181" s="273" t="s">
        <v>185</v>
      </c>
      <c r="F181" s="274" t="s">
        <v>303</v>
      </c>
      <c r="G181" s="272"/>
      <c r="H181" s="275">
        <v>16485.485000000001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236</v>
      </c>
      <c r="AU181" s="281" t="s">
        <v>21</v>
      </c>
      <c r="AV181" s="15" t="s">
        <v>244</v>
      </c>
      <c r="AW181" s="15" t="s">
        <v>36</v>
      </c>
      <c r="AX181" s="15" t="s">
        <v>80</v>
      </c>
      <c r="AY181" s="281" t="s">
        <v>225</v>
      </c>
    </row>
    <row r="182" s="14" customFormat="1">
      <c r="A182" s="14"/>
      <c r="B182" s="260"/>
      <c r="C182" s="261"/>
      <c r="D182" s="249" t="s">
        <v>236</v>
      </c>
      <c r="E182" s="262" t="s">
        <v>1</v>
      </c>
      <c r="F182" s="263" t="s">
        <v>270</v>
      </c>
      <c r="G182" s="261"/>
      <c r="H182" s="264">
        <v>17041.584999999999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236</v>
      </c>
      <c r="AU182" s="270" t="s">
        <v>21</v>
      </c>
      <c r="AV182" s="14" t="s">
        <v>232</v>
      </c>
      <c r="AW182" s="14" t="s">
        <v>36</v>
      </c>
      <c r="AX182" s="14" t="s">
        <v>88</v>
      </c>
      <c r="AY182" s="270" t="s">
        <v>225</v>
      </c>
    </row>
    <row r="183" s="2" customFormat="1" ht="24.15" customHeight="1">
      <c r="A183" s="40"/>
      <c r="B183" s="41"/>
      <c r="C183" s="229" t="s">
        <v>295</v>
      </c>
      <c r="D183" s="229" t="s">
        <v>227</v>
      </c>
      <c r="E183" s="230" t="s">
        <v>318</v>
      </c>
      <c r="F183" s="231" t="s">
        <v>319</v>
      </c>
      <c r="G183" s="232" t="s">
        <v>230</v>
      </c>
      <c r="H183" s="233">
        <v>1835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825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321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826</v>
      </c>
      <c r="G185" s="248"/>
      <c r="H185" s="252">
        <v>1835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317</v>
      </c>
      <c r="D186" s="229" t="s">
        <v>227</v>
      </c>
      <c r="E186" s="230" t="s">
        <v>827</v>
      </c>
      <c r="F186" s="231" t="s">
        <v>828</v>
      </c>
      <c r="G186" s="232" t="s">
        <v>240</v>
      </c>
      <c r="H186" s="233">
        <v>73.700000000000003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829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830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831</v>
      </c>
      <c r="G188" s="248"/>
      <c r="H188" s="252">
        <v>38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832</v>
      </c>
      <c r="G189" s="248"/>
      <c r="H189" s="252">
        <v>30.5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833</v>
      </c>
      <c r="G190" s="248"/>
      <c r="H190" s="252">
        <v>5.2000000000000002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73.700000000000003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323</v>
      </c>
      <c r="D192" s="282" t="s">
        <v>341</v>
      </c>
      <c r="E192" s="283" t="s">
        <v>834</v>
      </c>
      <c r="F192" s="284" t="s">
        <v>835</v>
      </c>
      <c r="G192" s="285" t="s">
        <v>395</v>
      </c>
      <c r="H192" s="286">
        <v>71.400000000000006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71.400000000000006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836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832</v>
      </c>
      <c r="G193" s="248"/>
      <c r="H193" s="252">
        <v>30.5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833</v>
      </c>
      <c r="G194" s="248"/>
      <c r="H194" s="252">
        <v>5.2000000000000002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35.700000000000003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837</v>
      </c>
      <c r="G196" s="248"/>
      <c r="H196" s="252">
        <v>71.400000000000006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24.15" customHeight="1">
      <c r="A197" s="40"/>
      <c r="B197" s="41"/>
      <c r="C197" s="229" t="s">
        <v>328</v>
      </c>
      <c r="D197" s="229" t="s">
        <v>227</v>
      </c>
      <c r="E197" s="230" t="s">
        <v>335</v>
      </c>
      <c r="F197" s="231" t="s">
        <v>336</v>
      </c>
      <c r="G197" s="232" t="s">
        <v>230</v>
      </c>
      <c r="H197" s="233">
        <v>2116.0999999999999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838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338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839</v>
      </c>
      <c r="G199" s="248"/>
      <c r="H199" s="252">
        <v>2116.0999999999999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8</v>
      </c>
      <c r="D200" s="282" t="s">
        <v>341</v>
      </c>
      <c r="E200" s="283" t="s">
        <v>342</v>
      </c>
      <c r="F200" s="284" t="s">
        <v>343</v>
      </c>
      <c r="G200" s="285" t="s">
        <v>230</v>
      </c>
      <c r="H200" s="286">
        <v>2221.9050000000002</v>
      </c>
      <c r="I200" s="287"/>
      <c r="J200" s="288">
        <f>ROUND(I200*H200,2)</f>
        <v>0</v>
      </c>
      <c r="K200" s="284" t="s">
        <v>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840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841</v>
      </c>
      <c r="G201" s="248"/>
      <c r="H201" s="252">
        <v>2221.9050000000002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340</v>
      </c>
      <c r="D202" s="229" t="s">
        <v>227</v>
      </c>
      <c r="E202" s="230" t="s">
        <v>842</v>
      </c>
      <c r="F202" s="231" t="s">
        <v>843</v>
      </c>
      <c r="G202" s="232" t="s">
        <v>230</v>
      </c>
      <c r="H202" s="233">
        <v>3810.1999999999998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844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845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846</v>
      </c>
      <c r="G204" s="248"/>
      <c r="H204" s="252">
        <v>3810.1999999999998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346</v>
      </c>
      <c r="D205" s="229" t="s">
        <v>227</v>
      </c>
      <c r="E205" s="230" t="s">
        <v>359</v>
      </c>
      <c r="F205" s="231" t="s">
        <v>360</v>
      </c>
      <c r="G205" s="232" t="s">
        <v>230</v>
      </c>
      <c r="H205" s="233">
        <v>2634.0999999999999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847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362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848</v>
      </c>
      <c r="G207" s="248"/>
      <c r="H207" s="252">
        <v>2634.0999999999999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352</v>
      </c>
      <c r="D208" s="229" t="s">
        <v>227</v>
      </c>
      <c r="E208" s="230" t="s">
        <v>419</v>
      </c>
      <c r="F208" s="231" t="s">
        <v>420</v>
      </c>
      <c r="G208" s="232" t="s">
        <v>230</v>
      </c>
      <c r="H208" s="233">
        <v>2634.0999999999999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849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422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848</v>
      </c>
      <c r="G210" s="248"/>
      <c r="H210" s="252">
        <v>2634.0999999999999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358</v>
      </c>
      <c r="D211" s="229" t="s">
        <v>227</v>
      </c>
      <c r="E211" s="230" t="s">
        <v>365</v>
      </c>
      <c r="F211" s="231" t="s">
        <v>366</v>
      </c>
      <c r="G211" s="232" t="s">
        <v>240</v>
      </c>
      <c r="H211" s="233">
        <v>1000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850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368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369</v>
      </c>
      <c r="G213" s="248"/>
      <c r="H213" s="252">
        <v>1000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364</v>
      </c>
      <c r="D214" s="229" t="s">
        <v>227</v>
      </c>
      <c r="E214" s="230" t="s">
        <v>370</v>
      </c>
      <c r="F214" s="231" t="s">
        <v>371</v>
      </c>
      <c r="G214" s="232" t="s">
        <v>259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851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373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2" customFormat="1" ht="16.5" customHeight="1">
      <c r="A216" s="40"/>
      <c r="B216" s="41"/>
      <c r="C216" s="229" t="s">
        <v>7</v>
      </c>
      <c r="D216" s="229" t="s">
        <v>227</v>
      </c>
      <c r="E216" s="230" t="s">
        <v>375</v>
      </c>
      <c r="F216" s="231" t="s">
        <v>376</v>
      </c>
      <c r="G216" s="232" t="s">
        <v>240</v>
      </c>
      <c r="H216" s="233">
        <v>7922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852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806</v>
      </c>
      <c r="G217" s="248"/>
      <c r="H217" s="252">
        <v>7922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671</v>
      </c>
      <c r="F218" s="231" t="s">
        <v>672</v>
      </c>
      <c r="G218" s="232" t="s">
        <v>240</v>
      </c>
      <c r="H218" s="233">
        <v>6028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853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854</v>
      </c>
      <c r="G220" s="248"/>
      <c r="H220" s="252">
        <v>1275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5" customFormat="1">
      <c r="A221" s="15"/>
      <c r="B221" s="271"/>
      <c r="C221" s="272"/>
      <c r="D221" s="249" t="s">
        <v>236</v>
      </c>
      <c r="E221" s="273" t="s">
        <v>1</v>
      </c>
      <c r="F221" s="274" t="s">
        <v>303</v>
      </c>
      <c r="G221" s="272"/>
      <c r="H221" s="275">
        <v>1275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236</v>
      </c>
      <c r="AU221" s="281" t="s">
        <v>21</v>
      </c>
      <c r="AV221" s="15" t="s">
        <v>244</v>
      </c>
      <c r="AW221" s="15" t="s">
        <v>36</v>
      </c>
      <c r="AX221" s="15" t="s">
        <v>80</v>
      </c>
      <c r="AY221" s="281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855</v>
      </c>
      <c r="G222" s="248"/>
      <c r="H222" s="252">
        <v>4753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5" customFormat="1">
      <c r="A223" s="15"/>
      <c r="B223" s="271"/>
      <c r="C223" s="272"/>
      <c r="D223" s="249" t="s">
        <v>236</v>
      </c>
      <c r="E223" s="273" t="s">
        <v>677</v>
      </c>
      <c r="F223" s="274" t="s">
        <v>303</v>
      </c>
      <c r="G223" s="272"/>
      <c r="H223" s="275">
        <v>4753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236</v>
      </c>
      <c r="AU223" s="281" t="s">
        <v>21</v>
      </c>
      <c r="AV223" s="15" t="s">
        <v>244</v>
      </c>
      <c r="AW223" s="15" t="s">
        <v>36</v>
      </c>
      <c r="AX223" s="15" t="s">
        <v>80</v>
      </c>
      <c r="AY223" s="281" t="s">
        <v>225</v>
      </c>
    </row>
    <row r="224" s="14" customFormat="1">
      <c r="A224" s="14"/>
      <c r="B224" s="260"/>
      <c r="C224" s="261"/>
      <c r="D224" s="249" t="s">
        <v>236</v>
      </c>
      <c r="E224" s="262" t="s">
        <v>1</v>
      </c>
      <c r="F224" s="263" t="s">
        <v>270</v>
      </c>
      <c r="G224" s="261"/>
      <c r="H224" s="264">
        <v>6028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0" t="s">
        <v>236</v>
      </c>
      <c r="AU224" s="270" t="s">
        <v>21</v>
      </c>
      <c r="AV224" s="14" t="s">
        <v>232</v>
      </c>
      <c r="AW224" s="14" t="s">
        <v>36</v>
      </c>
      <c r="AX224" s="14" t="s">
        <v>88</v>
      </c>
      <c r="AY224" s="270" t="s">
        <v>225</v>
      </c>
    </row>
    <row r="225" s="2" customFormat="1" ht="37.8" customHeight="1">
      <c r="A225" s="40"/>
      <c r="B225" s="41"/>
      <c r="C225" s="229" t="s">
        <v>379</v>
      </c>
      <c r="D225" s="229" t="s">
        <v>227</v>
      </c>
      <c r="E225" s="230" t="s">
        <v>678</v>
      </c>
      <c r="F225" s="231" t="s">
        <v>679</v>
      </c>
      <c r="G225" s="232" t="s">
        <v>240</v>
      </c>
      <c r="H225" s="233">
        <v>60280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856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681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857</v>
      </c>
      <c r="G227" s="248"/>
      <c r="H227" s="252">
        <v>60280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24.15" customHeight="1">
      <c r="A228" s="40"/>
      <c r="B228" s="41"/>
      <c r="C228" s="229" t="s">
        <v>386</v>
      </c>
      <c r="D228" s="229" t="s">
        <v>227</v>
      </c>
      <c r="E228" s="230" t="s">
        <v>400</v>
      </c>
      <c r="F228" s="231" t="s">
        <v>401</v>
      </c>
      <c r="G228" s="232" t="s">
        <v>240</v>
      </c>
      <c r="H228" s="233">
        <v>22504.799999999999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858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403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859</v>
      </c>
      <c r="G230" s="248"/>
      <c r="H230" s="252">
        <v>21238.485000000001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788</v>
      </c>
      <c r="G231" s="248"/>
      <c r="H231" s="252">
        <v>1266.3150000000001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22504.799999999999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24.15" customHeight="1">
      <c r="A233" s="40"/>
      <c r="B233" s="41"/>
      <c r="C233" s="229" t="s">
        <v>392</v>
      </c>
      <c r="D233" s="229" t="s">
        <v>227</v>
      </c>
      <c r="E233" s="230" t="s">
        <v>860</v>
      </c>
      <c r="F233" s="231" t="s">
        <v>861</v>
      </c>
      <c r="G233" s="232" t="s">
        <v>240</v>
      </c>
      <c r="H233" s="233">
        <v>3553.9000000000001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862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863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819</v>
      </c>
      <c r="G235" s="248"/>
      <c r="H235" s="252">
        <v>2997.9000000000001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864</v>
      </c>
      <c r="G236" s="248"/>
      <c r="H236" s="252">
        <v>556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80</v>
      </c>
      <c r="AY236" s="258" t="s">
        <v>225</v>
      </c>
    </row>
    <row r="237" s="14" customFormat="1">
      <c r="A237" s="14"/>
      <c r="B237" s="260"/>
      <c r="C237" s="261"/>
      <c r="D237" s="249" t="s">
        <v>236</v>
      </c>
      <c r="E237" s="262" t="s">
        <v>1</v>
      </c>
      <c r="F237" s="263" t="s">
        <v>270</v>
      </c>
      <c r="G237" s="261"/>
      <c r="H237" s="264">
        <v>3553.9000000000001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0" t="s">
        <v>236</v>
      </c>
      <c r="AU237" s="270" t="s">
        <v>21</v>
      </c>
      <c r="AV237" s="14" t="s">
        <v>232</v>
      </c>
      <c r="AW237" s="14" t="s">
        <v>36</v>
      </c>
      <c r="AX237" s="14" t="s">
        <v>88</v>
      </c>
      <c r="AY237" s="270" t="s">
        <v>225</v>
      </c>
    </row>
    <row r="238" s="2" customFormat="1" ht="16.5" customHeight="1">
      <c r="A238" s="40"/>
      <c r="B238" s="41"/>
      <c r="C238" s="229" t="s">
        <v>399</v>
      </c>
      <c r="D238" s="229" t="s">
        <v>227</v>
      </c>
      <c r="E238" s="230" t="s">
        <v>406</v>
      </c>
      <c r="F238" s="231" t="s">
        <v>407</v>
      </c>
      <c r="G238" s="232" t="s">
        <v>240</v>
      </c>
      <c r="H238" s="233">
        <v>4611.6599999999999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865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409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866</v>
      </c>
      <c r="G240" s="248"/>
      <c r="H240" s="252">
        <v>886.55999999999995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80</v>
      </c>
      <c r="AY240" s="258" t="s">
        <v>225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867</v>
      </c>
      <c r="G241" s="248"/>
      <c r="H241" s="252">
        <v>556.10000000000002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821</v>
      </c>
      <c r="G242" s="248"/>
      <c r="H242" s="252">
        <v>3169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4" customFormat="1">
      <c r="A243" s="14"/>
      <c r="B243" s="260"/>
      <c r="C243" s="261"/>
      <c r="D243" s="249" t="s">
        <v>236</v>
      </c>
      <c r="E243" s="262" t="s">
        <v>1</v>
      </c>
      <c r="F243" s="263" t="s">
        <v>270</v>
      </c>
      <c r="G243" s="261"/>
      <c r="H243" s="264">
        <v>4611.6599999999999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0" t="s">
        <v>236</v>
      </c>
      <c r="AU243" s="270" t="s">
        <v>21</v>
      </c>
      <c r="AV243" s="14" t="s">
        <v>232</v>
      </c>
      <c r="AW243" s="14" t="s">
        <v>36</v>
      </c>
      <c r="AX243" s="14" t="s">
        <v>88</v>
      </c>
      <c r="AY243" s="270" t="s">
        <v>225</v>
      </c>
    </row>
    <row r="244" s="2" customFormat="1" ht="33" customHeight="1">
      <c r="A244" s="40"/>
      <c r="B244" s="41"/>
      <c r="C244" s="229" t="s">
        <v>701</v>
      </c>
      <c r="D244" s="229" t="s">
        <v>227</v>
      </c>
      <c r="E244" s="230" t="s">
        <v>393</v>
      </c>
      <c r="F244" s="231" t="s">
        <v>394</v>
      </c>
      <c r="G244" s="232" t="s">
        <v>395</v>
      </c>
      <c r="H244" s="233">
        <v>12056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868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397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869</v>
      </c>
      <c r="G246" s="248"/>
      <c r="H246" s="252">
        <v>12056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33" customHeight="1">
      <c r="A247" s="40"/>
      <c r="B247" s="41"/>
      <c r="C247" s="229" t="s">
        <v>405</v>
      </c>
      <c r="D247" s="229" t="s">
        <v>227</v>
      </c>
      <c r="E247" s="230" t="s">
        <v>413</v>
      </c>
      <c r="F247" s="231" t="s">
        <v>414</v>
      </c>
      <c r="G247" s="232" t="s">
        <v>230</v>
      </c>
      <c r="H247" s="233">
        <v>5366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870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416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871</v>
      </c>
      <c r="G249" s="248"/>
      <c r="H249" s="252">
        <v>4703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872</v>
      </c>
      <c r="G250" s="248"/>
      <c r="H250" s="252">
        <v>663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80</v>
      </c>
      <c r="AY250" s="258" t="s">
        <v>225</v>
      </c>
    </row>
    <row r="251" s="14" customFormat="1">
      <c r="A251" s="14"/>
      <c r="B251" s="260"/>
      <c r="C251" s="261"/>
      <c r="D251" s="249" t="s">
        <v>236</v>
      </c>
      <c r="E251" s="262" t="s">
        <v>1</v>
      </c>
      <c r="F251" s="263" t="s">
        <v>270</v>
      </c>
      <c r="G251" s="261"/>
      <c r="H251" s="264">
        <v>5366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236</v>
      </c>
      <c r="AU251" s="270" t="s">
        <v>21</v>
      </c>
      <c r="AV251" s="14" t="s">
        <v>232</v>
      </c>
      <c r="AW251" s="14" t="s">
        <v>36</v>
      </c>
      <c r="AX251" s="14" t="s">
        <v>88</v>
      </c>
      <c r="AY251" s="270" t="s">
        <v>225</v>
      </c>
    </row>
    <row r="252" s="2" customFormat="1" ht="24.15" customHeight="1">
      <c r="A252" s="40"/>
      <c r="B252" s="41"/>
      <c r="C252" s="229" t="s">
        <v>412</v>
      </c>
      <c r="D252" s="229" t="s">
        <v>227</v>
      </c>
      <c r="E252" s="230" t="s">
        <v>329</v>
      </c>
      <c r="F252" s="231" t="s">
        <v>330</v>
      </c>
      <c r="G252" s="232" t="s">
        <v>230</v>
      </c>
      <c r="H252" s="233">
        <v>5366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873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332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874</v>
      </c>
      <c r="G254" s="248"/>
      <c r="H254" s="252">
        <v>5366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418</v>
      </c>
      <c r="D255" s="229" t="s">
        <v>227</v>
      </c>
      <c r="E255" s="230" t="s">
        <v>442</v>
      </c>
      <c r="F255" s="231" t="s">
        <v>443</v>
      </c>
      <c r="G255" s="232" t="s">
        <v>230</v>
      </c>
      <c r="H255" s="233">
        <v>663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875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445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872</v>
      </c>
      <c r="G257" s="248"/>
      <c r="H257" s="252">
        <v>663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82" t="s">
        <v>423</v>
      </c>
      <c r="D258" s="282" t="s">
        <v>341</v>
      </c>
      <c r="E258" s="283" t="s">
        <v>424</v>
      </c>
      <c r="F258" s="284" t="s">
        <v>425</v>
      </c>
      <c r="G258" s="285" t="s">
        <v>426</v>
      </c>
      <c r="H258" s="286">
        <v>160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</v>
      </c>
      <c r="R258" s="238">
        <f>Q258*H258</f>
        <v>0.16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876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877</v>
      </c>
      <c r="G259" s="248"/>
      <c r="H259" s="252">
        <v>8000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3" customFormat="1">
      <c r="A260" s="13"/>
      <c r="B260" s="247"/>
      <c r="C260" s="248"/>
      <c r="D260" s="249" t="s">
        <v>236</v>
      </c>
      <c r="E260" s="248"/>
      <c r="F260" s="251" t="s">
        <v>878</v>
      </c>
      <c r="G260" s="248"/>
      <c r="H260" s="252">
        <v>160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4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430</v>
      </c>
      <c r="D261" s="229" t="s">
        <v>227</v>
      </c>
      <c r="E261" s="230" t="s">
        <v>708</v>
      </c>
      <c r="F261" s="231" t="s">
        <v>709</v>
      </c>
      <c r="G261" s="232" t="s">
        <v>230</v>
      </c>
      <c r="H261" s="233">
        <v>7725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879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711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880</v>
      </c>
      <c r="G263" s="248"/>
      <c r="H263" s="252">
        <v>7725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16.5" customHeight="1">
      <c r="A264" s="40"/>
      <c r="B264" s="41"/>
      <c r="C264" s="229" t="s">
        <v>436</v>
      </c>
      <c r="D264" s="229" t="s">
        <v>227</v>
      </c>
      <c r="E264" s="230" t="s">
        <v>437</v>
      </c>
      <c r="F264" s="231" t="s">
        <v>438</v>
      </c>
      <c r="G264" s="232" t="s">
        <v>240</v>
      </c>
      <c r="H264" s="233">
        <v>160.00200000000001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881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440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2" customFormat="1" ht="22.8" customHeight="1">
      <c r="A266" s="12"/>
      <c r="B266" s="213"/>
      <c r="C266" s="214"/>
      <c r="D266" s="215" t="s">
        <v>79</v>
      </c>
      <c r="E266" s="227" t="s">
        <v>21</v>
      </c>
      <c r="F266" s="227" t="s">
        <v>446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SUM(P267:P271)</f>
        <v>0</v>
      </c>
      <c r="Q266" s="221"/>
      <c r="R266" s="222">
        <f>SUM(R267:R271)</f>
        <v>20.240000000000002</v>
      </c>
      <c r="S266" s="221"/>
      <c r="T266" s="223">
        <f>SUM(T267:T271)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88</v>
      </c>
      <c r="AT266" s="225" t="s">
        <v>79</v>
      </c>
      <c r="AU266" s="225" t="s">
        <v>88</v>
      </c>
      <c r="AY266" s="224" t="s">
        <v>225</v>
      </c>
      <c r="BK266" s="226">
        <f>SUM(BK267:BK271)</f>
        <v>0</v>
      </c>
    </row>
    <row r="267" s="2" customFormat="1" ht="24.15" customHeight="1">
      <c r="A267" s="40"/>
      <c r="B267" s="41"/>
      <c r="C267" s="229" t="s">
        <v>441</v>
      </c>
      <c r="D267" s="229" t="s">
        <v>227</v>
      </c>
      <c r="E267" s="230" t="s">
        <v>882</v>
      </c>
      <c r="F267" s="231" t="s">
        <v>883</v>
      </c>
      <c r="G267" s="232" t="s">
        <v>230</v>
      </c>
      <c r="H267" s="233">
        <v>33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0.108</v>
      </c>
      <c r="R267" s="238">
        <f>Q267*H267</f>
        <v>3.5640000000000001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884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885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886</v>
      </c>
      <c r="G269" s="248"/>
      <c r="H269" s="252">
        <v>33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16.5" customHeight="1">
      <c r="A270" s="40"/>
      <c r="B270" s="41"/>
      <c r="C270" s="282" t="s">
        <v>729</v>
      </c>
      <c r="D270" s="282" t="s">
        <v>341</v>
      </c>
      <c r="E270" s="283" t="s">
        <v>457</v>
      </c>
      <c r="F270" s="284" t="s">
        <v>458</v>
      </c>
      <c r="G270" s="285" t="s">
        <v>459</v>
      </c>
      <c r="H270" s="286">
        <v>11</v>
      </c>
      <c r="I270" s="287"/>
      <c r="J270" s="288">
        <f>ROUND(I270*H270,2)</f>
        <v>0</v>
      </c>
      <c r="K270" s="284" t="s">
        <v>231</v>
      </c>
      <c r="L270" s="289"/>
      <c r="M270" s="290" t="s">
        <v>1</v>
      </c>
      <c r="N270" s="291" t="s">
        <v>45</v>
      </c>
      <c r="O270" s="93"/>
      <c r="P270" s="238">
        <f>O270*H270</f>
        <v>0</v>
      </c>
      <c r="Q270" s="238">
        <v>1.516</v>
      </c>
      <c r="R270" s="238">
        <f>Q270*H270</f>
        <v>16.676000000000002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277</v>
      </c>
      <c r="AT270" s="240" t="s">
        <v>341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887</v>
      </c>
    </row>
    <row r="271" s="13" customFormat="1">
      <c r="A271" s="13"/>
      <c r="B271" s="247"/>
      <c r="C271" s="248"/>
      <c r="D271" s="249" t="s">
        <v>236</v>
      </c>
      <c r="E271" s="248"/>
      <c r="F271" s="251" t="s">
        <v>888</v>
      </c>
      <c r="G271" s="248"/>
      <c r="H271" s="252">
        <v>11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4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244</v>
      </c>
      <c r="F272" s="227" t="s">
        <v>462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SUM(P273:P283)</f>
        <v>0</v>
      </c>
      <c r="Q272" s="221"/>
      <c r="R272" s="222">
        <f>SUM(R273:R283)</f>
        <v>0.02648915</v>
      </c>
      <c r="S272" s="221"/>
      <c r="T272" s="223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SUM(BK273:BK283)</f>
        <v>0</v>
      </c>
    </row>
    <row r="273" s="2" customFormat="1" ht="24.15" customHeight="1">
      <c r="A273" s="40"/>
      <c r="B273" s="41"/>
      <c r="C273" s="229" t="s">
        <v>735</v>
      </c>
      <c r="D273" s="229" t="s">
        <v>227</v>
      </c>
      <c r="E273" s="230" t="s">
        <v>889</v>
      </c>
      <c r="F273" s="231" t="s">
        <v>890</v>
      </c>
      <c r="G273" s="232" t="s">
        <v>240</v>
      </c>
      <c r="H273" s="233">
        <v>0.29999999999999999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891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892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893</v>
      </c>
      <c r="G275" s="248"/>
      <c r="H275" s="252">
        <v>0.29999999999999999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21.75" customHeight="1">
      <c r="A276" s="40"/>
      <c r="B276" s="41"/>
      <c r="C276" s="229" t="s">
        <v>456</v>
      </c>
      <c r="D276" s="229" t="s">
        <v>227</v>
      </c>
      <c r="E276" s="230" t="s">
        <v>720</v>
      </c>
      <c r="F276" s="231" t="s">
        <v>721</v>
      </c>
      <c r="G276" s="232" t="s">
        <v>230</v>
      </c>
      <c r="H276" s="233">
        <v>1.5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0.012975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894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>
      <c r="A278" s="40"/>
      <c r="B278" s="41"/>
      <c r="C278" s="42"/>
      <c r="D278" s="249" t="s">
        <v>261</v>
      </c>
      <c r="E278" s="42"/>
      <c r="F278" s="259" t="s">
        <v>895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261</v>
      </c>
      <c r="AU278" s="18" t="s">
        <v>21</v>
      </c>
    </row>
    <row r="279" s="2" customFormat="1" ht="21.75" customHeight="1">
      <c r="A279" s="40"/>
      <c r="B279" s="41"/>
      <c r="C279" s="229" t="s">
        <v>463</v>
      </c>
      <c r="D279" s="229" t="s">
        <v>227</v>
      </c>
      <c r="E279" s="230" t="s">
        <v>725</v>
      </c>
      <c r="F279" s="231" t="s">
        <v>726</v>
      </c>
      <c r="G279" s="232" t="s">
        <v>230</v>
      </c>
      <c r="H279" s="233">
        <v>1.5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896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728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24.15" customHeight="1">
      <c r="A281" s="40"/>
      <c r="B281" s="41"/>
      <c r="C281" s="229" t="s">
        <v>470</v>
      </c>
      <c r="D281" s="229" t="s">
        <v>227</v>
      </c>
      <c r="E281" s="230" t="s">
        <v>736</v>
      </c>
      <c r="F281" s="231" t="s">
        <v>737</v>
      </c>
      <c r="G281" s="232" t="s">
        <v>395</v>
      </c>
      <c r="H281" s="233">
        <v>0.012999999999999999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1.03955</v>
      </c>
      <c r="R281" s="238">
        <f>Q281*H281</f>
        <v>0.013514149999999999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897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739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13" customFormat="1">
      <c r="A283" s="13"/>
      <c r="B283" s="247"/>
      <c r="C283" s="248"/>
      <c r="D283" s="249" t="s">
        <v>236</v>
      </c>
      <c r="E283" s="250" t="s">
        <v>1</v>
      </c>
      <c r="F283" s="251" t="s">
        <v>898</v>
      </c>
      <c r="G283" s="248"/>
      <c r="H283" s="252">
        <v>0.012999999999999999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236</v>
      </c>
      <c r="AU283" s="258" t="s">
        <v>21</v>
      </c>
      <c r="AV283" s="13" t="s">
        <v>21</v>
      </c>
      <c r="AW283" s="13" t="s">
        <v>36</v>
      </c>
      <c r="AX283" s="13" t="s">
        <v>88</v>
      </c>
      <c r="AY283" s="258" t="s">
        <v>225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232</v>
      </c>
      <c r="F284" s="227" t="s">
        <v>469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SUM(P285:P295)</f>
        <v>0</v>
      </c>
      <c r="Q284" s="221"/>
      <c r="R284" s="222">
        <f>SUM(R285:R295)</f>
        <v>10436.215151999999</v>
      </c>
      <c r="S284" s="221"/>
      <c r="T284" s="223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88</v>
      </c>
      <c r="AT284" s="225" t="s">
        <v>79</v>
      </c>
      <c r="AU284" s="225" t="s">
        <v>88</v>
      </c>
      <c r="AY284" s="224" t="s">
        <v>225</v>
      </c>
      <c r="BK284" s="226">
        <f>SUM(BK285:BK295)</f>
        <v>0</v>
      </c>
    </row>
    <row r="285" s="2" customFormat="1" ht="33" customHeight="1">
      <c r="A285" s="40"/>
      <c r="B285" s="41"/>
      <c r="C285" s="229" t="s">
        <v>476</v>
      </c>
      <c r="D285" s="229" t="s">
        <v>227</v>
      </c>
      <c r="E285" s="230" t="s">
        <v>482</v>
      </c>
      <c r="F285" s="231" t="s">
        <v>483</v>
      </c>
      <c r="G285" s="232" t="s">
        <v>240</v>
      </c>
      <c r="H285" s="233">
        <v>2797.8000000000002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2.4340799999999998</v>
      </c>
      <c r="R285" s="238">
        <f>Q285*H285</f>
        <v>6810.0690239999994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899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485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900</v>
      </c>
      <c r="G287" s="248"/>
      <c r="H287" s="252">
        <v>2797.8000000000002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7.8" customHeight="1">
      <c r="A288" s="40"/>
      <c r="B288" s="41"/>
      <c r="C288" s="229" t="s">
        <v>481</v>
      </c>
      <c r="D288" s="229" t="s">
        <v>227</v>
      </c>
      <c r="E288" s="230" t="s">
        <v>488</v>
      </c>
      <c r="F288" s="231" t="s">
        <v>489</v>
      </c>
      <c r="G288" s="232" t="s">
        <v>240</v>
      </c>
      <c r="H288" s="233">
        <v>166.59999999999999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2.4340799999999998</v>
      </c>
      <c r="R288" s="238">
        <f>Q288*H288</f>
        <v>405.51772799999998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901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485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902</v>
      </c>
      <c r="G290" s="248"/>
      <c r="H290" s="252">
        <v>166.59999999999999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4.15" customHeight="1">
      <c r="A291" s="40"/>
      <c r="B291" s="41"/>
      <c r="C291" s="229" t="s">
        <v>487</v>
      </c>
      <c r="D291" s="229" t="s">
        <v>227</v>
      </c>
      <c r="E291" s="230" t="s">
        <v>493</v>
      </c>
      <c r="F291" s="231" t="s">
        <v>494</v>
      </c>
      <c r="G291" s="232" t="s">
        <v>230</v>
      </c>
      <c r="H291" s="233">
        <v>1778.0999999999999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903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496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904</v>
      </c>
      <c r="G293" s="248"/>
      <c r="H293" s="252">
        <v>1778.0999999999999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16.5" customHeight="1">
      <c r="A294" s="40"/>
      <c r="B294" s="41"/>
      <c r="C294" s="229" t="s">
        <v>492</v>
      </c>
      <c r="D294" s="229" t="s">
        <v>227</v>
      </c>
      <c r="E294" s="230" t="s">
        <v>499</v>
      </c>
      <c r="F294" s="231" t="s">
        <v>500</v>
      </c>
      <c r="G294" s="232" t="s">
        <v>240</v>
      </c>
      <c r="H294" s="233">
        <v>1607.0999999999999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2.004</v>
      </c>
      <c r="R294" s="238">
        <f>Q294*H294</f>
        <v>3220.6283999999996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905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817</v>
      </c>
      <c r="G295" s="248"/>
      <c r="H295" s="252">
        <v>1607.0999999999999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256</v>
      </c>
      <c r="F296" s="227" t="s">
        <v>504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SUM(BK297:BK304)</f>
        <v>0</v>
      </c>
    </row>
    <row r="297" s="2" customFormat="1" ht="33" customHeight="1">
      <c r="A297" s="40"/>
      <c r="B297" s="41"/>
      <c r="C297" s="229" t="s">
        <v>498</v>
      </c>
      <c r="D297" s="229" t="s">
        <v>227</v>
      </c>
      <c r="E297" s="230" t="s">
        <v>906</v>
      </c>
      <c r="F297" s="231" t="s">
        <v>907</v>
      </c>
      <c r="G297" s="232" t="s">
        <v>230</v>
      </c>
      <c r="H297" s="233">
        <v>220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908</v>
      </c>
    </row>
    <row r="298" s="13" customFormat="1">
      <c r="A298" s="13"/>
      <c r="B298" s="247"/>
      <c r="C298" s="248"/>
      <c r="D298" s="249" t="s">
        <v>236</v>
      </c>
      <c r="E298" s="250" t="s">
        <v>1</v>
      </c>
      <c r="F298" s="251" t="s">
        <v>909</v>
      </c>
      <c r="G298" s="248"/>
      <c r="H298" s="252">
        <v>121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236</v>
      </c>
      <c r="AU298" s="258" t="s">
        <v>21</v>
      </c>
      <c r="AV298" s="13" t="s">
        <v>21</v>
      </c>
      <c r="AW298" s="13" t="s">
        <v>36</v>
      </c>
      <c r="AX298" s="13" t="s">
        <v>80</v>
      </c>
      <c r="AY298" s="258" t="s">
        <v>225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910</v>
      </c>
      <c r="G299" s="248"/>
      <c r="H299" s="252">
        <v>49.5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80</v>
      </c>
      <c r="AY299" s="258" t="s">
        <v>225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911</v>
      </c>
      <c r="G300" s="248"/>
      <c r="H300" s="252">
        <v>49.5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80</v>
      </c>
      <c r="AY300" s="258" t="s">
        <v>225</v>
      </c>
    </row>
    <row r="301" s="14" customFormat="1">
      <c r="A301" s="14"/>
      <c r="B301" s="260"/>
      <c r="C301" s="261"/>
      <c r="D301" s="249" t="s">
        <v>236</v>
      </c>
      <c r="E301" s="262" t="s">
        <v>1</v>
      </c>
      <c r="F301" s="263" t="s">
        <v>270</v>
      </c>
      <c r="G301" s="261"/>
      <c r="H301" s="264">
        <v>220</v>
      </c>
      <c r="I301" s="265"/>
      <c r="J301" s="261"/>
      <c r="K301" s="261"/>
      <c r="L301" s="266"/>
      <c r="M301" s="267"/>
      <c r="N301" s="268"/>
      <c r="O301" s="268"/>
      <c r="P301" s="268"/>
      <c r="Q301" s="268"/>
      <c r="R301" s="268"/>
      <c r="S301" s="268"/>
      <c r="T301" s="26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0" t="s">
        <v>236</v>
      </c>
      <c r="AU301" s="270" t="s">
        <v>21</v>
      </c>
      <c r="AV301" s="14" t="s">
        <v>232</v>
      </c>
      <c r="AW301" s="14" t="s">
        <v>36</v>
      </c>
      <c r="AX301" s="14" t="s">
        <v>88</v>
      </c>
      <c r="AY301" s="270" t="s">
        <v>225</v>
      </c>
    </row>
    <row r="302" s="2" customFormat="1" ht="24.15" customHeight="1">
      <c r="A302" s="40"/>
      <c r="B302" s="41"/>
      <c r="C302" s="229" t="s">
        <v>505</v>
      </c>
      <c r="D302" s="229" t="s">
        <v>227</v>
      </c>
      <c r="E302" s="230" t="s">
        <v>912</v>
      </c>
      <c r="F302" s="231" t="s">
        <v>913</v>
      </c>
      <c r="G302" s="232" t="s">
        <v>230</v>
      </c>
      <c r="H302" s="233">
        <v>106.5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914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915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916</v>
      </c>
      <c r="G304" s="248"/>
      <c r="H304" s="252">
        <v>106.5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277</v>
      </c>
      <c r="F305" s="227" t="s">
        <v>757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SUM(P306:P316)</f>
        <v>0</v>
      </c>
      <c r="Q305" s="221"/>
      <c r="R305" s="222">
        <f>SUM(R306:R316)</f>
        <v>1.3394699999999999</v>
      </c>
      <c r="S305" s="221"/>
      <c r="T305" s="223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SUM(BK306:BK316)</f>
        <v>0</v>
      </c>
    </row>
    <row r="306" s="2" customFormat="1" ht="24.15" customHeight="1">
      <c r="A306" s="40"/>
      <c r="B306" s="41"/>
      <c r="C306" s="229" t="s">
        <v>511</v>
      </c>
      <c r="D306" s="229" t="s">
        <v>227</v>
      </c>
      <c r="E306" s="230" t="s">
        <v>917</v>
      </c>
      <c r="F306" s="231" t="s">
        <v>918</v>
      </c>
      <c r="G306" s="232" t="s">
        <v>459</v>
      </c>
      <c r="H306" s="233">
        <v>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0.10609</v>
      </c>
      <c r="R306" s="238">
        <f>Q306*H306</f>
        <v>0.31827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919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920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>
      <c r="A308" s="40"/>
      <c r="B308" s="41"/>
      <c r="C308" s="42"/>
      <c r="D308" s="249" t="s">
        <v>261</v>
      </c>
      <c r="E308" s="42"/>
      <c r="F308" s="259" t="s">
        <v>921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261</v>
      </c>
      <c r="AU308" s="18" t="s">
        <v>21</v>
      </c>
    </row>
    <row r="309" s="2" customFormat="1" ht="24.15" customHeight="1">
      <c r="A309" s="40"/>
      <c r="B309" s="41"/>
      <c r="C309" s="229" t="s">
        <v>517</v>
      </c>
      <c r="D309" s="229" t="s">
        <v>227</v>
      </c>
      <c r="E309" s="230" t="s">
        <v>922</v>
      </c>
      <c r="F309" s="231" t="s">
        <v>923</v>
      </c>
      <c r="G309" s="232" t="s">
        <v>459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0.036400000000000002</v>
      </c>
      <c r="R309" s="238">
        <f>Q309*H309</f>
        <v>0.10920000000000001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924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925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24.15" customHeight="1">
      <c r="A311" s="40"/>
      <c r="B311" s="41"/>
      <c r="C311" s="229" t="s">
        <v>523</v>
      </c>
      <c r="D311" s="229" t="s">
        <v>227</v>
      </c>
      <c r="E311" s="230" t="s">
        <v>926</v>
      </c>
      <c r="F311" s="231" t="s">
        <v>927</v>
      </c>
      <c r="G311" s="232" t="s">
        <v>459</v>
      </c>
      <c r="H311" s="233">
        <v>3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928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929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2" customFormat="1" ht="33" customHeight="1">
      <c r="A313" s="40"/>
      <c r="B313" s="41"/>
      <c r="C313" s="229" t="s">
        <v>528</v>
      </c>
      <c r="D313" s="229" t="s">
        <v>227</v>
      </c>
      <c r="E313" s="230" t="s">
        <v>930</v>
      </c>
      <c r="F313" s="231" t="s">
        <v>931</v>
      </c>
      <c r="G313" s="232" t="s">
        <v>459</v>
      </c>
      <c r="H313" s="233">
        <v>3</v>
      </c>
      <c r="I313" s="234"/>
      <c r="J313" s="235">
        <f>ROUND(I313*H313,2)</f>
        <v>0</v>
      </c>
      <c r="K313" s="231" t="s">
        <v>231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0.30399999999999999</v>
      </c>
      <c r="R313" s="238">
        <f>Q313*H313</f>
        <v>0.91199999999999992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232</v>
      </c>
      <c r="AT313" s="240" t="s">
        <v>227</v>
      </c>
      <c r="AU313" s="240" t="s">
        <v>21</v>
      </c>
      <c r="AY313" s="18" t="s">
        <v>225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88</v>
      </c>
      <c r="BK313" s="241">
        <f>ROUND(I313*H313,2)</f>
        <v>0</v>
      </c>
      <c r="BL313" s="18" t="s">
        <v>232</v>
      </c>
      <c r="BM313" s="240" t="s">
        <v>932</v>
      </c>
    </row>
    <row r="314" s="2" customFormat="1">
      <c r="A314" s="40"/>
      <c r="B314" s="41"/>
      <c r="C314" s="42"/>
      <c r="D314" s="242" t="s">
        <v>234</v>
      </c>
      <c r="E314" s="42"/>
      <c r="F314" s="243" t="s">
        <v>933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234</v>
      </c>
      <c r="AU314" s="18" t="s">
        <v>21</v>
      </c>
    </row>
    <row r="315" s="2" customFormat="1" ht="16.5" customHeight="1">
      <c r="A315" s="40"/>
      <c r="B315" s="41"/>
      <c r="C315" s="229" t="s">
        <v>534</v>
      </c>
      <c r="D315" s="229" t="s">
        <v>227</v>
      </c>
      <c r="E315" s="230" t="s">
        <v>934</v>
      </c>
      <c r="F315" s="231" t="s">
        <v>935</v>
      </c>
      <c r="G315" s="232" t="s">
        <v>459</v>
      </c>
      <c r="H315" s="233">
        <v>3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936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937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2" customFormat="1" ht="22.8" customHeight="1">
      <c r="A317" s="12"/>
      <c r="B317" s="213"/>
      <c r="C317" s="214"/>
      <c r="D317" s="215" t="s">
        <v>79</v>
      </c>
      <c r="E317" s="227" t="s">
        <v>283</v>
      </c>
      <c r="F317" s="227" t="s">
        <v>516</v>
      </c>
      <c r="G317" s="214"/>
      <c r="H317" s="214"/>
      <c r="I317" s="217"/>
      <c r="J317" s="228">
        <f>BK317</f>
        <v>0</v>
      </c>
      <c r="K317" s="214"/>
      <c r="L317" s="219"/>
      <c r="M317" s="220"/>
      <c r="N317" s="221"/>
      <c r="O317" s="221"/>
      <c r="P317" s="222">
        <f>SUM(P318:P327)</f>
        <v>0</v>
      </c>
      <c r="Q317" s="221"/>
      <c r="R317" s="222">
        <f>SUM(R318:R327)</f>
        <v>27.706769999999999</v>
      </c>
      <c r="S317" s="221"/>
      <c r="T317" s="22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4" t="s">
        <v>88</v>
      </c>
      <c r="AT317" s="225" t="s">
        <v>79</v>
      </c>
      <c r="AU317" s="225" t="s">
        <v>88</v>
      </c>
      <c r="AY317" s="224" t="s">
        <v>225</v>
      </c>
      <c r="BK317" s="226">
        <f>SUM(BK318:BK327)</f>
        <v>0</v>
      </c>
    </row>
    <row r="318" s="2" customFormat="1" ht="24.15" customHeight="1">
      <c r="A318" s="40"/>
      <c r="B318" s="41"/>
      <c r="C318" s="229" t="s">
        <v>542</v>
      </c>
      <c r="D318" s="229" t="s">
        <v>227</v>
      </c>
      <c r="E318" s="230" t="s">
        <v>938</v>
      </c>
      <c r="F318" s="231" t="s">
        <v>939</v>
      </c>
      <c r="G318" s="232" t="s">
        <v>537</v>
      </c>
      <c r="H318" s="233">
        <v>95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0.14760999999999999</v>
      </c>
      <c r="R318" s="238">
        <f>Q318*H318</f>
        <v>14.02295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940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941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942</v>
      </c>
      <c r="G320" s="248"/>
      <c r="H320" s="252">
        <v>95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82" t="s">
        <v>547</v>
      </c>
      <c r="D321" s="282" t="s">
        <v>341</v>
      </c>
      <c r="E321" s="283" t="s">
        <v>943</v>
      </c>
      <c r="F321" s="284" t="s">
        <v>944</v>
      </c>
      <c r="G321" s="285" t="s">
        <v>537</v>
      </c>
      <c r="H321" s="286">
        <v>95</v>
      </c>
      <c r="I321" s="287"/>
      <c r="J321" s="288">
        <f>ROUND(I321*H321,2)</f>
        <v>0</v>
      </c>
      <c r="K321" s="284" t="s">
        <v>231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0.11394</v>
      </c>
      <c r="R321" s="238">
        <f>Q321*H321</f>
        <v>10.824299999999999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945</v>
      </c>
    </row>
    <row r="322" s="2" customFormat="1" ht="21.75" customHeight="1">
      <c r="A322" s="40"/>
      <c r="B322" s="41"/>
      <c r="C322" s="229" t="s">
        <v>554</v>
      </c>
      <c r="D322" s="229" t="s">
        <v>227</v>
      </c>
      <c r="E322" s="230" t="s">
        <v>518</v>
      </c>
      <c r="F322" s="231" t="s">
        <v>519</v>
      </c>
      <c r="G322" s="232" t="s">
        <v>459</v>
      </c>
      <c r="H322" s="233">
        <v>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0.35743999999999998</v>
      </c>
      <c r="R322" s="238">
        <f>Q322*H322</f>
        <v>2.8595199999999998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946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521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>
      <c r="A324" s="40"/>
      <c r="B324" s="41"/>
      <c r="C324" s="42"/>
      <c r="D324" s="249" t="s">
        <v>261</v>
      </c>
      <c r="E324" s="42"/>
      <c r="F324" s="259" t="s">
        <v>947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261</v>
      </c>
      <c r="AU324" s="18" t="s">
        <v>21</v>
      </c>
    </row>
    <row r="325" s="13" customFormat="1">
      <c r="A325" s="13"/>
      <c r="B325" s="247"/>
      <c r="C325" s="248"/>
      <c r="D325" s="249" t="s">
        <v>236</v>
      </c>
      <c r="E325" s="250" t="s">
        <v>1</v>
      </c>
      <c r="F325" s="251" t="s">
        <v>948</v>
      </c>
      <c r="G325" s="248"/>
      <c r="H325" s="252">
        <v>8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236</v>
      </c>
      <c r="AU325" s="258" t="s">
        <v>21</v>
      </c>
      <c r="AV325" s="13" t="s">
        <v>21</v>
      </c>
      <c r="AW325" s="13" t="s">
        <v>36</v>
      </c>
      <c r="AX325" s="13" t="s">
        <v>88</v>
      </c>
      <c r="AY325" s="258" t="s">
        <v>225</v>
      </c>
    </row>
    <row r="326" s="2" customFormat="1" ht="16.5" customHeight="1">
      <c r="A326" s="40"/>
      <c r="B326" s="41"/>
      <c r="C326" s="229" t="s">
        <v>561</v>
      </c>
      <c r="D326" s="229" t="s">
        <v>227</v>
      </c>
      <c r="E326" s="230" t="s">
        <v>524</v>
      </c>
      <c r="F326" s="231" t="s">
        <v>949</v>
      </c>
      <c r="G326" s="232" t="s">
        <v>459</v>
      </c>
      <c r="H326" s="233">
        <v>8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950</v>
      </c>
    </row>
    <row r="327" s="2" customFormat="1">
      <c r="A327" s="40"/>
      <c r="B327" s="41"/>
      <c r="C327" s="42"/>
      <c r="D327" s="249" t="s">
        <v>261</v>
      </c>
      <c r="E327" s="42"/>
      <c r="F327" s="259" t="s">
        <v>951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261</v>
      </c>
      <c r="AU327" s="18" t="s">
        <v>21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540</v>
      </c>
      <c r="F328" s="227" t="s">
        <v>541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SUM(P329:P332)</f>
        <v>0</v>
      </c>
      <c r="Q328" s="221"/>
      <c r="R328" s="222">
        <f>SUM(R329:R332)</f>
        <v>0</v>
      </c>
      <c r="S328" s="221"/>
      <c r="T328" s="223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88</v>
      </c>
      <c r="AT328" s="225" t="s">
        <v>79</v>
      </c>
      <c r="AU328" s="225" t="s">
        <v>88</v>
      </c>
      <c r="AY328" s="224" t="s">
        <v>225</v>
      </c>
      <c r="BK328" s="226">
        <f>SUM(BK329:BK332)</f>
        <v>0</v>
      </c>
    </row>
    <row r="329" s="2" customFormat="1" ht="24.15" customHeight="1">
      <c r="A329" s="40"/>
      <c r="B329" s="41"/>
      <c r="C329" s="229" t="s">
        <v>570</v>
      </c>
      <c r="D329" s="229" t="s">
        <v>227</v>
      </c>
      <c r="E329" s="230" t="s">
        <v>762</v>
      </c>
      <c r="F329" s="231" t="s">
        <v>763</v>
      </c>
      <c r="G329" s="232" t="s">
        <v>395</v>
      </c>
      <c r="H329" s="233">
        <v>379.10599999999999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952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765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2" customFormat="1" ht="24.15" customHeight="1">
      <c r="A331" s="40"/>
      <c r="B331" s="41"/>
      <c r="C331" s="229" t="s">
        <v>576</v>
      </c>
      <c r="D331" s="229" t="s">
        <v>227</v>
      </c>
      <c r="E331" s="230" t="s">
        <v>766</v>
      </c>
      <c r="F331" s="231" t="s">
        <v>767</v>
      </c>
      <c r="G331" s="232" t="s">
        <v>395</v>
      </c>
      <c r="H331" s="233">
        <v>379.10599999999999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953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769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2" customFormat="1" ht="22.8" customHeight="1">
      <c r="A333" s="12"/>
      <c r="B333" s="213"/>
      <c r="C333" s="214"/>
      <c r="D333" s="215" t="s">
        <v>79</v>
      </c>
      <c r="E333" s="227" t="s">
        <v>559</v>
      </c>
      <c r="F333" s="227" t="s">
        <v>560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SUM(P334:P335)</f>
        <v>0</v>
      </c>
      <c r="Q333" s="221"/>
      <c r="R333" s="222">
        <f>SUM(R334:R335)</f>
        <v>0</v>
      </c>
      <c r="S333" s="221"/>
      <c r="T333" s="223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88</v>
      </c>
      <c r="AT333" s="225" t="s">
        <v>79</v>
      </c>
      <c r="AU333" s="225" t="s">
        <v>88</v>
      </c>
      <c r="AY333" s="224" t="s">
        <v>225</v>
      </c>
      <c r="BK333" s="226">
        <f>SUM(BK334:BK335)</f>
        <v>0</v>
      </c>
    </row>
    <row r="334" s="2" customFormat="1" ht="16.5" customHeight="1">
      <c r="A334" s="40"/>
      <c r="B334" s="41"/>
      <c r="C334" s="229" t="s">
        <v>584</v>
      </c>
      <c r="D334" s="229" t="s">
        <v>227</v>
      </c>
      <c r="E334" s="230" t="s">
        <v>562</v>
      </c>
      <c r="F334" s="231" t="s">
        <v>563</v>
      </c>
      <c r="G334" s="232" t="s">
        <v>395</v>
      </c>
      <c r="H334" s="233">
        <v>10557.09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954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565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12" customFormat="1" ht="25.92" customHeight="1">
      <c r="A336" s="12"/>
      <c r="B336" s="213"/>
      <c r="C336" s="214"/>
      <c r="D336" s="215" t="s">
        <v>79</v>
      </c>
      <c r="E336" s="216" t="s">
        <v>566</v>
      </c>
      <c r="F336" s="216" t="s">
        <v>567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</f>
        <v>0</v>
      </c>
      <c r="Q336" s="221"/>
      <c r="R336" s="222">
        <f>R337</f>
        <v>0.36385000000000001</v>
      </c>
      <c r="S336" s="221"/>
      <c r="T336" s="223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21</v>
      </c>
      <c r="AT336" s="225" t="s">
        <v>79</v>
      </c>
      <c r="AU336" s="225" t="s">
        <v>80</v>
      </c>
      <c r="AY336" s="224" t="s">
        <v>225</v>
      </c>
      <c r="BK336" s="226">
        <f>BK337</f>
        <v>0</v>
      </c>
    </row>
    <row r="337" s="12" customFormat="1" ht="22.8" customHeight="1">
      <c r="A337" s="12"/>
      <c r="B337" s="213"/>
      <c r="C337" s="214"/>
      <c r="D337" s="215" t="s">
        <v>79</v>
      </c>
      <c r="E337" s="227" t="s">
        <v>955</v>
      </c>
      <c r="F337" s="227" t="s">
        <v>956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SUM(P338:P342)</f>
        <v>0</v>
      </c>
      <c r="Q337" s="221"/>
      <c r="R337" s="222">
        <f>SUM(R338:R342)</f>
        <v>0.36385000000000001</v>
      </c>
      <c r="S337" s="221"/>
      <c r="T337" s="223">
        <f>SUM(T338:T342)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21</v>
      </c>
      <c r="AT337" s="225" t="s">
        <v>79</v>
      </c>
      <c r="AU337" s="225" t="s">
        <v>88</v>
      </c>
      <c r="AY337" s="224" t="s">
        <v>225</v>
      </c>
      <c r="BK337" s="226">
        <f>SUM(BK338:BK342)</f>
        <v>0</v>
      </c>
    </row>
    <row r="338" s="2" customFormat="1" ht="24.15" customHeight="1">
      <c r="A338" s="40"/>
      <c r="B338" s="41"/>
      <c r="C338" s="229" t="s">
        <v>591</v>
      </c>
      <c r="D338" s="229" t="s">
        <v>227</v>
      </c>
      <c r="E338" s="230" t="s">
        <v>957</v>
      </c>
      <c r="F338" s="231" t="s">
        <v>958</v>
      </c>
      <c r="G338" s="232" t="s">
        <v>537</v>
      </c>
      <c r="H338" s="233">
        <v>95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1.0000000000000001E-05</v>
      </c>
      <c r="R338" s="238">
        <f>Q338*H338</f>
        <v>0.00095000000000000011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340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340</v>
      </c>
      <c r="BM338" s="240" t="s">
        <v>959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960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961</v>
      </c>
      <c r="G340" s="248"/>
      <c r="H340" s="252">
        <v>95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82" t="s">
        <v>447</v>
      </c>
      <c r="D341" s="282" t="s">
        <v>341</v>
      </c>
      <c r="E341" s="283" t="s">
        <v>962</v>
      </c>
      <c r="F341" s="284" t="s">
        <v>963</v>
      </c>
      <c r="G341" s="285" t="s">
        <v>459</v>
      </c>
      <c r="H341" s="286">
        <v>51.5</v>
      </c>
      <c r="I341" s="287"/>
      <c r="J341" s="288">
        <f>ROUND(I341*H341,2)</f>
        <v>0</v>
      </c>
      <c r="K341" s="284" t="s">
        <v>1</v>
      </c>
      <c r="L341" s="289"/>
      <c r="M341" s="290" t="s">
        <v>1</v>
      </c>
      <c r="N341" s="291" t="s">
        <v>45</v>
      </c>
      <c r="O341" s="93"/>
      <c r="P341" s="238">
        <f>O341*H341</f>
        <v>0</v>
      </c>
      <c r="Q341" s="238">
        <v>0.00382</v>
      </c>
      <c r="R341" s="238">
        <f>Q341*H341</f>
        <v>0.19673000000000002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430</v>
      </c>
      <c r="AT341" s="240" t="s">
        <v>341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340</v>
      </c>
      <c r="BM341" s="240" t="s">
        <v>964</v>
      </c>
    </row>
    <row r="342" s="2" customFormat="1" ht="24.15" customHeight="1">
      <c r="A342" s="40"/>
      <c r="B342" s="41"/>
      <c r="C342" s="282" t="s">
        <v>451</v>
      </c>
      <c r="D342" s="282" t="s">
        <v>341</v>
      </c>
      <c r="E342" s="283" t="s">
        <v>965</v>
      </c>
      <c r="F342" s="284" t="s">
        <v>966</v>
      </c>
      <c r="G342" s="285" t="s">
        <v>459</v>
      </c>
      <c r="H342" s="286">
        <v>43.5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0.00382</v>
      </c>
      <c r="R342" s="238">
        <f>Q342*H342</f>
        <v>0.16617000000000001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430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340</v>
      </c>
      <c r="BM342" s="240" t="s">
        <v>967</v>
      </c>
    </row>
    <row r="343" s="12" customFormat="1" ht="25.92" customHeight="1">
      <c r="A343" s="12"/>
      <c r="B343" s="213"/>
      <c r="C343" s="214"/>
      <c r="D343" s="215" t="s">
        <v>79</v>
      </c>
      <c r="E343" s="216" t="s">
        <v>772</v>
      </c>
      <c r="F343" s="216" t="s">
        <v>773</v>
      </c>
      <c r="G343" s="214"/>
      <c r="H343" s="214"/>
      <c r="I343" s="217"/>
      <c r="J343" s="218">
        <f>BK343</f>
        <v>0</v>
      </c>
      <c r="K343" s="214"/>
      <c r="L343" s="219"/>
      <c r="M343" s="220"/>
      <c r="N343" s="221"/>
      <c r="O343" s="221"/>
      <c r="P343" s="222">
        <f>SUM(P344:P351)</f>
        <v>0</v>
      </c>
      <c r="Q343" s="221"/>
      <c r="R343" s="222">
        <f>SUM(R344:R351)</f>
        <v>0</v>
      </c>
      <c r="S343" s="221"/>
      <c r="T343" s="223">
        <f>SUM(T344:T351)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232</v>
      </c>
      <c r="AT343" s="225" t="s">
        <v>79</v>
      </c>
      <c r="AU343" s="225" t="s">
        <v>80</v>
      </c>
      <c r="AY343" s="224" t="s">
        <v>225</v>
      </c>
      <c r="BK343" s="226">
        <f>SUM(BK344:BK351)</f>
        <v>0</v>
      </c>
    </row>
    <row r="344" s="2" customFormat="1" ht="16.5" customHeight="1">
      <c r="A344" s="40"/>
      <c r="B344" s="41"/>
      <c r="C344" s="229" t="s">
        <v>968</v>
      </c>
      <c r="D344" s="229" t="s">
        <v>227</v>
      </c>
      <c r="E344" s="230" t="s">
        <v>774</v>
      </c>
      <c r="F344" s="231" t="s">
        <v>775</v>
      </c>
      <c r="G344" s="232" t="s">
        <v>459</v>
      </c>
      <c r="H344" s="233">
        <v>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88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969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970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88</v>
      </c>
    </row>
    <row r="346" s="2" customFormat="1" ht="16.5" customHeight="1">
      <c r="A346" s="40"/>
      <c r="B346" s="41"/>
      <c r="C346" s="229" t="s">
        <v>971</v>
      </c>
      <c r="D346" s="229" t="s">
        <v>227</v>
      </c>
      <c r="E346" s="230" t="s">
        <v>777</v>
      </c>
      <c r="F346" s="231" t="s">
        <v>778</v>
      </c>
      <c r="G346" s="232" t="s">
        <v>459</v>
      </c>
      <c r="H346" s="233">
        <v>1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88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972</v>
      </c>
    </row>
    <row r="347" s="2" customFormat="1">
      <c r="A347" s="40"/>
      <c r="B347" s="41"/>
      <c r="C347" s="42"/>
      <c r="D347" s="249" t="s">
        <v>261</v>
      </c>
      <c r="E347" s="42"/>
      <c r="F347" s="259" t="s">
        <v>973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261</v>
      </c>
      <c r="AU347" s="18" t="s">
        <v>88</v>
      </c>
    </row>
    <row r="348" s="2" customFormat="1" ht="16.5" customHeight="1">
      <c r="A348" s="40"/>
      <c r="B348" s="41"/>
      <c r="C348" s="229" t="s">
        <v>974</v>
      </c>
      <c r="D348" s="229" t="s">
        <v>227</v>
      </c>
      <c r="E348" s="230" t="s">
        <v>780</v>
      </c>
      <c r="F348" s="231" t="s">
        <v>781</v>
      </c>
      <c r="G348" s="232" t="s">
        <v>459</v>
      </c>
      <c r="H348" s="233">
        <v>20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88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975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976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88</v>
      </c>
    </row>
    <row r="350" s="2" customFormat="1" ht="16.5" customHeight="1">
      <c r="A350" s="40"/>
      <c r="B350" s="41"/>
      <c r="C350" s="229" t="s">
        <v>587</v>
      </c>
      <c r="D350" s="229" t="s">
        <v>227</v>
      </c>
      <c r="E350" s="230" t="s">
        <v>783</v>
      </c>
      <c r="F350" s="231" t="s">
        <v>784</v>
      </c>
      <c r="G350" s="232" t="s">
        <v>459</v>
      </c>
      <c r="H350" s="233">
        <v>3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88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977</v>
      </c>
    </row>
    <row r="351" s="2" customFormat="1">
      <c r="A351" s="40"/>
      <c r="B351" s="41"/>
      <c r="C351" s="42"/>
      <c r="D351" s="249" t="s">
        <v>261</v>
      </c>
      <c r="E351" s="42"/>
      <c r="F351" s="259" t="s">
        <v>978</v>
      </c>
      <c r="G351" s="42"/>
      <c r="H351" s="42"/>
      <c r="I351" s="244"/>
      <c r="J351" s="42"/>
      <c r="K351" s="42"/>
      <c r="L351" s="46"/>
      <c r="M351" s="299"/>
      <c r="N351" s="300"/>
      <c r="O351" s="294"/>
      <c r="P351" s="294"/>
      <c r="Q351" s="294"/>
      <c r="R351" s="294"/>
      <c r="S351" s="294"/>
      <c r="T351" s="301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261</v>
      </c>
      <c r="AU351" s="18" t="s">
        <v>88</v>
      </c>
    </row>
    <row r="352" s="2" customFormat="1" ht="6.96" customHeight="1">
      <c r="A352" s="40"/>
      <c r="B352" s="68"/>
      <c r="C352" s="69"/>
      <c r="D352" s="69"/>
      <c r="E352" s="69"/>
      <c r="F352" s="69"/>
      <c r="G352" s="69"/>
      <c r="H352" s="69"/>
      <c r="I352" s="69"/>
      <c r="J352" s="69"/>
      <c r="K352" s="69"/>
      <c r="L352" s="46"/>
      <c r="M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</sheetData>
  <sheetProtection sheet="1" autoFilter="0" formatColumns="0" formatRows="0" objects="1" scenarios="1" spinCount="100000" saltValue="VUlZdS7TCx8WZ27HDM5CI754I8EXfuEnKOXFESYJOtfCMduyDywdLD2duwMP2+B17CfKKcb1JXZKGU1uQ+Y2qw==" hashValue="63VsTy3V+ThJM2GAAdvjnT+luG6/nPFSX2pCrg4m1/N6XFSX5q2Eh2ZV5JJgsJO6QgxU/byoAQfZQKdzE2rrPg==" algorithmName="SHA-512" password="CC35"/>
  <autoFilter ref="C128:K35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6" r:id="rId2" display="https://podminky.urs.cz/item/CS_URS_2024_02/115101201"/>
    <hyperlink ref="F139" r:id="rId3" display="https://podminky.urs.cz/item/CS_URS_2024_02/115101301"/>
    <hyperlink ref="F143" r:id="rId4" display="https://podminky.urs.cz/item/CS_URS_2024_02/121151123"/>
    <hyperlink ref="F148" r:id="rId5" display="https://podminky.urs.cz/item/CS_URS_2024_02/124353104"/>
    <hyperlink ref="F151" r:id="rId6" display="https://podminky.urs.cz/item/CS_URS_2024_02/127751113"/>
    <hyperlink ref="F155" r:id="rId7" display="https://podminky.urs.cz/item/CS_URS_2024_02/162351124"/>
    <hyperlink ref="F158" r:id="rId8" display="https://podminky.urs.cz/item/CS_URS_2024_02/162551108"/>
    <hyperlink ref="F168" r:id="rId9" display="https://podminky.urs.cz/item/CS_URS_2024_02/162551128"/>
    <hyperlink ref="F184" r:id="rId10" display="https://podminky.urs.cz/item/CS_URS_2024_02/171152501"/>
    <hyperlink ref="F187" r:id="rId11" display="https://podminky.urs.cz/item/CS_URS_2024_02/175151101"/>
    <hyperlink ref="F198" r:id="rId12" display="https://podminky.urs.cz/item/CS_URS_2024_02/182111111"/>
    <hyperlink ref="F203" r:id="rId13" display="https://podminky.urs.cz/item/CS_URS_2024_02/182151112"/>
    <hyperlink ref="F206" r:id="rId14" display="https://podminky.urs.cz/item/CS_URS_2024_02/182351133"/>
    <hyperlink ref="F209" r:id="rId15" display="https://podminky.urs.cz/item/CS_URS_2024_02/181451132"/>
    <hyperlink ref="F219" r:id="rId16" display="https://podminky.urs.cz/item/CS_URS_2024_02/162751137"/>
    <hyperlink ref="F226" r:id="rId17" display="https://podminky.urs.cz/item/CS_URS_2024_02/162751139"/>
    <hyperlink ref="F229" r:id="rId18" display="https://podminky.urs.cz/item/CS_URS_2024_02/167151112"/>
    <hyperlink ref="F234" r:id="rId19" display="https://podminky.urs.cz/item/CS_URS_2024_02/171151131"/>
    <hyperlink ref="F239" r:id="rId20" display="https://podminky.urs.cz/item/CS_URS_2024_02/171251201"/>
    <hyperlink ref="F245" r:id="rId21" display="https://podminky.urs.cz/item/CS_URS_2024_02/171201231"/>
    <hyperlink ref="F248" r:id="rId22" display="https://podminky.urs.cz/item/CS_URS_2024_02/181351113"/>
    <hyperlink ref="F253" r:id="rId23" display="https://podminky.urs.cz/item/CS_URS_2024_02/181451131"/>
    <hyperlink ref="F262" r:id="rId24" display="https://podminky.urs.cz/item/CS_URS_2024_02/181951114"/>
    <hyperlink ref="F265" r:id="rId25" display="https://podminky.urs.cz/item/CS_URS_2024_02/185804312"/>
    <hyperlink ref="F268" r:id="rId26" display="https://podminky.urs.cz/item/CS_URS_2024_02/291211111"/>
    <hyperlink ref="F274" r:id="rId27" display="https://podminky.urs.cz/item/CS_URS_2024_02/321321116"/>
    <hyperlink ref="F277" r:id="rId28" display="https://podminky.urs.cz/item/CS_URS_2024_02/321351010"/>
    <hyperlink ref="F280" r:id="rId29" display="https://podminky.urs.cz/item/CS_URS_2024_02/321352010"/>
    <hyperlink ref="F282" r:id="rId30" display="https://podminky.urs.cz/item/CS_URS_2024_02/321368211"/>
    <hyperlink ref="F292" r:id="rId31" display="https://podminky.urs.cz/item/CS_URS_2024_02/462519002"/>
    <hyperlink ref="F303" r:id="rId32" display="https://podminky.urs.cz/item/CS_URS_2024_02/564972111"/>
    <hyperlink ref="F307" r:id="rId33" display="https://podminky.urs.cz/item/CS_URS_2024_02/894812315"/>
    <hyperlink ref="F310" r:id="rId34" display="https://podminky.urs.cz/item/CS_URS_2024_02/894812333"/>
    <hyperlink ref="F312" r:id="rId35" display="https://podminky.urs.cz/item/CS_URS_2024_02/894812339"/>
    <hyperlink ref="F314" r:id="rId36" display="https://podminky.urs.cz/item/CS_URS_2024_02/894812356"/>
    <hyperlink ref="F319" r:id="rId37" display="https://podminky.urs.cz/item/CS_URS_2024_02/935111211"/>
    <hyperlink ref="F323" r:id="rId38" display="https://podminky.urs.cz/item/CS_URS_2024_02/936124112"/>
    <hyperlink ref="F330" r:id="rId39" display="https://podminky.urs.cz/item/CS_URS_2024_02/997321511"/>
    <hyperlink ref="F332" r:id="rId40" display="https://podminky.urs.cz/item/CS_URS_2024_02/997321519"/>
    <hyperlink ref="F335" r:id="rId41" display="https://podminky.urs.cz/item/CS_URS_2024_02/998332011"/>
    <hyperlink ref="F339" r:id="rId42" display="https://podminky.urs.cz/item/CS_URS_2024_02/87135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ROUND((SUM(BE128:BE238)),  2)</f>
        <v>0</v>
      </c>
      <c r="G33" s="40"/>
      <c r="H33" s="40"/>
      <c r="I33" s="167">
        <v>0.20999999999999999</v>
      </c>
      <c r="J33" s="166">
        <f>ROUND(((SUM(BE128:BE238))*I33),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ROUND((SUM(BF128:BF238)),  2)</f>
        <v>0</v>
      </c>
      <c r="G34" s="40"/>
      <c r="H34" s="40"/>
      <c r="I34" s="167">
        <v>0.14999999999999999</v>
      </c>
      <c r="J34" s="166">
        <f>ROUND(((SUM(BF128:BF238))*I34),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030.11.5 - Přeložka náhonu na MVE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J136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602</v>
      </c>
      <c r="E102" s="199"/>
      <c r="F102" s="199"/>
      <c r="G102" s="199"/>
      <c r="H102" s="199"/>
      <c r="I102" s="199"/>
      <c r="J102" s="200">
        <f>J179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J197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980</v>
      </c>
      <c r="E106" s="199"/>
      <c r="F106" s="199"/>
      <c r="G106" s="199"/>
      <c r="H106" s="199"/>
      <c r="I106" s="199"/>
      <c r="J106" s="200">
        <f>J201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603</v>
      </c>
      <c r="E108" s="194"/>
      <c r="F108" s="194"/>
      <c r="G108" s="194"/>
      <c r="H108" s="194"/>
      <c r="I108" s="194"/>
      <c r="J108" s="195">
        <f>J234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030.11.5 - Přeložka náhonu na MVE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P129+P200+P234</f>
        <v>0</v>
      </c>
      <c r="Q128" s="106"/>
      <c r="R128" s="210">
        <f>R129+R200+R234</f>
        <v>250.88103002</v>
      </c>
      <c r="S128" s="106"/>
      <c r="T128" s="211">
        <f>T129+T200+T234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BK129+BK200+BK234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P130+P136+P142+P178+P179+P182+P197</f>
        <v>0</v>
      </c>
      <c r="Q129" s="221"/>
      <c r="R129" s="222">
        <f>R130+R136+R142+R178+R179+R182+R197</f>
        <v>248.37079001999999</v>
      </c>
      <c r="S129" s="221"/>
      <c r="T129" s="223">
        <f>T130+T136+T142+T178+T179+T182+T197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BK130+BK136+BK142+BK178+BK179+BK182+BK197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12.800000000000001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SUM(BK131:BK135)</f>
        <v>0</v>
      </c>
    </row>
    <row r="131" s="2" customFormat="1" ht="33" customHeight="1">
      <c r="A131" s="40"/>
      <c r="B131" s="41"/>
      <c r="C131" s="229" t="s">
        <v>88</v>
      </c>
      <c r="D131" s="229" t="s">
        <v>227</v>
      </c>
      <c r="E131" s="230" t="s">
        <v>981</v>
      </c>
      <c r="F131" s="231" t="s">
        <v>982</v>
      </c>
      <c r="G131" s="232" t="s">
        <v>240</v>
      </c>
      <c r="H131" s="233">
        <v>6.4000000000000004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983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984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985</v>
      </c>
      <c r="G133" s="248"/>
      <c r="H133" s="252">
        <v>6.4000000000000004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88</v>
      </c>
      <c r="AY133" s="258" t="s">
        <v>225</v>
      </c>
    </row>
    <row r="134" s="2" customFormat="1" ht="16.5" customHeight="1">
      <c r="A134" s="40"/>
      <c r="B134" s="41"/>
      <c r="C134" s="282" t="s">
        <v>21</v>
      </c>
      <c r="D134" s="282" t="s">
        <v>341</v>
      </c>
      <c r="E134" s="283" t="s">
        <v>834</v>
      </c>
      <c r="F134" s="284" t="s">
        <v>835</v>
      </c>
      <c r="G134" s="285" t="s">
        <v>395</v>
      </c>
      <c r="H134" s="286">
        <v>12.800000000000001</v>
      </c>
      <c r="I134" s="287"/>
      <c r="J134" s="288">
        <f>ROUND(I134*H134,2)</f>
        <v>0</v>
      </c>
      <c r="K134" s="284" t="s">
        <v>231</v>
      </c>
      <c r="L134" s="289"/>
      <c r="M134" s="290" t="s">
        <v>1</v>
      </c>
      <c r="N134" s="291" t="s">
        <v>45</v>
      </c>
      <c r="O134" s="93"/>
      <c r="P134" s="238">
        <f>O134*H134</f>
        <v>0</v>
      </c>
      <c r="Q134" s="238">
        <v>1</v>
      </c>
      <c r="R134" s="238">
        <f>Q134*H134</f>
        <v>12.800000000000001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277</v>
      </c>
      <c r="AT134" s="240" t="s">
        <v>341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986</v>
      </c>
    </row>
    <row r="135" s="13" customFormat="1">
      <c r="A135" s="13"/>
      <c r="B135" s="247"/>
      <c r="C135" s="248"/>
      <c r="D135" s="249" t="s">
        <v>236</v>
      </c>
      <c r="E135" s="248"/>
      <c r="F135" s="251" t="s">
        <v>987</v>
      </c>
      <c r="G135" s="248"/>
      <c r="H135" s="252">
        <v>12.800000000000001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4</v>
      </c>
      <c r="AX135" s="13" t="s">
        <v>88</v>
      </c>
      <c r="AY135" s="258" t="s">
        <v>225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21</v>
      </c>
      <c r="F136" s="227" t="s">
        <v>446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181.78057999999999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88</v>
      </c>
      <c r="AT136" s="225" t="s">
        <v>79</v>
      </c>
      <c r="AU136" s="225" t="s">
        <v>88</v>
      </c>
      <c r="AY136" s="224" t="s">
        <v>225</v>
      </c>
      <c r="BK136" s="226">
        <f>SUM(BK137:BK141)</f>
        <v>0</v>
      </c>
    </row>
    <row r="137" s="2" customFormat="1" ht="16.5" customHeight="1">
      <c r="A137" s="40"/>
      <c r="B137" s="41"/>
      <c r="C137" s="229" t="s">
        <v>244</v>
      </c>
      <c r="D137" s="229" t="s">
        <v>227</v>
      </c>
      <c r="E137" s="230" t="s">
        <v>988</v>
      </c>
      <c r="F137" s="231" t="s">
        <v>989</v>
      </c>
      <c r="G137" s="232" t="s">
        <v>240</v>
      </c>
      <c r="H137" s="233">
        <v>79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2.3010199999999998</v>
      </c>
      <c r="R137" s="238">
        <f>Q137*H137</f>
        <v>181.78057999999999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990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991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992</v>
      </c>
      <c r="G139" s="248"/>
      <c r="H139" s="252">
        <v>39.5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993</v>
      </c>
      <c r="G140" s="248"/>
      <c r="H140" s="252">
        <v>39.5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244</v>
      </c>
      <c r="F142" s="227" t="s">
        <v>462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SUM(P143:P177)</f>
        <v>0</v>
      </c>
      <c r="Q142" s="221"/>
      <c r="R142" s="222">
        <f>SUM(R143:R177)</f>
        <v>52.448942520000003</v>
      </c>
      <c r="S142" s="221"/>
      <c r="T142" s="223">
        <f>SUM(T143:T177)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88</v>
      </c>
      <c r="AT142" s="225" t="s">
        <v>79</v>
      </c>
      <c r="AU142" s="225" t="s">
        <v>88</v>
      </c>
      <c r="AY142" s="224" t="s">
        <v>225</v>
      </c>
      <c r="BK142" s="226">
        <f>SUM(BK143:BK177)</f>
        <v>0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889</v>
      </c>
      <c r="F143" s="231" t="s">
        <v>890</v>
      </c>
      <c r="G143" s="232" t="s">
        <v>240</v>
      </c>
      <c r="H143" s="233">
        <v>295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994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892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995</v>
      </c>
      <c r="G145" s="248"/>
      <c r="H145" s="252">
        <v>295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1.75" customHeight="1">
      <c r="A146" s="40"/>
      <c r="B146" s="41"/>
      <c r="C146" s="229" t="s">
        <v>256</v>
      </c>
      <c r="D146" s="229" t="s">
        <v>227</v>
      </c>
      <c r="E146" s="230" t="s">
        <v>720</v>
      </c>
      <c r="F146" s="231" t="s">
        <v>721</v>
      </c>
      <c r="G146" s="232" t="s">
        <v>230</v>
      </c>
      <c r="H146" s="233">
        <v>410.69999999999999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0.0086499999999999997</v>
      </c>
      <c r="R146" s="238">
        <f>Q146*H146</f>
        <v>3.5525549999999999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996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723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997</v>
      </c>
      <c r="G148" s="248"/>
      <c r="H148" s="252">
        <v>6.7000000000000002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998</v>
      </c>
      <c r="G149" s="248"/>
      <c r="H149" s="252">
        <v>404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4" customFormat="1">
      <c r="A150" s="14"/>
      <c r="B150" s="260"/>
      <c r="C150" s="261"/>
      <c r="D150" s="249" t="s">
        <v>236</v>
      </c>
      <c r="E150" s="262" t="s">
        <v>1</v>
      </c>
      <c r="F150" s="263" t="s">
        <v>270</v>
      </c>
      <c r="G150" s="261"/>
      <c r="H150" s="264">
        <v>410.69999999999999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0" t="s">
        <v>236</v>
      </c>
      <c r="AU150" s="270" t="s">
        <v>21</v>
      </c>
      <c r="AV150" s="14" t="s">
        <v>232</v>
      </c>
      <c r="AW150" s="14" t="s">
        <v>36</v>
      </c>
      <c r="AX150" s="14" t="s">
        <v>88</v>
      </c>
      <c r="AY150" s="270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999</v>
      </c>
      <c r="F151" s="231" t="s">
        <v>1000</v>
      </c>
      <c r="G151" s="232" t="s">
        <v>230</v>
      </c>
      <c r="H151" s="233">
        <v>22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0.0086499999999999997</v>
      </c>
      <c r="R151" s="238">
        <f>Q151*H151</f>
        <v>0.1903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1001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1002</v>
      </c>
      <c r="G152" s="248"/>
      <c r="H152" s="252">
        <v>22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22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21.75" customHeight="1">
      <c r="A154" s="40"/>
      <c r="B154" s="41"/>
      <c r="C154" s="282" t="s">
        <v>271</v>
      </c>
      <c r="D154" s="282" t="s">
        <v>341</v>
      </c>
      <c r="E154" s="283" t="s">
        <v>1003</v>
      </c>
      <c r="F154" s="284" t="s">
        <v>1004</v>
      </c>
      <c r="G154" s="285" t="s">
        <v>230</v>
      </c>
      <c r="H154" s="286">
        <v>23.100000000000001</v>
      </c>
      <c r="I154" s="287"/>
      <c r="J154" s="288">
        <f>ROUND(I154*H154,2)</f>
        <v>0</v>
      </c>
      <c r="K154" s="284" t="s">
        <v>231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0.013100000000000001</v>
      </c>
      <c r="R154" s="238">
        <f>Q154*H154</f>
        <v>0.30261000000000005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277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1005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1006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48"/>
      <c r="F156" s="251" t="s">
        <v>1007</v>
      </c>
      <c r="G156" s="248"/>
      <c r="H156" s="252">
        <v>23.100000000000001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4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82" t="s">
        <v>277</v>
      </c>
      <c r="D157" s="282" t="s">
        <v>341</v>
      </c>
      <c r="E157" s="283" t="s">
        <v>1008</v>
      </c>
      <c r="F157" s="284" t="s">
        <v>1009</v>
      </c>
      <c r="G157" s="285" t="s">
        <v>240</v>
      </c>
      <c r="H157" s="286">
        <v>0.42299999999999999</v>
      </c>
      <c r="I157" s="287"/>
      <c r="J157" s="288">
        <f>ROUND(I157*H157,2)</f>
        <v>0</v>
      </c>
      <c r="K157" s="284" t="s">
        <v>231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0.55000000000000004</v>
      </c>
      <c r="R157" s="238">
        <f>Q157*H157</f>
        <v>0.23265000000000002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277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1010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1011</v>
      </c>
      <c r="G158" s="248"/>
      <c r="H158" s="252">
        <v>0.42299999999999999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1012</v>
      </c>
      <c r="F159" s="231" t="s">
        <v>1013</v>
      </c>
      <c r="G159" s="232" t="s">
        <v>230</v>
      </c>
      <c r="H159" s="233">
        <v>188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0.0097599999999999996</v>
      </c>
      <c r="R159" s="238">
        <f>Q159*H159</f>
        <v>1.8348799999999998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1014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1015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1016</v>
      </c>
      <c r="G161" s="248"/>
      <c r="H161" s="252">
        <v>188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88</v>
      </c>
      <c r="AY161" s="258" t="s">
        <v>225</v>
      </c>
    </row>
    <row r="162" s="2" customFormat="1" ht="21.75" customHeight="1">
      <c r="A162" s="40"/>
      <c r="B162" s="41"/>
      <c r="C162" s="229" t="s">
        <v>289</v>
      </c>
      <c r="D162" s="229" t="s">
        <v>227</v>
      </c>
      <c r="E162" s="230" t="s">
        <v>725</v>
      </c>
      <c r="F162" s="231" t="s">
        <v>726</v>
      </c>
      <c r="G162" s="232" t="s">
        <v>230</v>
      </c>
      <c r="H162" s="233">
        <v>410.69999999999999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1017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728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1018</v>
      </c>
      <c r="F164" s="231" t="s">
        <v>1019</v>
      </c>
      <c r="G164" s="232" t="s">
        <v>230</v>
      </c>
      <c r="H164" s="233">
        <v>188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1020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1021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2" customFormat="1" ht="24.15" customHeight="1">
      <c r="A166" s="40"/>
      <c r="B166" s="41"/>
      <c r="C166" s="229" t="s">
        <v>317</v>
      </c>
      <c r="D166" s="229" t="s">
        <v>227</v>
      </c>
      <c r="E166" s="230" t="s">
        <v>1022</v>
      </c>
      <c r="F166" s="231" t="s">
        <v>1023</v>
      </c>
      <c r="G166" s="232" t="s">
        <v>395</v>
      </c>
      <c r="H166" s="233">
        <v>3.7090000000000001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1.09528</v>
      </c>
      <c r="R166" s="238">
        <f>Q166*H166</f>
        <v>4.0623935200000005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1024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1025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1026</v>
      </c>
      <c r="G168" s="248"/>
      <c r="H168" s="252">
        <v>3.7090000000000001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730</v>
      </c>
      <c r="F169" s="231" t="s">
        <v>731</v>
      </c>
      <c r="G169" s="232" t="s">
        <v>395</v>
      </c>
      <c r="H169" s="233">
        <v>39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1.0556000000000001</v>
      </c>
      <c r="R169" s="238">
        <f>Q169*H169</f>
        <v>41.168400000000005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1027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733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1028</v>
      </c>
      <c r="G171" s="248"/>
      <c r="H171" s="252">
        <v>39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328</v>
      </c>
      <c r="D172" s="229" t="s">
        <v>227</v>
      </c>
      <c r="E172" s="230" t="s">
        <v>1029</v>
      </c>
      <c r="F172" s="231" t="s">
        <v>1030</v>
      </c>
      <c r="G172" s="232" t="s">
        <v>459</v>
      </c>
      <c r="H172" s="233">
        <v>8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1031</v>
      </c>
    </row>
    <row r="173" s="2" customFormat="1" ht="21.75" customHeight="1">
      <c r="A173" s="40"/>
      <c r="B173" s="41"/>
      <c r="C173" s="229" t="s">
        <v>8</v>
      </c>
      <c r="D173" s="229" t="s">
        <v>227</v>
      </c>
      <c r="E173" s="230" t="s">
        <v>1032</v>
      </c>
      <c r="F173" s="231" t="s">
        <v>1033</v>
      </c>
      <c r="G173" s="232" t="s">
        <v>230</v>
      </c>
      <c r="H173" s="233">
        <v>12.699999999999999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0.08702</v>
      </c>
      <c r="R173" s="238">
        <f>Q173*H173</f>
        <v>1.105154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1034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1035</v>
      </c>
      <c r="G174" s="248"/>
      <c r="H174" s="252">
        <v>0.69999999999999996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1036</v>
      </c>
      <c r="G175" s="248"/>
      <c r="H175" s="252">
        <v>12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12.699999999999999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24.15" customHeight="1">
      <c r="A177" s="40"/>
      <c r="B177" s="41"/>
      <c r="C177" s="229" t="s">
        <v>340</v>
      </c>
      <c r="D177" s="229" t="s">
        <v>227</v>
      </c>
      <c r="E177" s="230" t="s">
        <v>1037</v>
      </c>
      <c r="F177" s="231" t="s">
        <v>1038</v>
      </c>
      <c r="G177" s="232" t="s">
        <v>230</v>
      </c>
      <c r="H177" s="233">
        <v>12.699999999999999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1039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232</v>
      </c>
      <c r="F178" s="227" t="s">
        <v>469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v>0</v>
      </c>
      <c r="Q178" s="221"/>
      <c r="R178" s="222">
        <v>0</v>
      </c>
      <c r="S178" s="221"/>
      <c r="T178" s="22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88</v>
      </c>
      <c r="AT178" s="225" t="s">
        <v>79</v>
      </c>
      <c r="AU178" s="225" t="s">
        <v>88</v>
      </c>
      <c r="AY178" s="224" t="s">
        <v>225</v>
      </c>
      <c r="BK178" s="226"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277</v>
      </c>
      <c r="F179" s="227" t="s">
        <v>757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88</v>
      </c>
      <c r="AT179" s="225" t="s">
        <v>79</v>
      </c>
      <c r="AU179" s="225" t="s">
        <v>88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346</v>
      </c>
      <c r="D180" s="229" t="s">
        <v>227</v>
      </c>
      <c r="E180" s="230" t="s">
        <v>1040</v>
      </c>
      <c r="F180" s="231" t="s">
        <v>1041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1042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1043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283</v>
      </c>
      <c r="F182" s="227" t="s">
        <v>516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SUM(P183:P196)</f>
        <v>0</v>
      </c>
      <c r="Q182" s="221"/>
      <c r="R182" s="222">
        <f>SUM(R183:R196)</f>
        <v>1.3412674999999998</v>
      </c>
      <c r="S182" s="221"/>
      <c r="T182" s="22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SUM(BK183:BK196)</f>
        <v>0</v>
      </c>
    </row>
    <row r="183" s="2" customFormat="1" ht="24.15" customHeight="1">
      <c r="A183" s="40"/>
      <c r="B183" s="41"/>
      <c r="C183" s="229" t="s">
        <v>352</v>
      </c>
      <c r="D183" s="229" t="s">
        <v>227</v>
      </c>
      <c r="E183" s="230" t="s">
        <v>1044</v>
      </c>
      <c r="F183" s="231" t="s">
        <v>1045</v>
      </c>
      <c r="G183" s="232" t="s">
        <v>230</v>
      </c>
      <c r="H183" s="233">
        <v>46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0.00063000000000000003</v>
      </c>
      <c r="R183" s="238">
        <f>Q183*H183</f>
        <v>0.028980000000000002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1046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1047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1048</v>
      </c>
      <c r="G185" s="248"/>
      <c r="H185" s="252">
        <v>46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4.15" customHeight="1">
      <c r="A186" s="40"/>
      <c r="B186" s="41"/>
      <c r="C186" s="229" t="s">
        <v>358</v>
      </c>
      <c r="D186" s="229" t="s">
        <v>227</v>
      </c>
      <c r="E186" s="230" t="s">
        <v>1049</v>
      </c>
      <c r="F186" s="231" t="s">
        <v>1050</v>
      </c>
      <c r="G186" s="232" t="s">
        <v>240</v>
      </c>
      <c r="H186" s="233">
        <v>1.3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1051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1052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1053</v>
      </c>
      <c r="G188" s="248"/>
      <c r="H188" s="252">
        <v>1.3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29" t="s">
        <v>364</v>
      </c>
      <c r="D189" s="229" t="s">
        <v>227</v>
      </c>
      <c r="E189" s="230" t="s">
        <v>1054</v>
      </c>
      <c r="F189" s="231" t="s">
        <v>1055</v>
      </c>
      <c r="G189" s="232" t="s">
        <v>537</v>
      </c>
      <c r="H189" s="233">
        <v>2.75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0.069250000000000006</v>
      </c>
      <c r="R189" s="238">
        <f>Q189*H189</f>
        <v>0.19043750000000001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1056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1057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1058</v>
      </c>
      <c r="G191" s="248"/>
      <c r="H191" s="252">
        <v>2.75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7</v>
      </c>
      <c r="D192" s="229" t="s">
        <v>227</v>
      </c>
      <c r="E192" s="230" t="s">
        <v>1059</v>
      </c>
      <c r="F192" s="231" t="s">
        <v>1060</v>
      </c>
      <c r="G192" s="232" t="s">
        <v>537</v>
      </c>
      <c r="H192" s="233">
        <v>65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0.00149</v>
      </c>
      <c r="R192" s="238">
        <f>Q192*H192</f>
        <v>0.096850000000000006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1061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1062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1063</v>
      </c>
      <c r="G194" s="248"/>
      <c r="H194" s="252">
        <v>65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29" t="s">
        <v>374</v>
      </c>
      <c r="D195" s="229" t="s">
        <v>227</v>
      </c>
      <c r="E195" s="230" t="s">
        <v>1064</v>
      </c>
      <c r="F195" s="231" t="s">
        <v>1065</v>
      </c>
      <c r="G195" s="232" t="s">
        <v>259</v>
      </c>
      <c r="H195" s="233">
        <v>1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1.0249999999999999</v>
      </c>
      <c r="R195" s="238">
        <f>Q195*H195</f>
        <v>1.0249999999999999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1066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1067</v>
      </c>
      <c r="G196" s="248"/>
      <c r="H196" s="252">
        <v>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12" customFormat="1" ht="22.8" customHeight="1">
      <c r="A197" s="12"/>
      <c r="B197" s="213"/>
      <c r="C197" s="214"/>
      <c r="D197" s="215" t="s">
        <v>79</v>
      </c>
      <c r="E197" s="227" t="s">
        <v>559</v>
      </c>
      <c r="F197" s="227" t="s">
        <v>560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SUM(P198:P199)</f>
        <v>0</v>
      </c>
      <c r="Q197" s="221"/>
      <c r="R197" s="222">
        <f>SUM(R198:R199)</f>
        <v>0</v>
      </c>
      <c r="S197" s="221"/>
      <c r="T197" s="22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88</v>
      </c>
      <c r="AT197" s="225" t="s">
        <v>79</v>
      </c>
      <c r="AU197" s="225" t="s">
        <v>88</v>
      </c>
      <c r="AY197" s="224" t="s">
        <v>225</v>
      </c>
      <c r="BK197" s="226">
        <f>SUM(BK198:BK199)</f>
        <v>0</v>
      </c>
    </row>
    <row r="198" s="2" customFormat="1" ht="16.5" customHeight="1">
      <c r="A198" s="40"/>
      <c r="B198" s="41"/>
      <c r="C198" s="229" t="s">
        <v>379</v>
      </c>
      <c r="D198" s="229" t="s">
        <v>227</v>
      </c>
      <c r="E198" s="230" t="s">
        <v>562</v>
      </c>
      <c r="F198" s="231" t="s">
        <v>563</v>
      </c>
      <c r="G198" s="232" t="s">
        <v>395</v>
      </c>
      <c r="H198" s="233">
        <v>248.37100000000001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1068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565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566</v>
      </c>
      <c r="F200" s="216" t="s">
        <v>567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P201+P204</f>
        <v>0</v>
      </c>
      <c r="Q200" s="221"/>
      <c r="R200" s="222">
        <f>R201+R204</f>
        <v>2.51024</v>
      </c>
      <c r="S200" s="221"/>
      <c r="T200" s="223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21</v>
      </c>
      <c r="AT200" s="225" t="s">
        <v>79</v>
      </c>
      <c r="AU200" s="225" t="s">
        <v>80</v>
      </c>
      <c r="AY200" s="224" t="s">
        <v>225</v>
      </c>
      <c r="BK200" s="226">
        <f>BK201+BK204</f>
        <v>0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1069</v>
      </c>
      <c r="F201" s="227" t="s">
        <v>1070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0.070500000000000007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21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33" customHeight="1">
      <c r="A202" s="40"/>
      <c r="B202" s="41"/>
      <c r="C202" s="229" t="s">
        <v>386</v>
      </c>
      <c r="D202" s="229" t="s">
        <v>227</v>
      </c>
      <c r="E202" s="230" t="s">
        <v>1071</v>
      </c>
      <c r="F202" s="231" t="s">
        <v>1072</v>
      </c>
      <c r="G202" s="232" t="s">
        <v>537</v>
      </c>
      <c r="H202" s="233">
        <v>70.5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0.001</v>
      </c>
      <c r="R202" s="238">
        <f>Q202*H202</f>
        <v>0.070500000000000007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340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340</v>
      </c>
      <c r="BM202" s="240" t="s">
        <v>1073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1074</v>
      </c>
      <c r="G203" s="248"/>
      <c r="H203" s="252">
        <v>70.5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568</v>
      </c>
      <c r="F204" s="227" t="s">
        <v>569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SUM(P205:P233)</f>
        <v>0</v>
      </c>
      <c r="Q204" s="221"/>
      <c r="R204" s="222">
        <f>SUM(R205:R233)</f>
        <v>2.43974</v>
      </c>
      <c r="S204" s="221"/>
      <c r="T204" s="223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21</v>
      </c>
      <c r="AT204" s="225" t="s">
        <v>79</v>
      </c>
      <c r="AU204" s="225" t="s">
        <v>88</v>
      </c>
      <c r="AY204" s="224" t="s">
        <v>225</v>
      </c>
      <c r="BK204" s="226">
        <f>SUM(BK205:BK233)</f>
        <v>0</v>
      </c>
    </row>
    <row r="205" s="2" customFormat="1" ht="24.15" customHeight="1">
      <c r="A205" s="40"/>
      <c r="B205" s="41"/>
      <c r="C205" s="229" t="s">
        <v>392</v>
      </c>
      <c r="D205" s="229" t="s">
        <v>227</v>
      </c>
      <c r="E205" s="230" t="s">
        <v>1075</v>
      </c>
      <c r="F205" s="231" t="s">
        <v>1076</v>
      </c>
      <c r="G205" s="232" t="s">
        <v>537</v>
      </c>
      <c r="H205" s="233">
        <v>2.6699999999999999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340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340</v>
      </c>
      <c r="BM205" s="240" t="s">
        <v>1077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1078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1079</v>
      </c>
      <c r="G207" s="248"/>
      <c r="H207" s="252">
        <v>2.6699999999999999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82" t="s">
        <v>399</v>
      </c>
      <c r="D208" s="282" t="s">
        <v>341</v>
      </c>
      <c r="E208" s="283" t="s">
        <v>1080</v>
      </c>
      <c r="F208" s="284" t="s">
        <v>1081</v>
      </c>
      <c r="G208" s="285" t="s">
        <v>459</v>
      </c>
      <c r="H208" s="286">
        <v>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0.040000000000000001</v>
      </c>
      <c r="R208" s="238">
        <f>Q208*H208</f>
        <v>0.040000000000000001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430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340</v>
      </c>
      <c r="BM208" s="240" t="s">
        <v>1082</v>
      </c>
    </row>
    <row r="209" s="2" customFormat="1" ht="16.5" customHeight="1">
      <c r="A209" s="40"/>
      <c r="B209" s="41"/>
      <c r="C209" s="229" t="s">
        <v>701</v>
      </c>
      <c r="D209" s="229" t="s">
        <v>227</v>
      </c>
      <c r="E209" s="230" t="s">
        <v>1083</v>
      </c>
      <c r="F209" s="231" t="s">
        <v>1084</v>
      </c>
      <c r="G209" s="232" t="s">
        <v>459</v>
      </c>
      <c r="H209" s="233">
        <v>30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0.0035999999999999999</v>
      </c>
      <c r="R209" s="238">
        <f>Q209*H209</f>
        <v>0.108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340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340</v>
      </c>
      <c r="BM209" s="240" t="s">
        <v>1085</v>
      </c>
    </row>
    <row r="210" s="2" customFormat="1">
      <c r="A210" s="40"/>
      <c r="B210" s="41"/>
      <c r="C210" s="42"/>
      <c r="D210" s="249" t="s">
        <v>261</v>
      </c>
      <c r="E210" s="42"/>
      <c r="F210" s="259" t="s">
        <v>1086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261</v>
      </c>
      <c r="AU210" s="18" t="s">
        <v>21</v>
      </c>
    </row>
    <row r="211" s="2" customFormat="1" ht="16.5" customHeight="1">
      <c r="A211" s="40"/>
      <c r="B211" s="41"/>
      <c r="C211" s="229" t="s">
        <v>405</v>
      </c>
      <c r="D211" s="229" t="s">
        <v>227</v>
      </c>
      <c r="E211" s="230" t="s">
        <v>1087</v>
      </c>
      <c r="F211" s="231" t="s">
        <v>1088</v>
      </c>
      <c r="G211" s="232" t="s">
        <v>459</v>
      </c>
      <c r="H211" s="233">
        <v>5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0.0027000000000000001</v>
      </c>
      <c r="R211" s="238">
        <f>Q211*H211</f>
        <v>0.013500000000000002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340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340</v>
      </c>
      <c r="BM211" s="240" t="s">
        <v>1089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1086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24.15" customHeight="1">
      <c r="A213" s="40"/>
      <c r="B213" s="41"/>
      <c r="C213" s="229" t="s">
        <v>412</v>
      </c>
      <c r="D213" s="229" t="s">
        <v>227</v>
      </c>
      <c r="E213" s="230" t="s">
        <v>571</v>
      </c>
      <c r="F213" s="231" t="s">
        <v>572</v>
      </c>
      <c r="G213" s="232" t="s">
        <v>537</v>
      </c>
      <c r="H213" s="233">
        <v>68.799999999999997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0.00029999999999999997</v>
      </c>
      <c r="R213" s="238">
        <f>Q213*H213</f>
        <v>0.020639999999999999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340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340</v>
      </c>
      <c r="BM213" s="240" t="s">
        <v>1090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574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1091</v>
      </c>
      <c r="G215" s="248"/>
      <c r="H215" s="252">
        <v>68.799999999999997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418</v>
      </c>
      <c r="D216" s="229" t="s">
        <v>227</v>
      </c>
      <c r="E216" s="230" t="s">
        <v>1092</v>
      </c>
      <c r="F216" s="231" t="s">
        <v>1093</v>
      </c>
      <c r="G216" s="232" t="s">
        <v>537</v>
      </c>
      <c r="H216" s="233">
        <v>68.799999999999997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0.027</v>
      </c>
      <c r="R216" s="238">
        <f>Q216*H216</f>
        <v>1.8575999999999999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340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340</v>
      </c>
      <c r="BM216" s="240" t="s">
        <v>1094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1095</v>
      </c>
      <c r="G217" s="248"/>
      <c r="H217" s="252">
        <v>68.799999999999997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16.5" customHeight="1">
      <c r="A218" s="40"/>
      <c r="B218" s="41"/>
      <c r="C218" s="229" t="s">
        <v>423</v>
      </c>
      <c r="D218" s="229" t="s">
        <v>227</v>
      </c>
      <c r="E218" s="230" t="s">
        <v>1096</v>
      </c>
      <c r="F218" s="231" t="s">
        <v>1097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340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340</v>
      </c>
      <c r="BM218" s="240" t="s">
        <v>1098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1099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21.75" customHeight="1">
      <c r="A220" s="40"/>
      <c r="B220" s="41"/>
      <c r="C220" s="229" t="s">
        <v>430</v>
      </c>
      <c r="D220" s="229" t="s">
        <v>227</v>
      </c>
      <c r="E220" s="230" t="s">
        <v>577</v>
      </c>
      <c r="F220" s="231" t="s">
        <v>1100</v>
      </c>
      <c r="G220" s="232" t="s">
        <v>259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0.063</v>
      </c>
      <c r="R220" s="238">
        <f>Q220*H220</f>
        <v>0.063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340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340</v>
      </c>
      <c r="BM220" s="240" t="s">
        <v>1101</v>
      </c>
    </row>
    <row r="221" s="2" customFormat="1">
      <c r="A221" s="40"/>
      <c r="B221" s="41"/>
      <c r="C221" s="42"/>
      <c r="D221" s="249" t="s">
        <v>261</v>
      </c>
      <c r="E221" s="42"/>
      <c r="F221" s="259" t="s">
        <v>1102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261</v>
      </c>
      <c r="AU221" s="18" t="s">
        <v>21</v>
      </c>
    </row>
    <row r="222" s="2" customFormat="1" ht="16.5" customHeight="1">
      <c r="A222" s="40"/>
      <c r="B222" s="41"/>
      <c r="C222" s="282" t="s">
        <v>436</v>
      </c>
      <c r="D222" s="282" t="s">
        <v>341</v>
      </c>
      <c r="E222" s="283" t="s">
        <v>592</v>
      </c>
      <c r="F222" s="284" t="s">
        <v>593</v>
      </c>
      <c r="G222" s="285" t="s">
        <v>426</v>
      </c>
      <c r="H222" s="286">
        <v>212</v>
      </c>
      <c r="I222" s="287"/>
      <c r="J222" s="288">
        <f>ROUND(I222*H222,2)</f>
        <v>0</v>
      </c>
      <c r="K222" s="284" t="s">
        <v>231</v>
      </c>
      <c r="L222" s="289"/>
      <c r="M222" s="290" t="s">
        <v>1</v>
      </c>
      <c r="N222" s="291" t="s">
        <v>45</v>
      </c>
      <c r="O222" s="93"/>
      <c r="P222" s="238">
        <f>O222*H222</f>
        <v>0</v>
      </c>
      <c r="Q222" s="238">
        <v>0.001</v>
      </c>
      <c r="R222" s="238">
        <f>Q222*H222</f>
        <v>0.21199999999999999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430</v>
      </c>
      <c r="AT222" s="240" t="s">
        <v>341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340</v>
      </c>
      <c r="BM222" s="240" t="s">
        <v>1103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1104</v>
      </c>
      <c r="G223" s="248"/>
      <c r="H223" s="252">
        <v>212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441</v>
      </c>
      <c r="D224" s="282" t="s">
        <v>341</v>
      </c>
      <c r="E224" s="283" t="s">
        <v>1105</v>
      </c>
      <c r="F224" s="284" t="s">
        <v>1106</v>
      </c>
      <c r="G224" s="285" t="s">
        <v>426</v>
      </c>
      <c r="H224" s="286">
        <v>17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0.001</v>
      </c>
      <c r="R224" s="238">
        <f>Q224*H224</f>
        <v>0.017000000000000001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430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340</v>
      </c>
      <c r="BM224" s="240" t="s">
        <v>1107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1108</v>
      </c>
      <c r="G225" s="248"/>
      <c r="H225" s="252">
        <v>17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729</v>
      </c>
      <c r="D226" s="229" t="s">
        <v>227</v>
      </c>
      <c r="E226" s="230" t="s">
        <v>1109</v>
      </c>
      <c r="F226" s="231" t="s">
        <v>1110</v>
      </c>
      <c r="G226" s="232" t="s">
        <v>259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340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340</v>
      </c>
      <c r="BM226" s="240" t="s">
        <v>1111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1112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735</v>
      </c>
      <c r="D228" s="229" t="s">
        <v>227</v>
      </c>
      <c r="E228" s="230" t="s">
        <v>1113</v>
      </c>
      <c r="F228" s="231" t="s">
        <v>1114</v>
      </c>
      <c r="G228" s="232" t="s">
        <v>259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340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340</v>
      </c>
      <c r="BM228" s="240" t="s">
        <v>1115</v>
      </c>
    </row>
    <row r="229" s="2" customFormat="1">
      <c r="A229" s="40"/>
      <c r="B229" s="41"/>
      <c r="C229" s="42"/>
      <c r="D229" s="249" t="s">
        <v>261</v>
      </c>
      <c r="E229" s="42"/>
      <c r="F229" s="259" t="s">
        <v>1116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261</v>
      </c>
      <c r="AU229" s="18" t="s">
        <v>21</v>
      </c>
    </row>
    <row r="230" s="2" customFormat="1" ht="16.5" customHeight="1">
      <c r="A230" s="40"/>
      <c r="B230" s="41"/>
      <c r="C230" s="229" t="s">
        <v>456</v>
      </c>
      <c r="D230" s="229" t="s">
        <v>227</v>
      </c>
      <c r="E230" s="230" t="s">
        <v>1117</v>
      </c>
      <c r="F230" s="231" t="s">
        <v>1118</v>
      </c>
      <c r="G230" s="232" t="s">
        <v>259</v>
      </c>
      <c r="H230" s="233">
        <v>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340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340</v>
      </c>
      <c r="BM230" s="240" t="s">
        <v>1119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1120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16.5" customHeight="1">
      <c r="A232" s="40"/>
      <c r="B232" s="41"/>
      <c r="C232" s="229" t="s">
        <v>463</v>
      </c>
      <c r="D232" s="229" t="s">
        <v>227</v>
      </c>
      <c r="E232" s="230" t="s">
        <v>1121</v>
      </c>
      <c r="F232" s="231" t="s">
        <v>1122</v>
      </c>
      <c r="G232" s="232" t="s">
        <v>259</v>
      </c>
      <c r="H232" s="233">
        <v>2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0.053999999999999999</v>
      </c>
      <c r="R232" s="238">
        <f>Q232*H232</f>
        <v>0.108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340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340</v>
      </c>
      <c r="BM232" s="240" t="s">
        <v>1123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1124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12" customFormat="1" ht="25.92" customHeight="1">
      <c r="A234" s="12"/>
      <c r="B234" s="213"/>
      <c r="C234" s="214"/>
      <c r="D234" s="215" t="s">
        <v>79</v>
      </c>
      <c r="E234" s="216" t="s">
        <v>772</v>
      </c>
      <c r="F234" s="216" t="s">
        <v>773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SUM(P235:P238)</f>
        <v>0</v>
      </c>
      <c r="Q234" s="221"/>
      <c r="R234" s="222">
        <f>SUM(R235:R238)</f>
        <v>0</v>
      </c>
      <c r="S234" s="221"/>
      <c r="T234" s="22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232</v>
      </c>
      <c r="AT234" s="225" t="s">
        <v>79</v>
      </c>
      <c r="AU234" s="225" t="s">
        <v>80</v>
      </c>
      <c r="AY234" s="224" t="s">
        <v>225</v>
      </c>
      <c r="BK234" s="226">
        <f>SUM(BK235:BK238)</f>
        <v>0</v>
      </c>
    </row>
    <row r="235" s="2" customFormat="1" ht="16.5" customHeight="1">
      <c r="A235" s="40"/>
      <c r="B235" s="41"/>
      <c r="C235" s="229" t="s">
        <v>470</v>
      </c>
      <c r="D235" s="229" t="s">
        <v>227</v>
      </c>
      <c r="E235" s="230" t="s">
        <v>1125</v>
      </c>
      <c r="F235" s="231" t="s">
        <v>1126</v>
      </c>
      <c r="G235" s="232" t="s">
        <v>259</v>
      </c>
      <c r="H235" s="233">
        <v>1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88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1127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1128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88</v>
      </c>
    </row>
    <row r="237" s="2" customFormat="1" ht="16.5" customHeight="1">
      <c r="A237" s="40"/>
      <c r="B237" s="41"/>
      <c r="C237" s="229" t="s">
        <v>476</v>
      </c>
      <c r="D237" s="229" t="s">
        <v>227</v>
      </c>
      <c r="E237" s="230" t="s">
        <v>1129</v>
      </c>
      <c r="F237" s="231" t="s">
        <v>1130</v>
      </c>
      <c r="G237" s="232" t="s">
        <v>259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88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1131</v>
      </c>
    </row>
    <row r="238" s="2" customFormat="1">
      <c r="A238" s="40"/>
      <c r="B238" s="41"/>
      <c r="C238" s="42"/>
      <c r="D238" s="249" t="s">
        <v>261</v>
      </c>
      <c r="E238" s="42"/>
      <c r="F238" s="259" t="s">
        <v>1132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261</v>
      </c>
      <c r="AU238" s="18" t="s">
        <v>88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SbdjRir3puxAfkA5hb156AFLu9lCW1WZEhsyDBE2I7dtwfG1djDs7+Y33U/r8xStkCKLP9RcYtuimfNJodtIDg==" hashValue="Yz0Npg4KnfXNaPNBYr4apqMuTOrIrUP1OEdT+brYcDzrBoApRhIH9tTKOzWEDPNhKE+SO2ysDEeIRGd0zXCjIg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4_02/175151201"/>
    <hyperlink ref="F138" r:id="rId2" display="https://podminky.urs.cz/item/CS_URS_2024_02/273313611"/>
    <hyperlink ref="F144" r:id="rId3" display="https://podminky.urs.cz/item/CS_URS_2024_02/321321116"/>
    <hyperlink ref="F147" r:id="rId4" display="https://podminky.urs.cz/item/CS_URS_2024_02/321351010"/>
    <hyperlink ref="F160" r:id="rId5" display="https://podminky.urs.cz/item/CS_URS_2024_02/321351020"/>
    <hyperlink ref="F163" r:id="rId6" display="https://podminky.urs.cz/item/CS_URS_2024_02/321352010"/>
    <hyperlink ref="F165" r:id="rId7" display="https://podminky.urs.cz/item/CS_URS_2024_02/321352020"/>
    <hyperlink ref="F167" r:id="rId8" display="https://podminky.urs.cz/item/CS_URS_2024_02/321366111"/>
    <hyperlink ref="F170" r:id="rId9" display="https://podminky.urs.cz/item/CS_URS_2024_02/321366112"/>
    <hyperlink ref="F184" r:id="rId10" display="https://podminky.urs.cz/item/CS_URS_2024_02/931992121"/>
    <hyperlink ref="F187" r:id="rId11" display="https://podminky.urs.cz/item/CS_URS_2024_02/936457113"/>
    <hyperlink ref="F190" r:id="rId12" display="https://podminky.urs.cz/item/CS_URS_2024_02/936501111"/>
    <hyperlink ref="F193" r:id="rId13" display="https://podminky.urs.cz/item/CS_URS_2024_02/953333318"/>
    <hyperlink ref="F199" r:id="rId14" display="https://podminky.urs.cz/item/CS_URS_2024_02/998332011"/>
    <hyperlink ref="F206" r:id="rId15" display="https://podminky.urs.cz/item/CS_URS_2024_02/767832122"/>
    <hyperlink ref="F214" r:id="rId16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1133</v>
      </c>
      <c r="BA2" s="148" t="s">
        <v>1</v>
      </c>
      <c r="BB2" s="148" t="s">
        <v>1</v>
      </c>
      <c r="BC2" s="148" t="s">
        <v>1134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677</v>
      </c>
      <c r="BA3" s="148" t="s">
        <v>1</v>
      </c>
      <c r="BB3" s="148" t="s">
        <v>1</v>
      </c>
      <c r="BC3" s="148" t="s">
        <v>1135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1136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ROUND((SUM(BE122:BE249)),  2)</f>
        <v>0</v>
      </c>
      <c r="G33" s="40"/>
      <c r="H33" s="40"/>
      <c r="I33" s="167">
        <v>0.20999999999999999</v>
      </c>
      <c r="J33" s="166">
        <f>ROUND(((SUM(BE122:BE249))*I33),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ROUND((SUM(BF122:BF249)),  2)</f>
        <v>0</v>
      </c>
      <c r="G34" s="40"/>
      <c r="H34" s="40"/>
      <c r="I34" s="167">
        <v>0.14999999999999999</v>
      </c>
      <c r="J34" s="166">
        <f>ROUND(((SUM(BF122:BF249))*I34),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030.11.6 - Úprava v navázání na stávající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J220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J232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603</v>
      </c>
      <c r="E102" s="194"/>
      <c r="F102" s="194"/>
      <c r="G102" s="194"/>
      <c r="H102" s="194"/>
      <c r="I102" s="194"/>
      <c r="J102" s="195">
        <f>J241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030.11.6 - Úprava v navázání na stávající koryto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P123+P241</f>
        <v>0</v>
      </c>
      <c r="Q122" s="106"/>
      <c r="R122" s="210">
        <f>R123+R241</f>
        <v>1897.5877839999998</v>
      </c>
      <c r="S122" s="106"/>
      <c r="T122" s="211">
        <f>T123+T241</f>
        <v>254.80000000000001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BK123+BK241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P124+P220+P232+P238</f>
        <v>0</v>
      </c>
      <c r="Q123" s="221"/>
      <c r="R123" s="222">
        <f>R124+R220+R232+R238</f>
        <v>1897.5877839999998</v>
      </c>
      <c r="S123" s="221"/>
      <c r="T123" s="223">
        <f>T124+T220+T232+T238</f>
        <v>254.80000000000001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BK124+BK220+BK232+BK238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SUM(P125:P219)</f>
        <v>0</v>
      </c>
      <c r="Q124" s="221"/>
      <c r="R124" s="222">
        <f>SUM(R125:R219)</f>
        <v>0.016216000000000001</v>
      </c>
      <c r="S124" s="221"/>
      <c r="T124" s="223">
        <f>SUM(T125:T219)</f>
        <v>254.80000000000001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SUM(BK125:BK219)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140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254.80000000000001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1137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1138</v>
      </c>
      <c r="G127" s="248"/>
      <c r="H127" s="252">
        <v>140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24.15" customHeight="1">
      <c r="A128" s="40"/>
      <c r="B128" s="41"/>
      <c r="C128" s="229" t="s">
        <v>21</v>
      </c>
      <c r="D128" s="229" t="s">
        <v>227</v>
      </c>
      <c r="E128" s="230" t="s">
        <v>264</v>
      </c>
      <c r="F128" s="231" t="s">
        <v>265</v>
      </c>
      <c r="G128" s="232" t="s">
        <v>230</v>
      </c>
      <c r="H128" s="233">
        <v>1096.4000000000001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1139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267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1140</v>
      </c>
      <c r="G130" s="248"/>
      <c r="H130" s="252">
        <v>1025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1141</v>
      </c>
      <c r="G131" s="248"/>
      <c r="H131" s="252">
        <v>71.400000000000006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4" customFormat="1">
      <c r="A132" s="14"/>
      <c r="B132" s="260"/>
      <c r="C132" s="261"/>
      <c r="D132" s="249" t="s">
        <v>236</v>
      </c>
      <c r="E132" s="262" t="s">
        <v>1</v>
      </c>
      <c r="F132" s="263" t="s">
        <v>270</v>
      </c>
      <c r="G132" s="261"/>
      <c r="H132" s="264">
        <v>1096.4000000000001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236</v>
      </c>
      <c r="AU132" s="270" t="s">
        <v>21</v>
      </c>
      <c r="AV132" s="14" t="s">
        <v>232</v>
      </c>
      <c r="AW132" s="14" t="s">
        <v>36</v>
      </c>
      <c r="AX132" s="14" t="s">
        <v>88</v>
      </c>
      <c r="AY132" s="270" t="s">
        <v>225</v>
      </c>
    </row>
    <row r="133" s="2" customFormat="1" ht="33" customHeight="1">
      <c r="A133" s="40"/>
      <c r="B133" s="41"/>
      <c r="C133" s="229" t="s">
        <v>244</v>
      </c>
      <c r="D133" s="229" t="s">
        <v>227</v>
      </c>
      <c r="E133" s="230" t="s">
        <v>1142</v>
      </c>
      <c r="F133" s="231" t="s">
        <v>1143</v>
      </c>
      <c r="G133" s="232" t="s">
        <v>240</v>
      </c>
      <c r="H133" s="233">
        <v>110.5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1144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1145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1146</v>
      </c>
      <c r="G135" s="248"/>
      <c r="H135" s="252">
        <v>110.5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33" customHeight="1">
      <c r="A136" s="40"/>
      <c r="B136" s="41"/>
      <c r="C136" s="229" t="s">
        <v>232</v>
      </c>
      <c r="D136" s="229" t="s">
        <v>227</v>
      </c>
      <c r="E136" s="230" t="s">
        <v>1147</v>
      </c>
      <c r="F136" s="231" t="s">
        <v>1148</v>
      </c>
      <c r="G136" s="232" t="s">
        <v>240</v>
      </c>
      <c r="H136" s="233">
        <v>1491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1149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1150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1151</v>
      </c>
      <c r="G138" s="248"/>
      <c r="H138" s="252">
        <v>1491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37.8" customHeight="1">
      <c r="A139" s="40"/>
      <c r="B139" s="41"/>
      <c r="C139" s="229" t="s">
        <v>256</v>
      </c>
      <c r="D139" s="229" t="s">
        <v>227</v>
      </c>
      <c r="E139" s="230" t="s">
        <v>617</v>
      </c>
      <c r="F139" s="231" t="s">
        <v>618</v>
      </c>
      <c r="G139" s="232" t="s">
        <v>240</v>
      </c>
      <c r="H139" s="233">
        <v>1321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1152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620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1153</v>
      </c>
      <c r="G141" s="248"/>
      <c r="H141" s="252">
        <v>1321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263</v>
      </c>
      <c r="D142" s="229" t="s">
        <v>227</v>
      </c>
      <c r="E142" s="230" t="s">
        <v>296</v>
      </c>
      <c r="F142" s="231" t="s">
        <v>297</v>
      </c>
      <c r="G142" s="232" t="s">
        <v>240</v>
      </c>
      <c r="H142" s="233">
        <v>2194.9400000000001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1154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299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1155</v>
      </c>
      <c r="G144" s="248"/>
      <c r="H144" s="252">
        <v>109.64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1146</v>
      </c>
      <c r="G145" s="248"/>
      <c r="H145" s="252">
        <v>110.5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1156</v>
      </c>
      <c r="G146" s="248"/>
      <c r="H146" s="252">
        <v>533.20000000000005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1157</v>
      </c>
      <c r="G147" s="248"/>
      <c r="H147" s="252">
        <v>120.3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1158</v>
      </c>
      <c r="G148" s="248"/>
      <c r="H148" s="252">
        <v>120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993.63999999999999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1159</v>
      </c>
      <c r="G150" s="248"/>
      <c r="H150" s="252">
        <v>120.3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1160</v>
      </c>
      <c r="G151" s="248"/>
      <c r="H151" s="252">
        <v>24.27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1161</v>
      </c>
      <c r="G152" s="248"/>
      <c r="H152" s="252">
        <v>162.25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80</v>
      </c>
      <c r="AY152" s="258" t="s">
        <v>225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1162</v>
      </c>
      <c r="G153" s="248"/>
      <c r="H153" s="252">
        <v>190.38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1163</v>
      </c>
      <c r="G154" s="248"/>
      <c r="H154" s="252">
        <v>176.09999999999999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1164</v>
      </c>
      <c r="G155" s="248"/>
      <c r="H155" s="252">
        <v>528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1133</v>
      </c>
      <c r="F156" s="274" t="s">
        <v>303</v>
      </c>
      <c r="G156" s="272"/>
      <c r="H156" s="275">
        <v>1201.3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2194.9400000000001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16.5" customHeight="1">
      <c r="A158" s="40"/>
      <c r="B158" s="41"/>
      <c r="C158" s="229" t="s">
        <v>271</v>
      </c>
      <c r="D158" s="229" t="s">
        <v>227</v>
      </c>
      <c r="E158" s="230" t="s">
        <v>375</v>
      </c>
      <c r="F158" s="231" t="s">
        <v>376</v>
      </c>
      <c r="G158" s="232" t="s">
        <v>240</v>
      </c>
      <c r="H158" s="233">
        <v>1321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1165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1166</v>
      </c>
      <c r="G159" s="248"/>
      <c r="H159" s="252">
        <v>1321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277</v>
      </c>
      <c r="D160" s="229" t="s">
        <v>227</v>
      </c>
      <c r="E160" s="230" t="s">
        <v>671</v>
      </c>
      <c r="F160" s="231" t="s">
        <v>672</v>
      </c>
      <c r="G160" s="232" t="s">
        <v>240</v>
      </c>
      <c r="H160" s="233">
        <v>953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1167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1168</v>
      </c>
      <c r="G162" s="248"/>
      <c r="H162" s="252">
        <v>160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5" customFormat="1">
      <c r="A163" s="15"/>
      <c r="B163" s="271"/>
      <c r="C163" s="272"/>
      <c r="D163" s="249" t="s">
        <v>236</v>
      </c>
      <c r="E163" s="273" t="s">
        <v>1</v>
      </c>
      <c r="F163" s="274" t="s">
        <v>303</v>
      </c>
      <c r="G163" s="272"/>
      <c r="H163" s="275">
        <v>160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236</v>
      </c>
      <c r="AU163" s="281" t="s">
        <v>21</v>
      </c>
      <c r="AV163" s="15" t="s">
        <v>244</v>
      </c>
      <c r="AW163" s="15" t="s">
        <v>36</v>
      </c>
      <c r="AX163" s="15" t="s">
        <v>80</v>
      </c>
      <c r="AY163" s="281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677</v>
      </c>
      <c r="F164" s="251" t="s">
        <v>1169</v>
      </c>
      <c r="G164" s="248"/>
      <c r="H164" s="252">
        <v>793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953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678</v>
      </c>
      <c r="F166" s="231" t="s">
        <v>679</v>
      </c>
      <c r="G166" s="232" t="s">
        <v>240</v>
      </c>
      <c r="H166" s="233">
        <v>9530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1170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1171</v>
      </c>
      <c r="G168" s="248"/>
      <c r="H168" s="252">
        <v>9530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4.15" customHeight="1">
      <c r="A169" s="40"/>
      <c r="B169" s="41"/>
      <c r="C169" s="229" t="s">
        <v>289</v>
      </c>
      <c r="D169" s="229" t="s">
        <v>227</v>
      </c>
      <c r="E169" s="230" t="s">
        <v>400</v>
      </c>
      <c r="F169" s="231" t="s">
        <v>401</v>
      </c>
      <c r="G169" s="232" t="s">
        <v>240</v>
      </c>
      <c r="H169" s="233">
        <v>1994.3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1172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403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1173</v>
      </c>
      <c r="G171" s="248"/>
      <c r="H171" s="252">
        <v>1994.3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860</v>
      </c>
      <c r="F172" s="231" t="s">
        <v>861</v>
      </c>
      <c r="G172" s="232" t="s">
        <v>240</v>
      </c>
      <c r="H172" s="233">
        <v>110.5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1174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863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1175</v>
      </c>
      <c r="G174" s="248"/>
      <c r="H174" s="252">
        <v>110.5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110.5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3" customHeight="1">
      <c r="A176" s="40"/>
      <c r="B176" s="41"/>
      <c r="C176" s="229" t="s">
        <v>317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1906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1176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1177</v>
      </c>
      <c r="G178" s="248"/>
      <c r="H178" s="252">
        <v>1906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323</v>
      </c>
      <c r="D179" s="229" t="s">
        <v>227</v>
      </c>
      <c r="E179" s="230" t="s">
        <v>406</v>
      </c>
      <c r="F179" s="231" t="s">
        <v>407</v>
      </c>
      <c r="G179" s="232" t="s">
        <v>240</v>
      </c>
      <c r="H179" s="233">
        <v>1830.9400000000001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1178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409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1179</v>
      </c>
      <c r="G181" s="248"/>
      <c r="H181" s="252">
        <v>120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1180</v>
      </c>
      <c r="G182" s="248"/>
      <c r="H182" s="252">
        <v>948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1159</v>
      </c>
      <c r="G183" s="248"/>
      <c r="H183" s="252">
        <v>120.3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1155</v>
      </c>
      <c r="G184" s="248"/>
      <c r="H184" s="252">
        <v>109.64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1181</v>
      </c>
      <c r="G185" s="248"/>
      <c r="H185" s="252">
        <v>533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1830.9400000000001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9.8000000000000007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1182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1183</v>
      </c>
      <c r="G189" s="248"/>
      <c r="H189" s="252">
        <v>9.8000000000000007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33" customHeight="1">
      <c r="A190" s="40"/>
      <c r="B190" s="41"/>
      <c r="C190" s="229" t="s">
        <v>8</v>
      </c>
      <c r="D190" s="229" t="s">
        <v>227</v>
      </c>
      <c r="E190" s="230" t="s">
        <v>1184</v>
      </c>
      <c r="F190" s="231" t="s">
        <v>1185</v>
      </c>
      <c r="G190" s="232" t="s">
        <v>230</v>
      </c>
      <c r="H190" s="233">
        <v>706.39999999999998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1186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1187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1188</v>
      </c>
      <c r="G192" s="248"/>
      <c r="H192" s="252">
        <v>57.399999999999999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80</v>
      </c>
      <c r="AY192" s="258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1189</v>
      </c>
      <c r="G193" s="248"/>
      <c r="H193" s="252">
        <v>649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706.39999999999998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24.15" customHeight="1">
      <c r="A195" s="40"/>
      <c r="B195" s="41"/>
      <c r="C195" s="229" t="s">
        <v>340</v>
      </c>
      <c r="D195" s="229" t="s">
        <v>227</v>
      </c>
      <c r="E195" s="230" t="s">
        <v>1190</v>
      </c>
      <c r="F195" s="231" t="s">
        <v>1191</v>
      </c>
      <c r="G195" s="232" t="s">
        <v>230</v>
      </c>
      <c r="H195" s="233">
        <v>706.39999999999998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1192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1193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1194</v>
      </c>
      <c r="G197" s="248"/>
      <c r="H197" s="252">
        <v>706.39999999999998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346</v>
      </c>
      <c r="D198" s="229" t="s">
        <v>227</v>
      </c>
      <c r="E198" s="230" t="s">
        <v>442</v>
      </c>
      <c r="F198" s="231" t="s">
        <v>443</v>
      </c>
      <c r="G198" s="232" t="s">
        <v>230</v>
      </c>
      <c r="H198" s="233">
        <v>649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1195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445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1196</v>
      </c>
      <c r="G200" s="248"/>
      <c r="H200" s="252">
        <v>649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352</v>
      </c>
      <c r="D201" s="229" t="s">
        <v>227</v>
      </c>
      <c r="E201" s="230" t="s">
        <v>708</v>
      </c>
      <c r="F201" s="231" t="s">
        <v>709</v>
      </c>
      <c r="G201" s="232" t="s">
        <v>230</v>
      </c>
      <c r="H201" s="233">
        <v>125.40000000000001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1197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1198</v>
      </c>
      <c r="G203" s="248"/>
      <c r="H203" s="252">
        <v>125.40000000000001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358</v>
      </c>
      <c r="D204" s="229" t="s">
        <v>227</v>
      </c>
      <c r="E204" s="230" t="s">
        <v>842</v>
      </c>
      <c r="F204" s="231" t="s">
        <v>843</v>
      </c>
      <c r="G204" s="232" t="s">
        <v>230</v>
      </c>
      <c r="H204" s="233">
        <v>405.69999999999999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1199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845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1200</v>
      </c>
      <c r="G206" s="248"/>
      <c r="H206" s="252">
        <v>405.69999999999999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656</v>
      </c>
      <c r="F207" s="231" t="s">
        <v>657</v>
      </c>
      <c r="G207" s="232" t="s">
        <v>230</v>
      </c>
      <c r="H207" s="233">
        <v>104.40000000000001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1201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659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1202</v>
      </c>
      <c r="G209" s="248"/>
      <c r="H209" s="252">
        <v>104.40000000000001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7</v>
      </c>
      <c r="D210" s="229" t="s">
        <v>227</v>
      </c>
      <c r="E210" s="230" t="s">
        <v>1203</v>
      </c>
      <c r="F210" s="231" t="s">
        <v>1204</v>
      </c>
      <c r="G210" s="232" t="s">
        <v>230</v>
      </c>
      <c r="H210" s="233">
        <v>104.40000000000001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1205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1206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1202</v>
      </c>
      <c r="G212" s="248"/>
      <c r="H212" s="252">
        <v>104.40000000000001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82" t="s">
        <v>374</v>
      </c>
      <c r="D213" s="282" t="s">
        <v>341</v>
      </c>
      <c r="E213" s="283" t="s">
        <v>424</v>
      </c>
      <c r="F213" s="284" t="s">
        <v>425</v>
      </c>
      <c r="G213" s="285" t="s">
        <v>426</v>
      </c>
      <c r="H213" s="286">
        <v>16.216000000000001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0.001</v>
      </c>
      <c r="R213" s="238">
        <f>Q213*H213</f>
        <v>0.016216000000000001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1207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1208</v>
      </c>
      <c r="G214" s="248"/>
      <c r="H214" s="252">
        <v>810.79999999999995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48"/>
      <c r="F215" s="251" t="s">
        <v>1209</v>
      </c>
      <c r="G215" s="248"/>
      <c r="H215" s="252">
        <v>16.216000000000001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4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379</v>
      </c>
      <c r="D216" s="229" t="s">
        <v>227</v>
      </c>
      <c r="E216" s="230" t="s">
        <v>437</v>
      </c>
      <c r="F216" s="231" t="s">
        <v>438</v>
      </c>
      <c r="G216" s="232" t="s">
        <v>240</v>
      </c>
      <c r="H216" s="233">
        <v>16.216000000000001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1210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440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16.5" customHeight="1">
      <c r="A218" s="40"/>
      <c r="B218" s="41"/>
      <c r="C218" s="229" t="s">
        <v>386</v>
      </c>
      <c r="D218" s="229" t="s">
        <v>227</v>
      </c>
      <c r="E218" s="230" t="s">
        <v>370</v>
      </c>
      <c r="F218" s="231" t="s">
        <v>371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1211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373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232</v>
      </c>
      <c r="F220" s="227" t="s">
        <v>469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SUM(P221:P231)</f>
        <v>0</v>
      </c>
      <c r="Q220" s="221"/>
      <c r="R220" s="222">
        <f>SUM(R221:R231)</f>
        <v>1897.5715679999998</v>
      </c>
      <c r="S220" s="221"/>
      <c r="T220" s="22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SUM(BK221:BK231)</f>
        <v>0</v>
      </c>
    </row>
    <row r="221" s="2" customFormat="1" ht="33" customHeight="1">
      <c r="A221" s="40"/>
      <c r="B221" s="41"/>
      <c r="C221" s="229" t="s">
        <v>392</v>
      </c>
      <c r="D221" s="229" t="s">
        <v>227</v>
      </c>
      <c r="E221" s="230" t="s">
        <v>482</v>
      </c>
      <c r="F221" s="231" t="s">
        <v>483</v>
      </c>
      <c r="G221" s="232" t="s">
        <v>240</v>
      </c>
      <c r="H221" s="233">
        <v>522.60000000000002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2.4340799999999998</v>
      </c>
      <c r="R221" s="238">
        <f>Q221*H221</f>
        <v>1272.0502079999999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1212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485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1213</v>
      </c>
      <c r="G223" s="248"/>
      <c r="H223" s="252">
        <v>522.60000000000002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37.8" customHeight="1">
      <c r="A224" s="40"/>
      <c r="B224" s="41"/>
      <c r="C224" s="229" t="s">
        <v>399</v>
      </c>
      <c r="D224" s="229" t="s">
        <v>227</v>
      </c>
      <c r="E224" s="230" t="s">
        <v>488</v>
      </c>
      <c r="F224" s="231" t="s">
        <v>489</v>
      </c>
      <c r="G224" s="232" t="s">
        <v>240</v>
      </c>
      <c r="H224" s="233">
        <v>112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2.4340799999999998</v>
      </c>
      <c r="R224" s="238">
        <f>Q224*H224</f>
        <v>272.61695999999995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1214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485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1215</v>
      </c>
      <c r="G226" s="248"/>
      <c r="H226" s="252">
        <v>112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24.15" customHeight="1">
      <c r="A227" s="40"/>
      <c r="B227" s="41"/>
      <c r="C227" s="229" t="s">
        <v>701</v>
      </c>
      <c r="D227" s="229" t="s">
        <v>227</v>
      </c>
      <c r="E227" s="230" t="s">
        <v>493</v>
      </c>
      <c r="F227" s="231" t="s">
        <v>494</v>
      </c>
      <c r="G227" s="232" t="s">
        <v>230</v>
      </c>
      <c r="H227" s="233">
        <v>456.89999999999998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1216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496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1217</v>
      </c>
      <c r="G229" s="248"/>
      <c r="H229" s="252">
        <v>456.89999999999998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16.5" customHeight="1">
      <c r="A230" s="40"/>
      <c r="B230" s="41"/>
      <c r="C230" s="229" t="s">
        <v>405</v>
      </c>
      <c r="D230" s="229" t="s">
        <v>227</v>
      </c>
      <c r="E230" s="230" t="s">
        <v>499</v>
      </c>
      <c r="F230" s="231" t="s">
        <v>500</v>
      </c>
      <c r="G230" s="232" t="s">
        <v>240</v>
      </c>
      <c r="H230" s="233">
        <v>176.09999999999999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352.90440000000001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1218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1163</v>
      </c>
      <c r="G231" s="248"/>
      <c r="H231" s="252">
        <v>176.09999999999999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540</v>
      </c>
      <c r="F232" s="227" t="s">
        <v>541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SUM(P233:P237)</f>
        <v>0</v>
      </c>
      <c r="Q232" s="221"/>
      <c r="R232" s="222">
        <f>SUM(R233:R237)</f>
        <v>0</v>
      </c>
      <c r="S232" s="221"/>
      <c r="T232" s="22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SUM(BK233:BK237)</f>
        <v>0</v>
      </c>
    </row>
    <row r="233" s="2" customFormat="1" ht="24.15" customHeight="1">
      <c r="A233" s="40"/>
      <c r="B233" s="41"/>
      <c r="C233" s="229" t="s">
        <v>412</v>
      </c>
      <c r="D233" s="229" t="s">
        <v>227</v>
      </c>
      <c r="E233" s="230" t="s">
        <v>762</v>
      </c>
      <c r="F233" s="231" t="s">
        <v>763</v>
      </c>
      <c r="G233" s="232" t="s">
        <v>395</v>
      </c>
      <c r="H233" s="233">
        <v>254.80000000000001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1219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765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418</v>
      </c>
      <c r="D235" s="229" t="s">
        <v>227</v>
      </c>
      <c r="E235" s="230" t="s">
        <v>766</v>
      </c>
      <c r="F235" s="231" t="s">
        <v>767</v>
      </c>
      <c r="G235" s="232" t="s">
        <v>395</v>
      </c>
      <c r="H235" s="233">
        <v>1019.2000000000001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1220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1221</v>
      </c>
      <c r="G237" s="248"/>
      <c r="H237" s="252">
        <v>1019.2000000000001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559</v>
      </c>
      <c r="F238" s="227" t="s">
        <v>560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SUM(P239:P240)</f>
        <v>0</v>
      </c>
      <c r="Q238" s="221"/>
      <c r="R238" s="222">
        <f>SUM(R239:R240)</f>
        <v>0</v>
      </c>
      <c r="S238" s="221"/>
      <c r="T238" s="22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SUM(BK239:BK240)</f>
        <v>0</v>
      </c>
    </row>
    <row r="239" s="2" customFormat="1" ht="16.5" customHeight="1">
      <c r="A239" s="40"/>
      <c r="B239" s="41"/>
      <c r="C239" s="229" t="s">
        <v>423</v>
      </c>
      <c r="D239" s="229" t="s">
        <v>227</v>
      </c>
      <c r="E239" s="230" t="s">
        <v>562</v>
      </c>
      <c r="F239" s="231" t="s">
        <v>563</v>
      </c>
      <c r="G239" s="232" t="s">
        <v>395</v>
      </c>
      <c r="H239" s="233">
        <v>1897.588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1222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565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2" customFormat="1" ht="25.92" customHeight="1">
      <c r="A241" s="12"/>
      <c r="B241" s="213"/>
      <c r="C241" s="214"/>
      <c r="D241" s="215" t="s">
        <v>79</v>
      </c>
      <c r="E241" s="216" t="s">
        <v>772</v>
      </c>
      <c r="F241" s="216" t="s">
        <v>773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SUM(P242:P249)</f>
        <v>0</v>
      </c>
      <c r="Q241" s="221"/>
      <c r="R241" s="222">
        <f>SUM(R242:R249)</f>
        <v>0</v>
      </c>
      <c r="S241" s="221"/>
      <c r="T241" s="223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232</v>
      </c>
      <c r="AT241" s="225" t="s">
        <v>79</v>
      </c>
      <c r="AU241" s="225" t="s">
        <v>80</v>
      </c>
      <c r="AY241" s="224" t="s">
        <v>225</v>
      </c>
      <c r="BK241" s="226">
        <f>SUM(BK242:BK249)</f>
        <v>0</v>
      </c>
    </row>
    <row r="242" s="2" customFormat="1" ht="16.5" customHeight="1">
      <c r="A242" s="40"/>
      <c r="B242" s="41"/>
      <c r="C242" s="229" t="s">
        <v>430</v>
      </c>
      <c r="D242" s="229" t="s">
        <v>227</v>
      </c>
      <c r="E242" s="230" t="s">
        <v>774</v>
      </c>
      <c r="F242" s="231" t="s">
        <v>775</v>
      </c>
      <c r="G242" s="232" t="s">
        <v>459</v>
      </c>
      <c r="H242" s="233">
        <v>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88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1223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1224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88</v>
      </c>
    </row>
    <row r="244" s="2" customFormat="1" ht="16.5" customHeight="1">
      <c r="A244" s="40"/>
      <c r="B244" s="41"/>
      <c r="C244" s="229" t="s">
        <v>436</v>
      </c>
      <c r="D244" s="229" t="s">
        <v>227</v>
      </c>
      <c r="E244" s="230" t="s">
        <v>777</v>
      </c>
      <c r="F244" s="231" t="s">
        <v>778</v>
      </c>
      <c r="G244" s="232" t="s">
        <v>459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88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1225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1226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88</v>
      </c>
    </row>
    <row r="246" s="2" customFormat="1" ht="16.5" customHeight="1">
      <c r="A246" s="40"/>
      <c r="B246" s="41"/>
      <c r="C246" s="229" t="s">
        <v>441</v>
      </c>
      <c r="D246" s="229" t="s">
        <v>227</v>
      </c>
      <c r="E246" s="230" t="s">
        <v>780</v>
      </c>
      <c r="F246" s="231" t="s">
        <v>781</v>
      </c>
      <c r="G246" s="232" t="s">
        <v>459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88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1227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1228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88</v>
      </c>
    </row>
    <row r="248" s="2" customFormat="1" ht="16.5" customHeight="1">
      <c r="A248" s="40"/>
      <c r="B248" s="41"/>
      <c r="C248" s="229" t="s">
        <v>729</v>
      </c>
      <c r="D248" s="229" t="s">
        <v>227</v>
      </c>
      <c r="E248" s="230" t="s">
        <v>783</v>
      </c>
      <c r="F248" s="231" t="s">
        <v>784</v>
      </c>
      <c r="G248" s="232" t="s">
        <v>459</v>
      </c>
      <c r="H248" s="233">
        <v>14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88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1229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1230</v>
      </c>
      <c r="G249" s="42"/>
      <c r="H249" s="42"/>
      <c r="I249" s="244"/>
      <c r="J249" s="42"/>
      <c r="K249" s="42"/>
      <c r="L249" s="46"/>
      <c r="M249" s="299"/>
      <c r="N249" s="300"/>
      <c r="O249" s="294"/>
      <c r="P249" s="294"/>
      <c r="Q249" s="294"/>
      <c r="R249" s="294"/>
      <c r="S249" s="294"/>
      <c r="T249" s="301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88</v>
      </c>
    </row>
    <row r="250" s="2" customFormat="1" ht="6.96" customHeight="1">
      <c r="A250" s="40"/>
      <c r="B250" s="68"/>
      <c r="C250" s="69"/>
      <c r="D250" s="69"/>
      <c r="E250" s="69"/>
      <c r="F250" s="69"/>
      <c r="G250" s="69"/>
      <c r="H250" s="69"/>
      <c r="I250" s="69"/>
      <c r="J250" s="69"/>
      <c r="K250" s="69"/>
      <c r="L250" s="46"/>
      <c r="M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</sheetData>
  <sheetProtection sheet="1" autoFilter="0" formatColumns="0" formatRows="0" objects="1" scenarios="1" spinCount="100000" saltValue="JG7lqYqTemRk/JLFZXCBpoFlQrQmR4mfu6KULE60iPwETWdgWj+58PYUCaKSkrVDcwokbPzOMXcB8nz4FjCppw==" hashValue="dtwqzc+/aL7Ui33ZU1/9uzASNUaba4bfXbRq6eJcepJr1UvWvbsBBt0bEh6qZn0Q5cobKuQXKe23RVr6ghecmw==" algorithmName="SHA-512" password="CC35"/>
  <autoFilter ref="C121:K24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1151123"/>
    <hyperlink ref="F134" r:id="rId3" display="https://podminky.urs.cz/item/CS_URS_2024_02/124353101"/>
    <hyperlink ref="F137" r:id="rId4" display="https://podminky.urs.cz/item/CS_URS_2024_02/127451111"/>
    <hyperlink ref="F140" r:id="rId5" display="https://podminky.urs.cz/item/CS_URS_2024_02/162351124"/>
    <hyperlink ref="F143" r:id="rId6" display="https://podminky.urs.cz/item/CS_URS_2024_02/162551128"/>
    <hyperlink ref="F161" r:id="rId7" display="https://podminky.urs.cz/item/CS_URS_2024_02/162751137"/>
    <hyperlink ref="F167" r:id="rId8" display="https://podminky.urs.cz/item/CS_URS_2024_02/162751139"/>
    <hyperlink ref="F170" r:id="rId9" display="https://podminky.urs.cz/item/CS_URS_2024_02/167151112"/>
    <hyperlink ref="F173" r:id="rId10" display="https://podminky.urs.cz/item/CS_URS_2024_02/171151131"/>
    <hyperlink ref="F177" r:id="rId11" display="https://podminky.urs.cz/item/CS_URS_2024_02/171201231"/>
    <hyperlink ref="F180" r:id="rId12" display="https://podminky.urs.cz/item/CS_URS_2024_02/171251201"/>
    <hyperlink ref="F188" r:id="rId13" display="https://podminky.urs.cz/item/CS_URS_2024_02/174151101"/>
    <hyperlink ref="F191" r:id="rId14" display="https://podminky.urs.cz/item/CS_URS_2024_02/181351103"/>
    <hyperlink ref="F196" r:id="rId15" display="https://podminky.urs.cz/item/CS_URS_2024_02/181411131"/>
    <hyperlink ref="F202" r:id="rId16" display="https://podminky.urs.cz/item/CS_URS_2024_02/181951114"/>
    <hyperlink ref="F205" r:id="rId17" display="https://podminky.urs.cz/item/CS_URS_2024_02/182151112"/>
    <hyperlink ref="F208" r:id="rId18" display="https://podminky.urs.cz/item/CS_URS_2024_02/182351023"/>
    <hyperlink ref="F211" r:id="rId19" display="https://podminky.urs.cz/item/CS_URS_2024_02/181411132"/>
    <hyperlink ref="F217" r:id="rId20" display="https://podminky.urs.cz/item/CS_URS_2024_02/185804312"/>
    <hyperlink ref="F228" r:id="rId21" display="https://podminky.urs.cz/item/CS_URS_2024_02/462519002"/>
    <hyperlink ref="F234" r:id="rId22" display="https://podminky.urs.cz/item/CS_URS_2024_02/997321511"/>
    <hyperlink ref="F236" r:id="rId23" display="https://podminky.urs.cz/item/CS_URS_2024_02/997321519"/>
    <hyperlink ref="F240" r:id="rId2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8" t="s">
        <v>1231</v>
      </c>
      <c r="BA2" s="148" t="s">
        <v>1</v>
      </c>
      <c r="BB2" s="148" t="s">
        <v>1</v>
      </c>
      <c r="BC2" s="148" t="s">
        <v>1232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1233</v>
      </c>
      <c r="BA3" s="148" t="s">
        <v>1</v>
      </c>
      <c r="BB3" s="148" t="s">
        <v>1</v>
      </c>
      <c r="BC3" s="148" t="s">
        <v>1234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1235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ROUND((SUM(BE127:BE393)),  2)</f>
        <v>0</v>
      </c>
      <c r="G33" s="40"/>
      <c r="H33" s="40"/>
      <c r="I33" s="167">
        <v>0.20999999999999999</v>
      </c>
      <c r="J33" s="166">
        <f>ROUND(((SUM(BE127:BE393))*I33),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ROUND((SUM(BF127:BF393)),  2)</f>
        <v>0</v>
      </c>
      <c r="G34" s="40"/>
      <c r="H34" s="40"/>
      <c r="I34" s="167">
        <v>0.14999999999999999</v>
      </c>
      <c r="J34" s="166">
        <f>ROUND(((SUM(BF127:BF393))*I34),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ROUND((SUM(BG127:BG393)),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ROUND((SUM(BH127:BH393)),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ROUND((SUM(BI127:BI393)),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030.12.1 - Pravobřežní ochranná hráz v úseku km 0,118 80 – 0,335 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J283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J298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J320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602</v>
      </c>
      <c r="E102" s="199"/>
      <c r="F102" s="199"/>
      <c r="G102" s="199"/>
      <c r="H102" s="199"/>
      <c r="I102" s="199"/>
      <c r="J102" s="200">
        <f>J327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J373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J376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603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>030.12.1 - Pravobřežní ochranná hráz v úseku km 0,118 80 – 0,335 70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P128+P376+P380</f>
        <v>0</v>
      </c>
      <c r="Q127" s="106"/>
      <c r="R127" s="210">
        <f>R128+R376+R380</f>
        <v>4408.1780888999992</v>
      </c>
      <c r="S127" s="106"/>
      <c r="T127" s="211">
        <f>T128+T376+T380</f>
        <v>16.395199999999999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BK128+BK376+BK380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P129+P283+P298+P320+P327+P368+P373</f>
        <v>0</v>
      </c>
      <c r="Q128" s="221"/>
      <c r="R128" s="222">
        <f>R129+R283+R298+R320+R327+R368+R373</f>
        <v>4407.7206288999996</v>
      </c>
      <c r="S128" s="221"/>
      <c r="T128" s="223">
        <f>T129+T283+T298+T320+T327+T368+T373</f>
        <v>16.395199999999999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BK129+BK283+BK298+BK320+BK327+BK368+BK373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SUM(P130:P282)</f>
        <v>0</v>
      </c>
      <c r="Q129" s="221"/>
      <c r="R129" s="222">
        <f>SUM(R130:R282)</f>
        <v>257.68826800000005</v>
      </c>
      <c r="S129" s="221"/>
      <c r="T129" s="223">
        <f>SUM(T130:T282)</f>
        <v>15.751999999999999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SUM(BK130:BK282)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1236</v>
      </c>
      <c r="F130" s="231" t="s">
        <v>1237</v>
      </c>
      <c r="G130" s="232" t="s">
        <v>230</v>
      </c>
      <c r="H130" s="233">
        <v>35.799999999999997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15.751999999999999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1238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1239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1240</v>
      </c>
      <c r="G132" s="248"/>
      <c r="H132" s="252">
        <v>35.799999999999997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245</v>
      </c>
      <c r="F133" s="231" t="s">
        <v>246</v>
      </c>
      <c r="G133" s="232" t="s">
        <v>247</v>
      </c>
      <c r="H133" s="233">
        <v>72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3.0000000000000001E-05</v>
      </c>
      <c r="R133" s="238">
        <f>Q133*H133</f>
        <v>0.00216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1241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249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1242</v>
      </c>
      <c r="G135" s="248"/>
      <c r="H135" s="252">
        <v>72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244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3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1243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24.15" customHeight="1">
      <c r="A138" s="40"/>
      <c r="B138" s="41"/>
      <c r="C138" s="229" t="s">
        <v>232</v>
      </c>
      <c r="D138" s="229" t="s">
        <v>227</v>
      </c>
      <c r="E138" s="230" t="s">
        <v>1244</v>
      </c>
      <c r="F138" s="231" t="s">
        <v>1245</v>
      </c>
      <c r="G138" s="232" t="s">
        <v>537</v>
      </c>
      <c r="H138" s="233">
        <v>14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0.00013999999999999999</v>
      </c>
      <c r="R138" s="238">
        <f>Q138*H138</f>
        <v>0.0019599999999999999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1246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1247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2" customFormat="1" ht="24.15" customHeight="1">
      <c r="A140" s="40"/>
      <c r="B140" s="41"/>
      <c r="C140" s="229" t="s">
        <v>256</v>
      </c>
      <c r="D140" s="229" t="s">
        <v>227</v>
      </c>
      <c r="E140" s="230" t="s">
        <v>1248</v>
      </c>
      <c r="F140" s="231" t="s">
        <v>1249</v>
      </c>
      <c r="G140" s="232" t="s">
        <v>537</v>
      </c>
      <c r="H140" s="233">
        <v>14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1250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1251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263</v>
      </c>
      <c r="D142" s="229" t="s">
        <v>227</v>
      </c>
      <c r="E142" s="230" t="s">
        <v>264</v>
      </c>
      <c r="F142" s="231" t="s">
        <v>265</v>
      </c>
      <c r="G142" s="232" t="s">
        <v>230</v>
      </c>
      <c r="H142" s="233">
        <v>6686.1999999999998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1252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267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1253</v>
      </c>
      <c r="G144" s="248"/>
      <c r="H144" s="252">
        <v>6543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1254</v>
      </c>
      <c r="G145" s="248"/>
      <c r="H145" s="252">
        <v>143.19999999999999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6686.1999999999998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3" customHeight="1">
      <c r="A147" s="40"/>
      <c r="B147" s="41"/>
      <c r="C147" s="229" t="s">
        <v>271</v>
      </c>
      <c r="D147" s="229" t="s">
        <v>227</v>
      </c>
      <c r="E147" s="230" t="s">
        <v>1255</v>
      </c>
      <c r="F147" s="231" t="s">
        <v>1256</v>
      </c>
      <c r="G147" s="232" t="s">
        <v>240</v>
      </c>
      <c r="H147" s="233">
        <v>1501.5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1257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1258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1259</v>
      </c>
      <c r="G149" s="248"/>
      <c r="H149" s="252">
        <v>1066.5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1260</v>
      </c>
      <c r="G150" s="248"/>
      <c r="H150" s="252">
        <v>405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1261</v>
      </c>
      <c r="G151" s="248"/>
      <c r="H151" s="252">
        <v>30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1501.5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277</v>
      </c>
      <c r="D153" s="229" t="s">
        <v>227</v>
      </c>
      <c r="E153" s="230" t="s">
        <v>1262</v>
      </c>
      <c r="F153" s="231" t="s">
        <v>1263</v>
      </c>
      <c r="G153" s="232" t="s">
        <v>240</v>
      </c>
      <c r="H153" s="233">
        <v>3789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1264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1265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1266</v>
      </c>
      <c r="G155" s="248"/>
      <c r="H155" s="252">
        <v>8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1267</v>
      </c>
      <c r="G156" s="248"/>
      <c r="H156" s="252">
        <v>3781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4" customFormat="1">
      <c r="A157" s="14"/>
      <c r="B157" s="260"/>
      <c r="C157" s="261"/>
      <c r="D157" s="249" t="s">
        <v>236</v>
      </c>
      <c r="E157" s="262" t="s">
        <v>1</v>
      </c>
      <c r="F157" s="263" t="s">
        <v>270</v>
      </c>
      <c r="G157" s="261"/>
      <c r="H157" s="264">
        <v>3789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236</v>
      </c>
      <c r="AU157" s="270" t="s">
        <v>21</v>
      </c>
      <c r="AV157" s="14" t="s">
        <v>232</v>
      </c>
      <c r="AW157" s="14" t="s">
        <v>36</v>
      </c>
      <c r="AX157" s="14" t="s">
        <v>88</v>
      </c>
      <c r="AY157" s="270" t="s">
        <v>225</v>
      </c>
    </row>
    <row r="158" s="2" customFormat="1" ht="24.15" customHeight="1">
      <c r="A158" s="40"/>
      <c r="B158" s="41"/>
      <c r="C158" s="229" t="s">
        <v>283</v>
      </c>
      <c r="D158" s="229" t="s">
        <v>227</v>
      </c>
      <c r="E158" s="230" t="s">
        <v>1268</v>
      </c>
      <c r="F158" s="231" t="s">
        <v>1269</v>
      </c>
      <c r="G158" s="232" t="s">
        <v>240</v>
      </c>
      <c r="H158" s="233">
        <v>4.2999999999999998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1270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1271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1272</v>
      </c>
      <c r="G160" s="248"/>
      <c r="H160" s="252">
        <v>2.8999999999999999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1273</v>
      </c>
      <c r="G161" s="248"/>
      <c r="H161" s="252">
        <v>1.3999999999999999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4.2999999999999998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33" customHeight="1">
      <c r="A163" s="40"/>
      <c r="B163" s="41"/>
      <c r="C163" s="229" t="s">
        <v>289</v>
      </c>
      <c r="D163" s="229" t="s">
        <v>227</v>
      </c>
      <c r="E163" s="230" t="s">
        <v>1262</v>
      </c>
      <c r="F163" s="231" t="s">
        <v>1263</v>
      </c>
      <c r="G163" s="232" t="s">
        <v>240</v>
      </c>
      <c r="H163" s="233">
        <v>1895.5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1274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1265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37.8" customHeight="1">
      <c r="A165" s="40"/>
      <c r="B165" s="41"/>
      <c r="C165" s="229" t="s">
        <v>295</v>
      </c>
      <c r="D165" s="229" t="s">
        <v>227</v>
      </c>
      <c r="E165" s="230" t="s">
        <v>631</v>
      </c>
      <c r="F165" s="231" t="s">
        <v>632</v>
      </c>
      <c r="G165" s="232" t="s">
        <v>240</v>
      </c>
      <c r="H165" s="233">
        <v>4126.9300000000003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1275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634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1276</v>
      </c>
      <c r="G167" s="248"/>
      <c r="H167" s="252">
        <v>1002.93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1277</v>
      </c>
      <c r="G168" s="248"/>
      <c r="H168" s="252">
        <v>41.5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1278</v>
      </c>
      <c r="G169" s="248"/>
      <c r="H169" s="252">
        <v>2165.5900000000001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5" customFormat="1">
      <c r="A170" s="15"/>
      <c r="B170" s="271"/>
      <c r="C170" s="272"/>
      <c r="D170" s="249" t="s">
        <v>236</v>
      </c>
      <c r="E170" s="273" t="s">
        <v>1</v>
      </c>
      <c r="F170" s="274" t="s">
        <v>303</v>
      </c>
      <c r="G170" s="272"/>
      <c r="H170" s="275">
        <v>3210.02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236</v>
      </c>
      <c r="AU170" s="281" t="s">
        <v>21</v>
      </c>
      <c r="AV170" s="15" t="s">
        <v>244</v>
      </c>
      <c r="AW170" s="15" t="s">
        <v>36</v>
      </c>
      <c r="AX170" s="15" t="s">
        <v>80</v>
      </c>
      <c r="AY170" s="281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1279</v>
      </c>
      <c r="G171" s="248"/>
      <c r="H171" s="252">
        <v>55.350000000000001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1280</v>
      </c>
      <c r="G172" s="248"/>
      <c r="H172" s="252">
        <v>147.06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1281</v>
      </c>
      <c r="G173" s="248"/>
      <c r="H173" s="252">
        <v>714.5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5" customFormat="1">
      <c r="A174" s="15"/>
      <c r="B174" s="271"/>
      <c r="C174" s="272"/>
      <c r="D174" s="249" t="s">
        <v>236</v>
      </c>
      <c r="E174" s="273" t="s">
        <v>1282</v>
      </c>
      <c r="F174" s="274" t="s">
        <v>303</v>
      </c>
      <c r="G174" s="272"/>
      <c r="H174" s="275">
        <v>916.90999999999997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236</v>
      </c>
      <c r="AU174" s="281" t="s">
        <v>21</v>
      </c>
      <c r="AV174" s="15" t="s">
        <v>244</v>
      </c>
      <c r="AW174" s="15" t="s">
        <v>36</v>
      </c>
      <c r="AX174" s="15" t="s">
        <v>80</v>
      </c>
      <c r="AY174" s="281" t="s">
        <v>225</v>
      </c>
    </row>
    <row r="175" s="14" customFormat="1">
      <c r="A175" s="14"/>
      <c r="B175" s="260"/>
      <c r="C175" s="261"/>
      <c r="D175" s="249" t="s">
        <v>236</v>
      </c>
      <c r="E175" s="262" t="s">
        <v>1</v>
      </c>
      <c r="F175" s="263" t="s">
        <v>270</v>
      </c>
      <c r="G175" s="261"/>
      <c r="H175" s="264">
        <v>4126.9300000000003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236</v>
      </c>
      <c r="AU175" s="270" t="s">
        <v>21</v>
      </c>
      <c r="AV175" s="14" t="s">
        <v>232</v>
      </c>
      <c r="AW175" s="14" t="s">
        <v>36</v>
      </c>
      <c r="AX175" s="14" t="s">
        <v>88</v>
      </c>
      <c r="AY175" s="270" t="s">
        <v>225</v>
      </c>
    </row>
    <row r="176" s="2" customFormat="1" ht="37.8" customHeight="1">
      <c r="A176" s="40"/>
      <c r="B176" s="41"/>
      <c r="C176" s="229" t="s">
        <v>317</v>
      </c>
      <c r="D176" s="229" t="s">
        <v>227</v>
      </c>
      <c r="E176" s="230" t="s">
        <v>617</v>
      </c>
      <c r="F176" s="231" t="s">
        <v>618</v>
      </c>
      <c r="G176" s="232" t="s">
        <v>240</v>
      </c>
      <c r="H176" s="233">
        <v>2165.5900000000001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1283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620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1278</v>
      </c>
      <c r="G178" s="248"/>
      <c r="H178" s="252">
        <v>2165.5900000000001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7.8" customHeight="1">
      <c r="A179" s="40"/>
      <c r="B179" s="41"/>
      <c r="C179" s="229" t="s">
        <v>323</v>
      </c>
      <c r="D179" s="229" t="s">
        <v>227</v>
      </c>
      <c r="E179" s="230" t="s">
        <v>380</v>
      </c>
      <c r="F179" s="231" t="s">
        <v>381</v>
      </c>
      <c r="G179" s="232" t="s">
        <v>240</v>
      </c>
      <c r="H179" s="233">
        <v>3362.9000000000001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1284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1285</v>
      </c>
      <c r="G181" s="248"/>
      <c r="H181" s="252">
        <v>529.29999999999995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5" customFormat="1">
      <c r="A182" s="15"/>
      <c r="B182" s="271"/>
      <c r="C182" s="272"/>
      <c r="D182" s="249" t="s">
        <v>236</v>
      </c>
      <c r="E182" s="273" t="s">
        <v>1</v>
      </c>
      <c r="F182" s="274" t="s">
        <v>303</v>
      </c>
      <c r="G182" s="272"/>
      <c r="H182" s="275">
        <v>529.29999999999995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236</v>
      </c>
      <c r="AU182" s="281" t="s">
        <v>21</v>
      </c>
      <c r="AV182" s="15" t="s">
        <v>244</v>
      </c>
      <c r="AW182" s="15" t="s">
        <v>36</v>
      </c>
      <c r="AX182" s="15" t="s">
        <v>80</v>
      </c>
      <c r="AY182" s="281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1286</v>
      </c>
      <c r="G183" s="248"/>
      <c r="H183" s="252">
        <v>2833.5999999999999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5" customFormat="1">
      <c r="A184" s="15"/>
      <c r="B184" s="271"/>
      <c r="C184" s="272"/>
      <c r="D184" s="249" t="s">
        <v>236</v>
      </c>
      <c r="E184" s="273" t="s">
        <v>1287</v>
      </c>
      <c r="F184" s="274" t="s">
        <v>303</v>
      </c>
      <c r="G184" s="272"/>
      <c r="H184" s="275">
        <v>2833.5999999999999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1" t="s">
        <v>236</v>
      </c>
      <c r="AU184" s="281" t="s">
        <v>21</v>
      </c>
      <c r="AV184" s="15" t="s">
        <v>244</v>
      </c>
      <c r="AW184" s="15" t="s">
        <v>36</v>
      </c>
      <c r="AX184" s="15" t="s">
        <v>80</v>
      </c>
      <c r="AY184" s="281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3362.9000000000001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37.8" customHeight="1">
      <c r="A186" s="40"/>
      <c r="B186" s="41"/>
      <c r="C186" s="229" t="s">
        <v>328</v>
      </c>
      <c r="D186" s="229" t="s">
        <v>227</v>
      </c>
      <c r="E186" s="230" t="s">
        <v>387</v>
      </c>
      <c r="F186" s="231" t="s">
        <v>388</v>
      </c>
      <c r="G186" s="232" t="s">
        <v>240</v>
      </c>
      <c r="H186" s="233">
        <v>33629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1288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390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1289</v>
      </c>
      <c r="G188" s="248"/>
      <c r="H188" s="252">
        <v>33629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8</v>
      </c>
      <c r="D189" s="229" t="s">
        <v>227</v>
      </c>
      <c r="E189" s="230" t="s">
        <v>393</v>
      </c>
      <c r="F189" s="231" t="s">
        <v>394</v>
      </c>
      <c r="G189" s="232" t="s">
        <v>395</v>
      </c>
      <c r="H189" s="233">
        <v>6725.8000000000002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1290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397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1291</v>
      </c>
      <c r="G191" s="248"/>
      <c r="H191" s="252">
        <v>6725.8000000000002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340</v>
      </c>
      <c r="D192" s="229" t="s">
        <v>227</v>
      </c>
      <c r="E192" s="230" t="s">
        <v>335</v>
      </c>
      <c r="F192" s="231" t="s">
        <v>336</v>
      </c>
      <c r="G192" s="232" t="s">
        <v>230</v>
      </c>
      <c r="H192" s="233">
        <v>750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1292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338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1293</v>
      </c>
      <c r="G194" s="248"/>
      <c r="H194" s="252">
        <v>750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16.5" customHeight="1">
      <c r="A195" s="40"/>
      <c r="B195" s="41"/>
      <c r="C195" s="282" t="s">
        <v>346</v>
      </c>
      <c r="D195" s="282" t="s">
        <v>341</v>
      </c>
      <c r="E195" s="283" t="s">
        <v>342</v>
      </c>
      <c r="F195" s="284" t="s">
        <v>343</v>
      </c>
      <c r="G195" s="285" t="s">
        <v>230</v>
      </c>
      <c r="H195" s="286">
        <v>787.5</v>
      </c>
      <c r="I195" s="287"/>
      <c r="J195" s="288">
        <f>ROUND(I195*H195,2)</f>
        <v>0</v>
      </c>
      <c r="K195" s="284" t="s">
        <v>1</v>
      </c>
      <c r="L195" s="289"/>
      <c r="M195" s="290" t="s">
        <v>1</v>
      </c>
      <c r="N195" s="291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277</v>
      </c>
      <c r="AT195" s="240" t="s">
        <v>341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1294</v>
      </c>
    </row>
    <row r="196" s="13" customFormat="1">
      <c r="A196" s="13"/>
      <c r="B196" s="247"/>
      <c r="C196" s="248"/>
      <c r="D196" s="249" t="s">
        <v>236</v>
      </c>
      <c r="E196" s="248"/>
      <c r="F196" s="251" t="s">
        <v>1295</v>
      </c>
      <c r="G196" s="248"/>
      <c r="H196" s="252">
        <v>787.5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4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29" t="s">
        <v>352</v>
      </c>
      <c r="D197" s="229" t="s">
        <v>227</v>
      </c>
      <c r="E197" s="230" t="s">
        <v>370</v>
      </c>
      <c r="F197" s="231" t="s">
        <v>371</v>
      </c>
      <c r="G197" s="232" t="s">
        <v>259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1296</v>
      </c>
    </row>
    <row r="198" s="2" customFormat="1">
      <c r="A198" s="40"/>
      <c r="B198" s="41"/>
      <c r="C198" s="42"/>
      <c r="D198" s="249" t="s">
        <v>261</v>
      </c>
      <c r="E198" s="42"/>
      <c r="F198" s="259" t="s">
        <v>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261</v>
      </c>
      <c r="AU198" s="18" t="s">
        <v>21</v>
      </c>
    </row>
    <row r="199" s="2" customFormat="1" ht="16.5" customHeight="1">
      <c r="A199" s="40"/>
      <c r="B199" s="41"/>
      <c r="C199" s="229" t="s">
        <v>358</v>
      </c>
      <c r="D199" s="229" t="s">
        <v>227</v>
      </c>
      <c r="E199" s="230" t="s">
        <v>375</v>
      </c>
      <c r="F199" s="231" t="s">
        <v>376</v>
      </c>
      <c r="G199" s="232" t="s">
        <v>240</v>
      </c>
      <c r="H199" s="233">
        <v>4722.6000000000004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1297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1298</v>
      </c>
      <c r="G200" s="248"/>
      <c r="H200" s="252">
        <v>4722.6000000000004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1299</v>
      </c>
      <c r="F201" s="231" t="s">
        <v>1300</v>
      </c>
      <c r="G201" s="232" t="s">
        <v>240</v>
      </c>
      <c r="H201" s="233">
        <v>1923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1301</v>
      </c>
    </row>
    <row r="202" s="2" customFormat="1">
      <c r="A202" s="40"/>
      <c r="B202" s="41"/>
      <c r="C202" s="42"/>
      <c r="D202" s="249" t="s">
        <v>261</v>
      </c>
      <c r="E202" s="42"/>
      <c r="F202" s="259" t="s">
        <v>1302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261</v>
      </c>
      <c r="AU202" s="18" t="s">
        <v>21</v>
      </c>
    </row>
    <row r="203" s="2" customFormat="1" ht="37.8" customHeight="1">
      <c r="A203" s="40"/>
      <c r="B203" s="41"/>
      <c r="C203" s="229" t="s">
        <v>7</v>
      </c>
      <c r="D203" s="229" t="s">
        <v>227</v>
      </c>
      <c r="E203" s="230" t="s">
        <v>296</v>
      </c>
      <c r="F203" s="231" t="s">
        <v>297</v>
      </c>
      <c r="G203" s="232" t="s">
        <v>240</v>
      </c>
      <c r="H203" s="233">
        <v>10209.129999999999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1303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299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1304</v>
      </c>
      <c r="G205" s="248"/>
      <c r="H205" s="252">
        <v>41.5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80</v>
      </c>
      <c r="AY205" s="258" t="s">
        <v>225</v>
      </c>
    </row>
    <row r="206" s="15" customFormat="1">
      <c r="A206" s="15"/>
      <c r="B206" s="271"/>
      <c r="C206" s="272"/>
      <c r="D206" s="249" t="s">
        <v>236</v>
      </c>
      <c r="E206" s="273" t="s">
        <v>1</v>
      </c>
      <c r="F206" s="274" t="s">
        <v>303</v>
      </c>
      <c r="G206" s="272"/>
      <c r="H206" s="275">
        <v>41.5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236</v>
      </c>
      <c r="AU206" s="281" t="s">
        <v>21</v>
      </c>
      <c r="AV206" s="15" t="s">
        <v>244</v>
      </c>
      <c r="AW206" s="15" t="s">
        <v>36</v>
      </c>
      <c r="AX206" s="15" t="s">
        <v>80</v>
      </c>
      <c r="AY206" s="281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1305</v>
      </c>
      <c r="G207" s="248"/>
      <c r="H207" s="252">
        <v>221.09999999999999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1306</v>
      </c>
      <c r="G208" s="248"/>
      <c r="H208" s="252">
        <v>3411.3200000000002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1307</v>
      </c>
      <c r="G209" s="248"/>
      <c r="H209" s="252">
        <v>405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1308</v>
      </c>
      <c r="G210" s="248"/>
      <c r="H210" s="252">
        <v>30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1309</v>
      </c>
      <c r="G211" s="248"/>
      <c r="H211" s="252">
        <v>41.5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1310</v>
      </c>
      <c r="G212" s="248"/>
      <c r="H212" s="252">
        <v>3411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1311</v>
      </c>
      <c r="G213" s="248"/>
      <c r="H213" s="252">
        <v>1889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1312</v>
      </c>
      <c r="G214" s="248"/>
      <c r="H214" s="252">
        <v>260.5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1313</v>
      </c>
      <c r="G215" s="248"/>
      <c r="H215" s="252">
        <v>498.20999999999998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5" customFormat="1">
      <c r="A216" s="15"/>
      <c r="B216" s="271"/>
      <c r="C216" s="272"/>
      <c r="D216" s="249" t="s">
        <v>236</v>
      </c>
      <c r="E216" s="273" t="s">
        <v>1231</v>
      </c>
      <c r="F216" s="274" t="s">
        <v>303</v>
      </c>
      <c r="G216" s="272"/>
      <c r="H216" s="275">
        <v>10167.629999999999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236</v>
      </c>
      <c r="AU216" s="281" t="s">
        <v>21</v>
      </c>
      <c r="AV216" s="15" t="s">
        <v>244</v>
      </c>
      <c r="AW216" s="15" t="s">
        <v>36</v>
      </c>
      <c r="AX216" s="15" t="s">
        <v>80</v>
      </c>
      <c r="AY216" s="281" t="s">
        <v>225</v>
      </c>
    </row>
    <row r="217" s="14" customFormat="1">
      <c r="A217" s="14"/>
      <c r="B217" s="260"/>
      <c r="C217" s="261"/>
      <c r="D217" s="249" t="s">
        <v>236</v>
      </c>
      <c r="E217" s="262" t="s">
        <v>1</v>
      </c>
      <c r="F217" s="263" t="s">
        <v>270</v>
      </c>
      <c r="G217" s="261"/>
      <c r="H217" s="264">
        <v>10209.129999999999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0" t="s">
        <v>236</v>
      </c>
      <c r="AU217" s="270" t="s">
        <v>21</v>
      </c>
      <c r="AV217" s="14" t="s">
        <v>232</v>
      </c>
      <c r="AW217" s="14" t="s">
        <v>36</v>
      </c>
      <c r="AX217" s="14" t="s">
        <v>88</v>
      </c>
      <c r="AY217" s="270" t="s">
        <v>225</v>
      </c>
    </row>
    <row r="218" s="2" customFormat="1" ht="37.8" customHeight="1">
      <c r="A218" s="40"/>
      <c r="B218" s="41"/>
      <c r="C218" s="229" t="s">
        <v>374</v>
      </c>
      <c r="D218" s="229" t="s">
        <v>227</v>
      </c>
      <c r="E218" s="230" t="s">
        <v>671</v>
      </c>
      <c r="F218" s="231" t="s">
        <v>672</v>
      </c>
      <c r="G218" s="232" t="s">
        <v>240</v>
      </c>
      <c r="H218" s="233">
        <v>461.15499999999997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1314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674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1315</v>
      </c>
      <c r="G220" s="248"/>
      <c r="H220" s="252">
        <v>461.15499999999997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4" customFormat="1">
      <c r="A221" s="14"/>
      <c r="B221" s="260"/>
      <c r="C221" s="261"/>
      <c r="D221" s="249" t="s">
        <v>236</v>
      </c>
      <c r="E221" s="262" t="s">
        <v>1316</v>
      </c>
      <c r="F221" s="263" t="s">
        <v>270</v>
      </c>
      <c r="G221" s="261"/>
      <c r="H221" s="264">
        <v>461.15499999999997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236</v>
      </c>
      <c r="AU221" s="270" t="s">
        <v>21</v>
      </c>
      <c r="AV221" s="14" t="s">
        <v>232</v>
      </c>
      <c r="AW221" s="14" t="s">
        <v>36</v>
      </c>
      <c r="AX221" s="14" t="s">
        <v>88</v>
      </c>
      <c r="AY221" s="270" t="s">
        <v>225</v>
      </c>
    </row>
    <row r="222" s="2" customFormat="1" ht="37.8" customHeight="1">
      <c r="A222" s="40"/>
      <c r="B222" s="41"/>
      <c r="C222" s="229" t="s">
        <v>379</v>
      </c>
      <c r="D222" s="229" t="s">
        <v>227</v>
      </c>
      <c r="E222" s="230" t="s">
        <v>678</v>
      </c>
      <c r="F222" s="231" t="s">
        <v>679</v>
      </c>
      <c r="G222" s="232" t="s">
        <v>240</v>
      </c>
      <c r="H222" s="233">
        <v>4611.5500000000002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1317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681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1318</v>
      </c>
      <c r="G224" s="248"/>
      <c r="H224" s="252">
        <v>4611.5500000000002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386</v>
      </c>
      <c r="D225" s="229" t="s">
        <v>227</v>
      </c>
      <c r="E225" s="230" t="s">
        <v>400</v>
      </c>
      <c r="F225" s="231" t="s">
        <v>401</v>
      </c>
      <c r="G225" s="232" t="s">
        <v>240</v>
      </c>
      <c r="H225" s="233">
        <v>10956.257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1319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403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1231</v>
      </c>
      <c r="G227" s="248"/>
      <c r="H227" s="252">
        <v>10167.629999999999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80</v>
      </c>
      <c r="AY227" s="258" t="s">
        <v>225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1233</v>
      </c>
      <c r="G228" s="248"/>
      <c r="H228" s="252">
        <v>788.62699999999995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10956.257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37.8" customHeight="1">
      <c r="A230" s="40"/>
      <c r="B230" s="41"/>
      <c r="C230" s="229" t="s">
        <v>392</v>
      </c>
      <c r="D230" s="229" t="s">
        <v>227</v>
      </c>
      <c r="E230" s="230" t="s">
        <v>1320</v>
      </c>
      <c r="F230" s="231" t="s">
        <v>1321</v>
      </c>
      <c r="G230" s="232" t="s">
        <v>240</v>
      </c>
      <c r="H230" s="233">
        <v>3411.3200000000002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1322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1323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1324</v>
      </c>
      <c r="G232" s="248"/>
      <c r="H232" s="252">
        <v>3411.3200000000002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29" t="s">
        <v>399</v>
      </c>
      <c r="D233" s="229" t="s">
        <v>227</v>
      </c>
      <c r="E233" s="230" t="s">
        <v>318</v>
      </c>
      <c r="F233" s="231" t="s">
        <v>319</v>
      </c>
      <c r="G233" s="232" t="s">
        <v>230</v>
      </c>
      <c r="H233" s="233">
        <v>2378.0999999999999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1325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321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1326</v>
      </c>
      <c r="G235" s="248"/>
      <c r="H235" s="252">
        <v>2378.0999999999999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701</v>
      </c>
      <c r="D236" s="229" t="s">
        <v>227</v>
      </c>
      <c r="E236" s="230" t="s">
        <v>406</v>
      </c>
      <c r="F236" s="231" t="s">
        <v>407</v>
      </c>
      <c r="G236" s="232" t="s">
        <v>240</v>
      </c>
      <c r="H236" s="233">
        <v>1200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1327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1328</v>
      </c>
      <c r="G238" s="248"/>
      <c r="H238" s="252">
        <v>1200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29" t="s">
        <v>405</v>
      </c>
      <c r="D239" s="229" t="s">
        <v>227</v>
      </c>
      <c r="E239" s="230" t="s">
        <v>324</v>
      </c>
      <c r="F239" s="231" t="s">
        <v>325</v>
      </c>
      <c r="G239" s="232" t="s">
        <v>240</v>
      </c>
      <c r="H239" s="233">
        <v>627.38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1329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327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1330</v>
      </c>
      <c r="G241" s="248"/>
      <c r="H241" s="252">
        <v>77.280000000000001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80</v>
      </c>
      <c r="AY241" s="258" t="s">
        <v>225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1331</v>
      </c>
      <c r="G242" s="248"/>
      <c r="H242" s="252">
        <v>51.520000000000003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1332</v>
      </c>
      <c r="G243" s="248"/>
      <c r="H243" s="252">
        <v>22.079999999999998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1333</v>
      </c>
      <c r="G244" s="248"/>
      <c r="H244" s="252">
        <v>41.5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1307</v>
      </c>
      <c r="G245" s="248"/>
      <c r="H245" s="252">
        <v>405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1308</v>
      </c>
      <c r="G246" s="248"/>
      <c r="H246" s="252">
        <v>30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627.38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82" t="s">
        <v>412</v>
      </c>
      <c r="D248" s="282" t="s">
        <v>341</v>
      </c>
      <c r="E248" s="283" t="s">
        <v>1334</v>
      </c>
      <c r="F248" s="284" t="s">
        <v>1335</v>
      </c>
      <c r="G248" s="285" t="s">
        <v>395</v>
      </c>
      <c r="H248" s="286">
        <v>154.56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</v>
      </c>
      <c r="R248" s="238">
        <f>Q248*H248</f>
        <v>154.56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1336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1337</v>
      </c>
      <c r="G249" s="248"/>
      <c r="H249" s="252">
        <v>154.56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16.5" customHeight="1">
      <c r="A250" s="40"/>
      <c r="B250" s="41"/>
      <c r="C250" s="282" t="s">
        <v>418</v>
      </c>
      <c r="D250" s="282" t="s">
        <v>341</v>
      </c>
      <c r="E250" s="283" t="s">
        <v>834</v>
      </c>
      <c r="F250" s="284" t="s">
        <v>835</v>
      </c>
      <c r="G250" s="285" t="s">
        <v>395</v>
      </c>
      <c r="H250" s="286">
        <v>103.04000000000001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</v>
      </c>
      <c r="R250" s="238">
        <f>Q250*H250</f>
        <v>103.04000000000001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1338</v>
      </c>
    </row>
    <row r="251" s="13" customFormat="1">
      <c r="A251" s="13"/>
      <c r="B251" s="247"/>
      <c r="C251" s="248"/>
      <c r="D251" s="249" t="s">
        <v>236</v>
      </c>
      <c r="E251" s="250" t="s">
        <v>1</v>
      </c>
      <c r="F251" s="251" t="s">
        <v>1339</v>
      </c>
      <c r="G251" s="248"/>
      <c r="H251" s="252">
        <v>103.04000000000001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36</v>
      </c>
      <c r="AX251" s="13" t="s">
        <v>88</v>
      </c>
      <c r="AY251" s="258" t="s">
        <v>225</v>
      </c>
    </row>
    <row r="252" s="2" customFormat="1" ht="33" customHeight="1">
      <c r="A252" s="40"/>
      <c r="B252" s="41"/>
      <c r="C252" s="229" t="s">
        <v>423</v>
      </c>
      <c r="D252" s="229" t="s">
        <v>227</v>
      </c>
      <c r="E252" s="230" t="s">
        <v>1184</v>
      </c>
      <c r="F252" s="231" t="s">
        <v>1185</v>
      </c>
      <c r="G252" s="232" t="s">
        <v>230</v>
      </c>
      <c r="H252" s="233">
        <v>3227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1340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1187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1341</v>
      </c>
      <c r="G254" s="248"/>
      <c r="H254" s="252">
        <v>369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1342</v>
      </c>
      <c r="G255" s="248"/>
      <c r="H255" s="252">
        <v>2858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80</v>
      </c>
      <c r="AY255" s="258" t="s">
        <v>225</v>
      </c>
    </row>
    <row r="256" s="14" customFormat="1">
      <c r="A256" s="14"/>
      <c r="B256" s="260"/>
      <c r="C256" s="261"/>
      <c r="D256" s="249" t="s">
        <v>236</v>
      </c>
      <c r="E256" s="262" t="s">
        <v>1</v>
      </c>
      <c r="F256" s="263" t="s">
        <v>270</v>
      </c>
      <c r="G256" s="261"/>
      <c r="H256" s="264">
        <v>3227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0" t="s">
        <v>236</v>
      </c>
      <c r="AU256" s="270" t="s">
        <v>21</v>
      </c>
      <c r="AV256" s="14" t="s">
        <v>232</v>
      </c>
      <c r="AW256" s="14" t="s">
        <v>36</v>
      </c>
      <c r="AX256" s="14" t="s">
        <v>88</v>
      </c>
      <c r="AY256" s="270" t="s">
        <v>225</v>
      </c>
    </row>
    <row r="257" s="2" customFormat="1" ht="24.15" customHeight="1">
      <c r="A257" s="40"/>
      <c r="B257" s="41"/>
      <c r="C257" s="229" t="s">
        <v>430</v>
      </c>
      <c r="D257" s="229" t="s">
        <v>227</v>
      </c>
      <c r="E257" s="230" t="s">
        <v>1190</v>
      </c>
      <c r="F257" s="231" t="s">
        <v>1191</v>
      </c>
      <c r="G257" s="232" t="s">
        <v>230</v>
      </c>
      <c r="H257" s="233">
        <v>3227.5999999999999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1343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1193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1344</v>
      </c>
      <c r="G259" s="248"/>
      <c r="H259" s="252">
        <v>3227.5999999999999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2" customFormat="1" ht="24.15" customHeight="1">
      <c r="A260" s="40"/>
      <c r="B260" s="41"/>
      <c r="C260" s="229" t="s">
        <v>436</v>
      </c>
      <c r="D260" s="229" t="s">
        <v>227</v>
      </c>
      <c r="E260" s="230" t="s">
        <v>359</v>
      </c>
      <c r="F260" s="231" t="s">
        <v>360</v>
      </c>
      <c r="G260" s="232" t="s">
        <v>230</v>
      </c>
      <c r="H260" s="233">
        <v>980.39999999999998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1345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362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1346</v>
      </c>
      <c r="G262" s="248"/>
      <c r="H262" s="252">
        <v>980.39999999999998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441</v>
      </c>
      <c r="D263" s="229" t="s">
        <v>227</v>
      </c>
      <c r="E263" s="230" t="s">
        <v>1203</v>
      </c>
      <c r="F263" s="231" t="s">
        <v>1204</v>
      </c>
      <c r="G263" s="232" t="s">
        <v>230</v>
      </c>
      <c r="H263" s="233">
        <v>980.39999999999998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1347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1206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1346</v>
      </c>
      <c r="G265" s="248"/>
      <c r="H265" s="252">
        <v>980.39999999999998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16.5" customHeight="1">
      <c r="A266" s="40"/>
      <c r="B266" s="41"/>
      <c r="C266" s="282" t="s">
        <v>729</v>
      </c>
      <c r="D266" s="282" t="s">
        <v>341</v>
      </c>
      <c r="E266" s="283" t="s">
        <v>424</v>
      </c>
      <c r="F266" s="284" t="s">
        <v>425</v>
      </c>
      <c r="G266" s="285" t="s">
        <v>426</v>
      </c>
      <c r="H266" s="286">
        <v>84.147999999999996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0.001</v>
      </c>
      <c r="R266" s="238">
        <f>Q266*H266</f>
        <v>0.084148000000000001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1348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1349</v>
      </c>
      <c r="G267" s="248"/>
      <c r="H267" s="252">
        <v>4207.3999999999996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48"/>
      <c r="F268" s="251" t="s">
        <v>1350</v>
      </c>
      <c r="G268" s="248"/>
      <c r="H268" s="252">
        <v>84.147999999999996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4</v>
      </c>
      <c r="AX268" s="13" t="s">
        <v>88</v>
      </c>
      <c r="AY268" s="258" t="s">
        <v>225</v>
      </c>
    </row>
    <row r="269" s="2" customFormat="1" ht="24.15" customHeight="1">
      <c r="A269" s="40"/>
      <c r="B269" s="41"/>
      <c r="C269" s="229" t="s">
        <v>735</v>
      </c>
      <c r="D269" s="229" t="s">
        <v>227</v>
      </c>
      <c r="E269" s="230" t="s">
        <v>442</v>
      </c>
      <c r="F269" s="231" t="s">
        <v>443</v>
      </c>
      <c r="G269" s="232" t="s">
        <v>230</v>
      </c>
      <c r="H269" s="233">
        <v>2858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1351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445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1352</v>
      </c>
      <c r="G271" s="248"/>
      <c r="H271" s="252">
        <v>2858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4.15" customHeight="1">
      <c r="A272" s="40"/>
      <c r="B272" s="41"/>
      <c r="C272" s="229" t="s">
        <v>456</v>
      </c>
      <c r="D272" s="229" t="s">
        <v>227</v>
      </c>
      <c r="E272" s="230" t="s">
        <v>347</v>
      </c>
      <c r="F272" s="231" t="s">
        <v>348</v>
      </c>
      <c r="G272" s="232" t="s">
        <v>230</v>
      </c>
      <c r="H272" s="233">
        <v>357.69999999999999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1353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350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1354</v>
      </c>
      <c r="G274" s="248"/>
      <c r="H274" s="252">
        <v>357.69999999999999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16.5" customHeight="1">
      <c r="A275" s="40"/>
      <c r="B275" s="41"/>
      <c r="C275" s="229" t="s">
        <v>463</v>
      </c>
      <c r="D275" s="229" t="s">
        <v>227</v>
      </c>
      <c r="E275" s="230" t="s">
        <v>353</v>
      </c>
      <c r="F275" s="231" t="s">
        <v>354</v>
      </c>
      <c r="G275" s="232" t="s">
        <v>230</v>
      </c>
      <c r="H275" s="233">
        <v>1785.8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1355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356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1356</v>
      </c>
      <c r="G277" s="248"/>
      <c r="H277" s="252">
        <v>1785.8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88</v>
      </c>
      <c r="AY277" s="258" t="s">
        <v>225</v>
      </c>
    </row>
    <row r="278" s="2" customFormat="1" ht="16.5" customHeight="1">
      <c r="A278" s="40"/>
      <c r="B278" s="41"/>
      <c r="C278" s="229" t="s">
        <v>470</v>
      </c>
      <c r="D278" s="229" t="s">
        <v>227</v>
      </c>
      <c r="E278" s="230" t="s">
        <v>437</v>
      </c>
      <c r="F278" s="231" t="s">
        <v>438</v>
      </c>
      <c r="G278" s="232" t="s">
        <v>240</v>
      </c>
      <c r="H278" s="233">
        <v>84.147999999999996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1357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440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2" customFormat="1" ht="24.15" customHeight="1">
      <c r="A280" s="40"/>
      <c r="B280" s="41"/>
      <c r="C280" s="229" t="s">
        <v>476</v>
      </c>
      <c r="D280" s="229" t="s">
        <v>227</v>
      </c>
      <c r="E280" s="230" t="s">
        <v>708</v>
      </c>
      <c r="F280" s="231" t="s">
        <v>709</v>
      </c>
      <c r="G280" s="232" t="s">
        <v>230</v>
      </c>
      <c r="H280" s="233">
        <v>3197.0999999999999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1358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711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1359</v>
      </c>
      <c r="G282" s="248"/>
      <c r="H282" s="252">
        <v>3197.0999999999999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21</v>
      </c>
      <c r="F283" s="227" t="s">
        <v>446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SUM(P284:P297)</f>
        <v>0</v>
      </c>
      <c r="Q283" s="221"/>
      <c r="R283" s="222">
        <f>SUM(R284:R297)</f>
        <v>43.787340399999998</v>
      </c>
      <c r="S283" s="221"/>
      <c r="T283" s="223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SUM(BK284:BK297)</f>
        <v>0</v>
      </c>
    </row>
    <row r="284" s="2" customFormat="1" ht="16.5" customHeight="1">
      <c r="A284" s="40"/>
      <c r="B284" s="41"/>
      <c r="C284" s="229" t="s">
        <v>481</v>
      </c>
      <c r="D284" s="229" t="s">
        <v>227</v>
      </c>
      <c r="E284" s="230" t="s">
        <v>1360</v>
      </c>
      <c r="F284" s="231" t="s">
        <v>1361</v>
      </c>
      <c r="G284" s="232" t="s">
        <v>240</v>
      </c>
      <c r="H284" s="233">
        <v>0.47999999999999998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2.5018699999999998</v>
      </c>
      <c r="R284" s="238">
        <f>Q284*H284</f>
        <v>1.2008975999999998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1362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1363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1364</v>
      </c>
      <c r="G286" s="248"/>
      <c r="H286" s="252">
        <v>0.47999999999999998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2" customFormat="1" ht="16.5" customHeight="1">
      <c r="A287" s="40"/>
      <c r="B287" s="41"/>
      <c r="C287" s="229" t="s">
        <v>487</v>
      </c>
      <c r="D287" s="229" t="s">
        <v>227</v>
      </c>
      <c r="E287" s="230" t="s">
        <v>1365</v>
      </c>
      <c r="F287" s="231" t="s">
        <v>1366</v>
      </c>
      <c r="G287" s="232" t="s">
        <v>240</v>
      </c>
      <c r="H287" s="233">
        <v>1.44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2.5018699999999998</v>
      </c>
      <c r="R287" s="238">
        <f>Q287*H287</f>
        <v>3.6026927999999998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1367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1368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1369</v>
      </c>
      <c r="G289" s="248"/>
      <c r="H289" s="252">
        <v>1.44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492</v>
      </c>
      <c r="D290" s="229" t="s">
        <v>227</v>
      </c>
      <c r="E290" s="230" t="s">
        <v>1370</v>
      </c>
      <c r="F290" s="231" t="s">
        <v>1371</v>
      </c>
      <c r="G290" s="232" t="s">
        <v>240</v>
      </c>
      <c r="H290" s="233">
        <v>7.7999999999999998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1.9312499999999999</v>
      </c>
      <c r="R290" s="238">
        <f>Q290*H290</f>
        <v>15.063749999999999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1372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1373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1374</v>
      </c>
      <c r="G292" s="248"/>
      <c r="H292" s="252">
        <v>7.7999999999999998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498</v>
      </c>
      <c r="D293" s="229" t="s">
        <v>227</v>
      </c>
      <c r="E293" s="230" t="s">
        <v>882</v>
      </c>
      <c r="F293" s="231" t="s">
        <v>883</v>
      </c>
      <c r="G293" s="232" t="s">
        <v>230</v>
      </c>
      <c r="H293" s="233">
        <v>39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0.108</v>
      </c>
      <c r="R293" s="238">
        <f>Q293*H293</f>
        <v>4.2119999999999997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1375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885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1376</v>
      </c>
      <c r="G295" s="248"/>
      <c r="H295" s="252">
        <v>39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2" customFormat="1" ht="16.5" customHeight="1">
      <c r="A296" s="40"/>
      <c r="B296" s="41"/>
      <c r="C296" s="282" t="s">
        <v>505</v>
      </c>
      <c r="D296" s="282" t="s">
        <v>341</v>
      </c>
      <c r="E296" s="283" t="s">
        <v>457</v>
      </c>
      <c r="F296" s="284" t="s">
        <v>458</v>
      </c>
      <c r="G296" s="285" t="s">
        <v>459</v>
      </c>
      <c r="H296" s="286">
        <v>13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1.516</v>
      </c>
      <c r="R296" s="238">
        <f>Q296*H296</f>
        <v>19.707999999999998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1377</v>
      </c>
    </row>
    <row r="297" s="13" customFormat="1">
      <c r="A297" s="13"/>
      <c r="B297" s="247"/>
      <c r="C297" s="248"/>
      <c r="D297" s="249" t="s">
        <v>236</v>
      </c>
      <c r="E297" s="248"/>
      <c r="F297" s="251" t="s">
        <v>1378</v>
      </c>
      <c r="G297" s="248"/>
      <c r="H297" s="252">
        <v>13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4</v>
      </c>
      <c r="AX297" s="13" t="s">
        <v>88</v>
      </c>
      <c r="AY297" s="258" t="s">
        <v>225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232</v>
      </c>
      <c r="F298" s="227" t="s">
        <v>469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SUM(P299:P319)</f>
        <v>0</v>
      </c>
      <c r="Q298" s="221"/>
      <c r="R298" s="222">
        <f>SUM(R299:R319)</f>
        <v>4049.5521647999999</v>
      </c>
      <c r="S298" s="221"/>
      <c r="T298" s="223">
        <f>SUM(T299:T319)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88</v>
      </c>
      <c r="AT298" s="225" t="s">
        <v>79</v>
      </c>
      <c r="AU298" s="225" t="s">
        <v>88</v>
      </c>
      <c r="AY298" s="224" t="s">
        <v>225</v>
      </c>
      <c r="BK298" s="226">
        <f>SUM(BK299:BK319)</f>
        <v>0</v>
      </c>
    </row>
    <row r="299" s="2" customFormat="1" ht="24.15" customHeight="1">
      <c r="A299" s="40"/>
      <c r="B299" s="41"/>
      <c r="C299" s="229" t="s">
        <v>511</v>
      </c>
      <c r="D299" s="229" t="s">
        <v>227</v>
      </c>
      <c r="E299" s="230" t="s">
        <v>1379</v>
      </c>
      <c r="F299" s="231" t="s">
        <v>1380</v>
      </c>
      <c r="G299" s="232" t="s">
        <v>230</v>
      </c>
      <c r="H299" s="233">
        <v>4.4800000000000004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1381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1382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517</v>
      </c>
      <c r="D301" s="229" t="s">
        <v>227</v>
      </c>
      <c r="E301" s="230" t="s">
        <v>1383</v>
      </c>
      <c r="F301" s="231" t="s">
        <v>1384</v>
      </c>
      <c r="G301" s="232" t="s">
        <v>230</v>
      </c>
      <c r="H301" s="233">
        <v>521.08000000000004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1385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1386</v>
      </c>
      <c r="G302" s="248"/>
      <c r="H302" s="252">
        <v>521.08000000000004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523</v>
      </c>
      <c r="D303" s="229" t="s">
        <v>227</v>
      </c>
      <c r="E303" s="230" t="s">
        <v>1387</v>
      </c>
      <c r="F303" s="231" t="s">
        <v>1388</v>
      </c>
      <c r="G303" s="232" t="s">
        <v>230</v>
      </c>
      <c r="H303" s="233">
        <v>111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1389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1390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1391</v>
      </c>
      <c r="G305" s="248"/>
      <c r="H305" s="252">
        <v>111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24.15" customHeight="1">
      <c r="A306" s="40"/>
      <c r="B306" s="41"/>
      <c r="C306" s="229" t="s">
        <v>528</v>
      </c>
      <c r="D306" s="229" t="s">
        <v>227</v>
      </c>
      <c r="E306" s="230" t="s">
        <v>471</v>
      </c>
      <c r="F306" s="231" t="s">
        <v>472</v>
      </c>
      <c r="G306" s="232" t="s">
        <v>230</v>
      </c>
      <c r="H306" s="233">
        <v>3970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0.00027999999999999998</v>
      </c>
      <c r="R306" s="238">
        <f>Q306*H306</f>
        <v>1.1115999999999999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1392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474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1393</v>
      </c>
      <c r="G308" s="248"/>
      <c r="H308" s="252">
        <v>3970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24.15" customHeight="1">
      <c r="A309" s="40"/>
      <c r="B309" s="41"/>
      <c r="C309" s="282" t="s">
        <v>534</v>
      </c>
      <c r="D309" s="282" t="s">
        <v>341</v>
      </c>
      <c r="E309" s="283" t="s">
        <v>477</v>
      </c>
      <c r="F309" s="284" t="s">
        <v>478</v>
      </c>
      <c r="G309" s="285" t="s">
        <v>230</v>
      </c>
      <c r="H309" s="286">
        <v>4764</v>
      </c>
      <c r="I309" s="287"/>
      <c r="J309" s="288">
        <f>ROUND(I309*H309,2)</f>
        <v>0</v>
      </c>
      <c r="K309" s="284" t="s">
        <v>231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0.00059999999999999995</v>
      </c>
      <c r="R309" s="238">
        <f>Q309*H309</f>
        <v>2.8583999999999996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1394</v>
      </c>
    </row>
    <row r="310" s="13" customFormat="1">
      <c r="A310" s="13"/>
      <c r="B310" s="247"/>
      <c r="C310" s="248"/>
      <c r="D310" s="249" t="s">
        <v>236</v>
      </c>
      <c r="E310" s="248"/>
      <c r="F310" s="251" t="s">
        <v>1395</v>
      </c>
      <c r="G310" s="248"/>
      <c r="H310" s="252">
        <v>4764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4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542</v>
      </c>
      <c r="D311" s="229" t="s">
        <v>227</v>
      </c>
      <c r="E311" s="230" t="s">
        <v>482</v>
      </c>
      <c r="F311" s="231" t="s">
        <v>483</v>
      </c>
      <c r="G311" s="232" t="s">
        <v>240</v>
      </c>
      <c r="H311" s="233">
        <v>1660.6900000000001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2.4340799999999998</v>
      </c>
      <c r="R311" s="238">
        <f>Q311*H311</f>
        <v>4042.2523151999999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1396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485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1397</v>
      </c>
      <c r="G313" s="248"/>
      <c r="H313" s="252">
        <v>1660.6900000000001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547</v>
      </c>
      <c r="D314" s="229" t="s">
        <v>227</v>
      </c>
      <c r="E314" s="230" t="s">
        <v>493</v>
      </c>
      <c r="F314" s="231" t="s">
        <v>494</v>
      </c>
      <c r="G314" s="232" t="s">
        <v>230</v>
      </c>
      <c r="H314" s="233">
        <v>1943.75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1398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496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1399</v>
      </c>
      <c r="G316" s="248"/>
      <c r="H316" s="252">
        <v>1943.75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554</v>
      </c>
      <c r="D317" s="229" t="s">
        <v>227</v>
      </c>
      <c r="E317" s="230" t="s">
        <v>1400</v>
      </c>
      <c r="F317" s="231" t="s">
        <v>1401</v>
      </c>
      <c r="G317" s="232" t="s">
        <v>230</v>
      </c>
      <c r="H317" s="233">
        <v>4.4800000000000004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0.74326999999999999</v>
      </c>
      <c r="R317" s="238">
        <f>Q317*H317</f>
        <v>3.3298496000000002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1402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1403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1404</v>
      </c>
      <c r="G319" s="248"/>
      <c r="H319" s="252">
        <v>4.4800000000000004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256</v>
      </c>
      <c r="F320" s="227" t="s">
        <v>504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SUM(P321:P326)</f>
        <v>0</v>
      </c>
      <c r="Q320" s="221"/>
      <c r="R320" s="222">
        <f>SUM(R321:R326)</f>
        <v>0</v>
      </c>
      <c r="S320" s="221"/>
      <c r="T320" s="223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88</v>
      </c>
      <c r="AT320" s="225" t="s">
        <v>79</v>
      </c>
      <c r="AU320" s="225" t="s">
        <v>88</v>
      </c>
      <c r="AY320" s="224" t="s">
        <v>225</v>
      </c>
      <c r="BK320" s="226">
        <f>SUM(BK321:BK326)</f>
        <v>0</v>
      </c>
    </row>
    <row r="321" s="2" customFormat="1" ht="24.15" customHeight="1">
      <c r="A321" s="40"/>
      <c r="B321" s="41"/>
      <c r="C321" s="229" t="s">
        <v>561</v>
      </c>
      <c r="D321" s="229" t="s">
        <v>227</v>
      </c>
      <c r="E321" s="230" t="s">
        <v>512</v>
      </c>
      <c r="F321" s="231" t="s">
        <v>513</v>
      </c>
      <c r="G321" s="232" t="s">
        <v>230</v>
      </c>
      <c r="H321" s="233">
        <v>840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1405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515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1406</v>
      </c>
      <c r="G323" s="248"/>
      <c r="H323" s="252">
        <v>840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570</v>
      </c>
      <c r="D324" s="229" t="s">
        <v>227</v>
      </c>
      <c r="E324" s="230" t="s">
        <v>506</v>
      </c>
      <c r="F324" s="231" t="s">
        <v>507</v>
      </c>
      <c r="G324" s="232" t="s">
        <v>230</v>
      </c>
      <c r="H324" s="233">
        <v>840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1407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1406</v>
      </c>
      <c r="G326" s="248"/>
      <c r="H326" s="252">
        <v>840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12" customFormat="1" ht="22.8" customHeight="1">
      <c r="A327" s="12"/>
      <c r="B327" s="213"/>
      <c r="C327" s="214"/>
      <c r="D327" s="215" t="s">
        <v>79</v>
      </c>
      <c r="E327" s="227" t="s">
        <v>277</v>
      </c>
      <c r="F327" s="227" t="s">
        <v>757</v>
      </c>
      <c r="G327" s="214"/>
      <c r="H327" s="214"/>
      <c r="I327" s="217"/>
      <c r="J327" s="228">
        <f>BK327</f>
        <v>0</v>
      </c>
      <c r="K327" s="214"/>
      <c r="L327" s="219"/>
      <c r="M327" s="220"/>
      <c r="N327" s="221"/>
      <c r="O327" s="221"/>
      <c r="P327" s="222">
        <f>SUM(P328:P367)</f>
        <v>0</v>
      </c>
      <c r="Q327" s="221"/>
      <c r="R327" s="222">
        <f>SUM(R328:R367)</f>
        <v>5.3276057000000003</v>
      </c>
      <c r="S327" s="221"/>
      <c r="T327" s="223">
        <f>SUM(T328:T367)</f>
        <v>0.64319999999999999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4" t="s">
        <v>88</v>
      </c>
      <c r="AT327" s="225" t="s">
        <v>79</v>
      </c>
      <c r="AU327" s="225" t="s">
        <v>88</v>
      </c>
      <c r="AY327" s="224" t="s">
        <v>225</v>
      </c>
      <c r="BK327" s="226">
        <f>SUM(BK328:BK367)</f>
        <v>0</v>
      </c>
    </row>
    <row r="328" s="2" customFormat="1" ht="24.15" customHeight="1">
      <c r="A328" s="40"/>
      <c r="B328" s="41"/>
      <c r="C328" s="229" t="s">
        <v>576</v>
      </c>
      <c r="D328" s="229" t="s">
        <v>227</v>
      </c>
      <c r="E328" s="230" t="s">
        <v>1408</v>
      </c>
      <c r="F328" s="231" t="s">
        <v>1409</v>
      </c>
      <c r="G328" s="232" t="s">
        <v>240</v>
      </c>
      <c r="H328" s="233">
        <v>0.33500000000000002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1.9199999999999999</v>
      </c>
      <c r="T328" s="239">
        <f>S328*H328</f>
        <v>0.64319999999999999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1410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1411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1412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1413</v>
      </c>
      <c r="G331" s="248"/>
      <c r="H331" s="252">
        <v>0.050000000000000003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80</v>
      </c>
      <c r="AY331" s="258" t="s">
        <v>225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1414</v>
      </c>
      <c r="G332" s="248"/>
      <c r="H332" s="252">
        <v>0.28499999999999998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80</v>
      </c>
      <c r="AY332" s="258" t="s">
        <v>225</v>
      </c>
    </row>
    <row r="333" s="14" customFormat="1">
      <c r="A333" s="14"/>
      <c r="B333" s="260"/>
      <c r="C333" s="261"/>
      <c r="D333" s="249" t="s">
        <v>236</v>
      </c>
      <c r="E333" s="262" t="s">
        <v>1</v>
      </c>
      <c r="F333" s="263" t="s">
        <v>270</v>
      </c>
      <c r="G333" s="261"/>
      <c r="H333" s="264">
        <v>0.33500000000000002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0" t="s">
        <v>236</v>
      </c>
      <c r="AU333" s="270" t="s">
        <v>21</v>
      </c>
      <c r="AV333" s="14" t="s">
        <v>232</v>
      </c>
      <c r="AW333" s="14" t="s">
        <v>36</v>
      </c>
      <c r="AX333" s="14" t="s">
        <v>88</v>
      </c>
      <c r="AY333" s="270" t="s">
        <v>225</v>
      </c>
    </row>
    <row r="334" s="2" customFormat="1" ht="16.5" customHeight="1">
      <c r="A334" s="40"/>
      <c r="B334" s="41"/>
      <c r="C334" s="229" t="s">
        <v>584</v>
      </c>
      <c r="D334" s="229" t="s">
        <v>227</v>
      </c>
      <c r="E334" s="230" t="s">
        <v>1415</v>
      </c>
      <c r="F334" s="231" t="s">
        <v>1416</v>
      </c>
      <c r="G334" s="232" t="s">
        <v>395</v>
      </c>
      <c r="H334" s="233">
        <v>1</v>
      </c>
      <c r="I334" s="234"/>
      <c r="J334" s="235">
        <f>ROUND(I334*H334,2)</f>
        <v>0</v>
      </c>
      <c r="K334" s="231" t="s">
        <v>231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0.10445</v>
      </c>
      <c r="R334" s="238">
        <f>Q334*H334</f>
        <v>0.10445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1417</v>
      </c>
    </row>
    <row r="335" s="2" customFormat="1">
      <c r="A335" s="40"/>
      <c r="B335" s="41"/>
      <c r="C335" s="42"/>
      <c r="D335" s="242" t="s">
        <v>234</v>
      </c>
      <c r="E335" s="42"/>
      <c r="F335" s="243" t="s">
        <v>1418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234</v>
      </c>
      <c r="AU335" s="18" t="s">
        <v>21</v>
      </c>
    </row>
    <row r="336" s="2" customFormat="1" ht="16.5" customHeight="1">
      <c r="A336" s="40"/>
      <c r="B336" s="41"/>
      <c r="C336" s="282" t="s">
        <v>591</v>
      </c>
      <c r="D336" s="282" t="s">
        <v>341</v>
      </c>
      <c r="E336" s="283" t="s">
        <v>1419</v>
      </c>
      <c r="F336" s="284" t="s">
        <v>1420</v>
      </c>
      <c r="G336" s="285" t="s">
        <v>459</v>
      </c>
      <c r="H336" s="286">
        <v>1</v>
      </c>
      <c r="I336" s="287"/>
      <c r="J336" s="288">
        <f>ROUND(I336*H336,2)</f>
        <v>0</v>
      </c>
      <c r="K336" s="284" t="s">
        <v>231</v>
      </c>
      <c r="L336" s="289"/>
      <c r="M336" s="290" t="s">
        <v>1</v>
      </c>
      <c r="N336" s="291" t="s">
        <v>45</v>
      </c>
      <c r="O336" s="93"/>
      <c r="P336" s="238">
        <f>O336*H336</f>
        <v>0</v>
      </c>
      <c r="Q336" s="238">
        <v>0.20999999999999999</v>
      </c>
      <c r="R336" s="238">
        <f>Q336*H336</f>
        <v>0.20999999999999999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277</v>
      </c>
      <c r="AT336" s="240" t="s">
        <v>341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1421</v>
      </c>
    </row>
    <row r="337" s="2" customFormat="1" ht="16.5" customHeight="1">
      <c r="A337" s="40"/>
      <c r="B337" s="41"/>
      <c r="C337" s="282" t="s">
        <v>447</v>
      </c>
      <c r="D337" s="282" t="s">
        <v>341</v>
      </c>
      <c r="E337" s="283" t="s">
        <v>1422</v>
      </c>
      <c r="F337" s="284" t="s">
        <v>1423</v>
      </c>
      <c r="G337" s="285" t="s">
        <v>459</v>
      </c>
      <c r="H337" s="286">
        <v>1</v>
      </c>
      <c r="I337" s="287"/>
      <c r="J337" s="288">
        <f>ROUND(I337*H337,2)</f>
        <v>0</v>
      </c>
      <c r="K337" s="284" t="s">
        <v>1</v>
      </c>
      <c r="L337" s="289"/>
      <c r="M337" s="290" t="s">
        <v>1</v>
      </c>
      <c r="N337" s="291" t="s">
        <v>45</v>
      </c>
      <c r="O337" s="93"/>
      <c r="P337" s="238">
        <f>O337*H337</f>
        <v>0</v>
      </c>
      <c r="Q337" s="238">
        <v>0.20999999999999999</v>
      </c>
      <c r="R337" s="238">
        <f>Q337*H337</f>
        <v>0.20999999999999999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277</v>
      </c>
      <c r="AT337" s="240" t="s">
        <v>341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1424</v>
      </c>
    </row>
    <row r="338" s="2" customFormat="1" ht="24.15" customHeight="1">
      <c r="A338" s="40"/>
      <c r="B338" s="41"/>
      <c r="C338" s="229" t="s">
        <v>451</v>
      </c>
      <c r="D338" s="229" t="s">
        <v>227</v>
      </c>
      <c r="E338" s="230" t="s">
        <v>1425</v>
      </c>
      <c r="F338" s="231" t="s">
        <v>1426</v>
      </c>
      <c r="G338" s="232" t="s">
        <v>459</v>
      </c>
      <c r="H338" s="233">
        <v>3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0.010189999999999999</v>
      </c>
      <c r="R338" s="238">
        <f>Q338*H338</f>
        <v>0.03057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1427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1428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24.15" customHeight="1">
      <c r="A340" s="40"/>
      <c r="B340" s="41"/>
      <c r="C340" s="282" t="s">
        <v>968</v>
      </c>
      <c r="D340" s="282" t="s">
        <v>341</v>
      </c>
      <c r="E340" s="283" t="s">
        <v>1429</v>
      </c>
      <c r="F340" s="284" t="s">
        <v>1430</v>
      </c>
      <c r="G340" s="285" t="s">
        <v>459</v>
      </c>
      <c r="H340" s="286">
        <v>1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1.0540000000000001</v>
      </c>
      <c r="R340" s="238">
        <f>Q340*H340</f>
        <v>1.0540000000000001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1431</v>
      </c>
    </row>
    <row r="341" s="2" customFormat="1">
      <c r="A341" s="40"/>
      <c r="B341" s="41"/>
      <c r="C341" s="42"/>
      <c r="D341" s="249" t="s">
        <v>261</v>
      </c>
      <c r="E341" s="42"/>
      <c r="F341" s="259" t="s">
        <v>1432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261</v>
      </c>
      <c r="AU341" s="18" t="s">
        <v>21</v>
      </c>
    </row>
    <row r="342" s="2" customFormat="1" ht="33" customHeight="1">
      <c r="A342" s="40"/>
      <c r="B342" s="41"/>
      <c r="C342" s="282" t="s">
        <v>971</v>
      </c>
      <c r="D342" s="282" t="s">
        <v>341</v>
      </c>
      <c r="E342" s="283" t="s">
        <v>1433</v>
      </c>
      <c r="F342" s="284" t="s">
        <v>1434</v>
      </c>
      <c r="G342" s="285" t="s">
        <v>459</v>
      </c>
      <c r="H342" s="286">
        <v>1</v>
      </c>
      <c r="I342" s="287"/>
      <c r="J342" s="288">
        <f>ROUND(I342*H342,2)</f>
        <v>0</v>
      </c>
      <c r="K342" s="284" t="s">
        <v>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1.02</v>
      </c>
      <c r="R342" s="238">
        <f>Q342*H342</f>
        <v>1.02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1435</v>
      </c>
    </row>
    <row r="343" s="2" customFormat="1">
      <c r="A343" s="40"/>
      <c r="B343" s="41"/>
      <c r="C343" s="42"/>
      <c r="D343" s="249" t="s">
        <v>261</v>
      </c>
      <c r="E343" s="42"/>
      <c r="F343" s="259" t="s">
        <v>1436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261</v>
      </c>
      <c r="AU343" s="18" t="s">
        <v>21</v>
      </c>
    </row>
    <row r="344" s="2" customFormat="1" ht="24.15" customHeight="1">
      <c r="A344" s="40"/>
      <c r="B344" s="41"/>
      <c r="C344" s="282" t="s">
        <v>974</v>
      </c>
      <c r="D344" s="282" t="s">
        <v>341</v>
      </c>
      <c r="E344" s="283" t="s">
        <v>1437</v>
      </c>
      <c r="F344" s="284" t="s">
        <v>1438</v>
      </c>
      <c r="G344" s="285" t="s">
        <v>459</v>
      </c>
      <c r="H344" s="286">
        <v>1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0.36199999999999999</v>
      </c>
      <c r="R344" s="238">
        <f>Q344*H344</f>
        <v>0.36199999999999999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1439</v>
      </c>
    </row>
    <row r="345" s="2" customFormat="1">
      <c r="A345" s="40"/>
      <c r="B345" s="41"/>
      <c r="C345" s="42"/>
      <c r="D345" s="249" t="s">
        <v>261</v>
      </c>
      <c r="E345" s="42"/>
      <c r="F345" s="259" t="s">
        <v>1432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261</v>
      </c>
      <c r="AU345" s="18" t="s">
        <v>21</v>
      </c>
    </row>
    <row r="346" s="2" customFormat="1" ht="24.15" customHeight="1">
      <c r="A346" s="40"/>
      <c r="B346" s="41"/>
      <c r="C346" s="229" t="s">
        <v>587</v>
      </c>
      <c r="D346" s="229" t="s">
        <v>227</v>
      </c>
      <c r="E346" s="230" t="s">
        <v>1440</v>
      </c>
      <c r="F346" s="231" t="s">
        <v>1441</v>
      </c>
      <c r="G346" s="232" t="s">
        <v>459</v>
      </c>
      <c r="H346" s="233">
        <v>1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0.028539999999999999</v>
      </c>
      <c r="R346" s="238">
        <f>Q346*H346</f>
        <v>0.028539999999999999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1442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1443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 ht="21.75" customHeight="1">
      <c r="A348" s="40"/>
      <c r="B348" s="41"/>
      <c r="C348" s="282" t="s">
        <v>1444</v>
      </c>
      <c r="D348" s="282" t="s">
        <v>341</v>
      </c>
      <c r="E348" s="283" t="s">
        <v>1445</v>
      </c>
      <c r="F348" s="284" t="s">
        <v>1446</v>
      </c>
      <c r="G348" s="285" t="s">
        <v>459</v>
      </c>
      <c r="H348" s="286">
        <v>1</v>
      </c>
      <c r="I348" s="287"/>
      <c r="J348" s="288">
        <f>ROUND(I348*H348,2)</f>
        <v>0</v>
      </c>
      <c r="K348" s="284" t="s">
        <v>231</v>
      </c>
      <c r="L348" s="289"/>
      <c r="M348" s="290" t="s">
        <v>1</v>
      </c>
      <c r="N348" s="291" t="s">
        <v>45</v>
      </c>
      <c r="O348" s="93"/>
      <c r="P348" s="238">
        <f>O348*H348</f>
        <v>0</v>
      </c>
      <c r="Q348" s="238">
        <v>1.6000000000000001</v>
      </c>
      <c r="R348" s="238">
        <f>Q348*H348</f>
        <v>1.6000000000000001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277</v>
      </c>
      <c r="AT348" s="240" t="s">
        <v>341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1447</v>
      </c>
    </row>
    <row r="349" s="2" customFormat="1">
      <c r="A349" s="40"/>
      <c r="B349" s="41"/>
      <c r="C349" s="42"/>
      <c r="D349" s="249" t="s">
        <v>261</v>
      </c>
      <c r="E349" s="42"/>
      <c r="F349" s="259" t="s">
        <v>1436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261</v>
      </c>
      <c r="AU349" s="18" t="s">
        <v>21</v>
      </c>
    </row>
    <row r="350" s="2" customFormat="1" ht="24.15" customHeight="1">
      <c r="A350" s="40"/>
      <c r="B350" s="41"/>
      <c r="C350" s="229" t="s">
        <v>1448</v>
      </c>
      <c r="D350" s="229" t="s">
        <v>227</v>
      </c>
      <c r="E350" s="230" t="s">
        <v>1449</v>
      </c>
      <c r="F350" s="231" t="s">
        <v>1450</v>
      </c>
      <c r="G350" s="232" t="s">
        <v>459</v>
      </c>
      <c r="H350" s="233">
        <v>1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0.039269999999999999</v>
      </c>
      <c r="R350" s="238">
        <f>Q350*H350</f>
        <v>0.039269999999999999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1451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1452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1436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2" customFormat="1" ht="16.5" customHeight="1">
      <c r="A353" s="40"/>
      <c r="B353" s="41"/>
      <c r="C353" s="282" t="s">
        <v>1453</v>
      </c>
      <c r="D353" s="282" t="s">
        <v>341</v>
      </c>
      <c r="E353" s="283" t="s">
        <v>1454</v>
      </c>
      <c r="F353" s="284" t="s">
        <v>1455</v>
      </c>
      <c r="G353" s="285" t="s">
        <v>459</v>
      </c>
      <c r="H353" s="286">
        <v>1</v>
      </c>
      <c r="I353" s="287"/>
      <c r="J353" s="288">
        <f>ROUND(I353*H353,2)</f>
        <v>0</v>
      </c>
      <c r="K353" s="284" t="s">
        <v>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0.44900000000000001</v>
      </c>
      <c r="R353" s="238">
        <f>Q353*H353</f>
        <v>0.44900000000000001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1456</v>
      </c>
    </row>
    <row r="354" s="2" customFormat="1" ht="37.8" customHeight="1">
      <c r="A354" s="40"/>
      <c r="B354" s="41"/>
      <c r="C354" s="229" t="s">
        <v>1457</v>
      </c>
      <c r="D354" s="229" t="s">
        <v>227</v>
      </c>
      <c r="E354" s="230" t="s">
        <v>1458</v>
      </c>
      <c r="F354" s="231" t="s">
        <v>1459</v>
      </c>
      <c r="G354" s="232" t="s">
        <v>459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0.089999999999999997</v>
      </c>
      <c r="R354" s="238">
        <f>Q354*H354</f>
        <v>0.089999999999999997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1460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1461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2" customFormat="1" ht="24.15" customHeight="1">
      <c r="A356" s="40"/>
      <c r="B356" s="41"/>
      <c r="C356" s="282" t="s">
        <v>1462</v>
      </c>
      <c r="D356" s="282" t="s">
        <v>341</v>
      </c>
      <c r="E356" s="283" t="s">
        <v>1463</v>
      </c>
      <c r="F356" s="284" t="s">
        <v>1464</v>
      </c>
      <c r="G356" s="285" t="s">
        <v>459</v>
      </c>
      <c r="H356" s="286">
        <v>1</v>
      </c>
      <c r="I356" s="287"/>
      <c r="J356" s="288">
        <f>ROUND(I356*H356,2)</f>
        <v>0</v>
      </c>
      <c r="K356" s="284" t="s">
        <v>231</v>
      </c>
      <c r="L356" s="289"/>
      <c r="M356" s="290" t="s">
        <v>1</v>
      </c>
      <c r="N356" s="291" t="s">
        <v>45</v>
      </c>
      <c r="O356" s="93"/>
      <c r="P356" s="238">
        <f>O356*H356</f>
        <v>0</v>
      </c>
      <c r="Q356" s="238">
        <v>0.050000000000000003</v>
      </c>
      <c r="R356" s="238">
        <f>Q356*H356</f>
        <v>0.050000000000000003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277</v>
      </c>
      <c r="AT356" s="240" t="s">
        <v>341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1465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1436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2" customFormat="1" ht="24.15" customHeight="1">
      <c r="A358" s="40"/>
      <c r="B358" s="41"/>
      <c r="C358" s="229" t="s">
        <v>1466</v>
      </c>
      <c r="D358" s="229" t="s">
        <v>227</v>
      </c>
      <c r="E358" s="230" t="s">
        <v>1467</v>
      </c>
      <c r="F358" s="231" t="s">
        <v>1468</v>
      </c>
      <c r="G358" s="232" t="s">
        <v>240</v>
      </c>
      <c r="H358" s="233">
        <v>1.5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232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232</v>
      </c>
      <c r="BM358" s="240" t="s">
        <v>1469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1470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1471</v>
      </c>
      <c r="G360" s="248"/>
      <c r="H360" s="252">
        <v>1.5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1.75" customHeight="1">
      <c r="A361" s="40"/>
      <c r="B361" s="41"/>
      <c r="C361" s="229" t="s">
        <v>1472</v>
      </c>
      <c r="D361" s="229" t="s">
        <v>227</v>
      </c>
      <c r="E361" s="230" t="s">
        <v>1473</v>
      </c>
      <c r="F361" s="231" t="s">
        <v>1474</v>
      </c>
      <c r="G361" s="232" t="s">
        <v>230</v>
      </c>
      <c r="H361" s="233">
        <v>3.8999999999999999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0.0045999999999999999</v>
      </c>
      <c r="R361" s="238">
        <f>Q361*H361</f>
        <v>0.017939999999999998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1475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1476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2" customFormat="1" ht="24.15" customHeight="1">
      <c r="A363" s="40"/>
      <c r="B363" s="41"/>
      <c r="C363" s="229" t="s">
        <v>1477</v>
      </c>
      <c r="D363" s="229" t="s">
        <v>227</v>
      </c>
      <c r="E363" s="230" t="s">
        <v>1478</v>
      </c>
      <c r="F363" s="231" t="s">
        <v>1479</v>
      </c>
      <c r="G363" s="232" t="s">
        <v>230</v>
      </c>
      <c r="H363" s="233">
        <v>3.8999999999999999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1480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1481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2" customFormat="1" ht="24.15" customHeight="1">
      <c r="A365" s="40"/>
      <c r="B365" s="41"/>
      <c r="C365" s="229" t="s">
        <v>1482</v>
      </c>
      <c r="D365" s="229" t="s">
        <v>227</v>
      </c>
      <c r="E365" s="230" t="s">
        <v>1483</v>
      </c>
      <c r="F365" s="231" t="s">
        <v>1484</v>
      </c>
      <c r="G365" s="232" t="s">
        <v>395</v>
      </c>
      <c r="H365" s="233">
        <v>0.062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0.99734999999999996</v>
      </c>
      <c r="R365" s="238">
        <f>Q365*H365</f>
        <v>0.0618357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1485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1486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13" customFormat="1">
      <c r="A367" s="13"/>
      <c r="B367" s="247"/>
      <c r="C367" s="248"/>
      <c r="D367" s="249" t="s">
        <v>236</v>
      </c>
      <c r="E367" s="250" t="s">
        <v>1</v>
      </c>
      <c r="F367" s="251" t="s">
        <v>1487</v>
      </c>
      <c r="G367" s="248"/>
      <c r="H367" s="252">
        <v>0.062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236</v>
      </c>
      <c r="AU367" s="258" t="s">
        <v>21</v>
      </c>
      <c r="AV367" s="13" t="s">
        <v>21</v>
      </c>
      <c r="AW367" s="13" t="s">
        <v>36</v>
      </c>
      <c r="AX367" s="13" t="s">
        <v>88</v>
      </c>
      <c r="AY367" s="258" t="s">
        <v>225</v>
      </c>
    </row>
    <row r="368" s="12" customFormat="1" ht="22.8" customHeight="1">
      <c r="A368" s="12"/>
      <c r="B368" s="213"/>
      <c r="C368" s="214"/>
      <c r="D368" s="215" t="s">
        <v>79</v>
      </c>
      <c r="E368" s="227" t="s">
        <v>283</v>
      </c>
      <c r="F368" s="227" t="s">
        <v>516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51.365250000000003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88</v>
      </c>
      <c r="AT368" s="225" t="s">
        <v>79</v>
      </c>
      <c r="AU368" s="225" t="s">
        <v>88</v>
      </c>
      <c r="AY368" s="224" t="s">
        <v>225</v>
      </c>
      <c r="BK368" s="226">
        <f>SUM(BK369:BK372)</f>
        <v>0</v>
      </c>
    </row>
    <row r="369" s="2" customFormat="1" ht="24.15" customHeight="1">
      <c r="A369" s="40"/>
      <c r="B369" s="41"/>
      <c r="C369" s="229" t="s">
        <v>1488</v>
      </c>
      <c r="D369" s="229" t="s">
        <v>227</v>
      </c>
      <c r="E369" s="230" t="s">
        <v>1489</v>
      </c>
      <c r="F369" s="231" t="s">
        <v>1490</v>
      </c>
      <c r="G369" s="232" t="s">
        <v>537</v>
      </c>
      <c r="H369" s="233">
        <v>185</v>
      </c>
      <c r="I369" s="234"/>
      <c r="J369" s="235">
        <f>ROUND(I369*H369,2)</f>
        <v>0</v>
      </c>
      <c r="K369" s="231" t="s">
        <v>231</v>
      </c>
      <c r="L369" s="46"/>
      <c r="M369" s="236" t="s">
        <v>1</v>
      </c>
      <c r="N369" s="237" t="s">
        <v>45</v>
      </c>
      <c r="O369" s="93"/>
      <c r="P369" s="238">
        <f>O369*H369</f>
        <v>0</v>
      </c>
      <c r="Q369" s="238">
        <v>0.16370999999999999</v>
      </c>
      <c r="R369" s="238">
        <f>Q369*H369</f>
        <v>30.286349999999999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232</v>
      </c>
      <c r="AT369" s="240" t="s">
        <v>227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232</v>
      </c>
      <c r="BM369" s="240" t="s">
        <v>1491</v>
      </c>
    </row>
    <row r="370" s="2" customFormat="1">
      <c r="A370" s="40"/>
      <c r="B370" s="41"/>
      <c r="C370" s="42"/>
      <c r="D370" s="242" t="s">
        <v>234</v>
      </c>
      <c r="E370" s="42"/>
      <c r="F370" s="243" t="s">
        <v>1492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234</v>
      </c>
      <c r="AU370" s="18" t="s">
        <v>21</v>
      </c>
    </row>
    <row r="371" s="13" customFormat="1">
      <c r="A371" s="13"/>
      <c r="B371" s="247"/>
      <c r="C371" s="248"/>
      <c r="D371" s="249" t="s">
        <v>236</v>
      </c>
      <c r="E371" s="250" t="s">
        <v>1</v>
      </c>
      <c r="F371" s="251" t="s">
        <v>1493</v>
      </c>
      <c r="G371" s="248"/>
      <c r="H371" s="252">
        <v>185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236</v>
      </c>
      <c r="AU371" s="258" t="s">
        <v>21</v>
      </c>
      <c r="AV371" s="13" t="s">
        <v>21</v>
      </c>
      <c r="AW371" s="13" t="s">
        <v>36</v>
      </c>
      <c r="AX371" s="13" t="s">
        <v>88</v>
      </c>
      <c r="AY371" s="258" t="s">
        <v>225</v>
      </c>
    </row>
    <row r="372" s="2" customFormat="1" ht="24.15" customHeight="1">
      <c r="A372" s="40"/>
      <c r="B372" s="41"/>
      <c r="C372" s="282" t="s">
        <v>1494</v>
      </c>
      <c r="D372" s="282" t="s">
        <v>341</v>
      </c>
      <c r="E372" s="283" t="s">
        <v>943</v>
      </c>
      <c r="F372" s="284" t="s">
        <v>944</v>
      </c>
      <c r="G372" s="285" t="s">
        <v>537</v>
      </c>
      <c r="H372" s="286">
        <v>185</v>
      </c>
      <c r="I372" s="287"/>
      <c r="J372" s="288">
        <f>ROUND(I372*H372,2)</f>
        <v>0</v>
      </c>
      <c r="K372" s="284" t="s">
        <v>231</v>
      </c>
      <c r="L372" s="289"/>
      <c r="M372" s="290" t="s">
        <v>1</v>
      </c>
      <c r="N372" s="291" t="s">
        <v>45</v>
      </c>
      <c r="O372" s="93"/>
      <c r="P372" s="238">
        <f>O372*H372</f>
        <v>0</v>
      </c>
      <c r="Q372" s="238">
        <v>0.11394</v>
      </c>
      <c r="R372" s="238">
        <f>Q372*H372</f>
        <v>21.078900000000001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277</v>
      </c>
      <c r="AT372" s="240" t="s">
        <v>341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1495</v>
      </c>
    </row>
    <row r="373" s="12" customFormat="1" ht="22.8" customHeight="1">
      <c r="A373" s="12"/>
      <c r="B373" s="213"/>
      <c r="C373" s="214"/>
      <c r="D373" s="215" t="s">
        <v>79</v>
      </c>
      <c r="E373" s="227" t="s">
        <v>559</v>
      </c>
      <c r="F373" s="227" t="s">
        <v>560</v>
      </c>
      <c r="G373" s="214"/>
      <c r="H373" s="214"/>
      <c r="I373" s="217"/>
      <c r="J373" s="22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88</v>
      </c>
      <c r="AT373" s="225" t="s">
        <v>79</v>
      </c>
      <c r="AU373" s="225" t="s">
        <v>88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1496</v>
      </c>
      <c r="D374" s="229" t="s">
        <v>227</v>
      </c>
      <c r="E374" s="230" t="s">
        <v>562</v>
      </c>
      <c r="F374" s="231" t="s">
        <v>563</v>
      </c>
      <c r="G374" s="232" t="s">
        <v>395</v>
      </c>
      <c r="H374" s="233">
        <v>4407.7209999999995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1497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565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566</v>
      </c>
      <c r="F376" s="216" t="s">
        <v>567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P377</f>
        <v>0</v>
      </c>
      <c r="Q376" s="221"/>
      <c r="R376" s="222">
        <f>R377</f>
        <v>0.45745999999999998</v>
      </c>
      <c r="S376" s="221"/>
      <c r="T376" s="223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21</v>
      </c>
      <c r="AT376" s="225" t="s">
        <v>79</v>
      </c>
      <c r="AU376" s="225" t="s">
        <v>80</v>
      </c>
      <c r="AY376" s="224" t="s">
        <v>225</v>
      </c>
      <c r="BK376" s="226">
        <f>BK377</f>
        <v>0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568</v>
      </c>
      <c r="F377" s="227" t="s">
        <v>569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0.45745999999999998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21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16.5" customHeight="1">
      <c r="A378" s="40"/>
      <c r="B378" s="41"/>
      <c r="C378" s="229" t="s">
        <v>1498</v>
      </c>
      <c r="D378" s="229" t="s">
        <v>227</v>
      </c>
      <c r="E378" s="230" t="s">
        <v>1083</v>
      </c>
      <c r="F378" s="231" t="s">
        <v>1499</v>
      </c>
      <c r="G378" s="232" t="s">
        <v>459</v>
      </c>
      <c r="H378" s="233">
        <v>1</v>
      </c>
      <c r="I378" s="234"/>
      <c r="J378" s="235">
        <f>ROUND(I378*H378,2)</f>
        <v>0</v>
      </c>
      <c r="K378" s="231" t="s">
        <v>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0.027459999999999998</v>
      </c>
      <c r="R378" s="238">
        <f>Q378*H378</f>
        <v>0.027459999999999998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340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340</v>
      </c>
      <c r="BM378" s="240" t="s">
        <v>1500</v>
      </c>
    </row>
    <row r="379" s="2" customFormat="1" ht="24.15" customHeight="1">
      <c r="A379" s="40"/>
      <c r="B379" s="41"/>
      <c r="C379" s="229" t="s">
        <v>1501</v>
      </c>
      <c r="D379" s="229" t="s">
        <v>227</v>
      </c>
      <c r="E379" s="230" t="s">
        <v>1087</v>
      </c>
      <c r="F379" s="231" t="s">
        <v>1502</v>
      </c>
      <c r="G379" s="232" t="s">
        <v>259</v>
      </c>
      <c r="H379" s="233">
        <v>1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0.42999999999999999</v>
      </c>
      <c r="R379" s="238">
        <f>Q379*H379</f>
        <v>0.42999999999999999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340</v>
      </c>
      <c r="AT379" s="240" t="s">
        <v>227</v>
      </c>
      <c r="AU379" s="240" t="s">
        <v>21</v>
      </c>
      <c r="AY379" s="18" t="s">
        <v>225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88</v>
      </c>
      <c r="BK379" s="241">
        <f>ROUND(I379*H379,2)</f>
        <v>0</v>
      </c>
      <c r="BL379" s="18" t="s">
        <v>340</v>
      </c>
      <c r="BM379" s="240" t="s">
        <v>1503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772</v>
      </c>
      <c r="F380" s="216" t="s">
        <v>773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SUM(P381:P393)</f>
        <v>0</v>
      </c>
      <c r="Q380" s="221"/>
      <c r="R380" s="222">
        <f>SUM(R381:R393)</f>
        <v>0</v>
      </c>
      <c r="S380" s="221"/>
      <c r="T380" s="223">
        <f>SUM(T381:T393)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SUM(BK381:BK393)</f>
        <v>0</v>
      </c>
    </row>
    <row r="381" s="2" customFormat="1" ht="16.5" customHeight="1">
      <c r="A381" s="40"/>
      <c r="B381" s="41"/>
      <c r="C381" s="229" t="s">
        <v>1504</v>
      </c>
      <c r="D381" s="229" t="s">
        <v>227</v>
      </c>
      <c r="E381" s="230" t="s">
        <v>774</v>
      </c>
      <c r="F381" s="231" t="s">
        <v>775</v>
      </c>
      <c r="G381" s="232" t="s">
        <v>459</v>
      </c>
      <c r="H381" s="233">
        <v>3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1505</v>
      </c>
    </row>
    <row r="382" s="2" customFormat="1">
      <c r="A382" s="40"/>
      <c r="B382" s="41"/>
      <c r="C382" s="42"/>
      <c r="D382" s="249" t="s">
        <v>261</v>
      </c>
      <c r="E382" s="42"/>
      <c r="F382" s="259" t="s">
        <v>1506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261</v>
      </c>
      <c r="AU382" s="18" t="s">
        <v>88</v>
      </c>
    </row>
    <row r="383" s="2" customFormat="1" ht="16.5" customHeight="1">
      <c r="A383" s="40"/>
      <c r="B383" s="41"/>
      <c r="C383" s="229" t="s">
        <v>1507</v>
      </c>
      <c r="D383" s="229" t="s">
        <v>227</v>
      </c>
      <c r="E383" s="230" t="s">
        <v>777</v>
      </c>
      <c r="F383" s="231" t="s">
        <v>778</v>
      </c>
      <c r="G383" s="232" t="s">
        <v>459</v>
      </c>
      <c r="H383" s="233">
        <v>1</v>
      </c>
      <c r="I383" s="234"/>
      <c r="J383" s="235">
        <f>ROUND(I383*H383,2)</f>
        <v>0</v>
      </c>
      <c r="K383" s="231" t="s">
        <v>1</v>
      </c>
      <c r="L383" s="46"/>
      <c r="M383" s="236" t="s">
        <v>1</v>
      </c>
      <c r="N383" s="237" t="s">
        <v>45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232</v>
      </c>
      <c r="AT383" s="240" t="s">
        <v>227</v>
      </c>
      <c r="AU383" s="240" t="s">
        <v>88</v>
      </c>
      <c r="AY383" s="18" t="s">
        <v>225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88</v>
      </c>
      <c r="BK383" s="241">
        <f>ROUND(I383*H383,2)</f>
        <v>0</v>
      </c>
      <c r="BL383" s="18" t="s">
        <v>232</v>
      </c>
      <c r="BM383" s="240" t="s">
        <v>1508</v>
      </c>
    </row>
    <row r="384" s="2" customFormat="1">
      <c r="A384" s="40"/>
      <c r="B384" s="41"/>
      <c r="C384" s="42"/>
      <c r="D384" s="249" t="s">
        <v>261</v>
      </c>
      <c r="E384" s="42"/>
      <c r="F384" s="259" t="s">
        <v>1509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261</v>
      </c>
      <c r="AU384" s="18" t="s">
        <v>88</v>
      </c>
    </row>
    <row r="385" s="2" customFormat="1" ht="24.15" customHeight="1">
      <c r="A385" s="40"/>
      <c r="B385" s="41"/>
      <c r="C385" s="229" t="s">
        <v>1510</v>
      </c>
      <c r="D385" s="229" t="s">
        <v>227</v>
      </c>
      <c r="E385" s="230" t="s">
        <v>1511</v>
      </c>
      <c r="F385" s="231" t="s">
        <v>1512</v>
      </c>
      <c r="G385" s="232" t="s">
        <v>259</v>
      </c>
      <c r="H385" s="233">
        <v>7</v>
      </c>
      <c r="I385" s="234"/>
      <c r="J385" s="235">
        <f>ROUND(I385*H385,2)</f>
        <v>0</v>
      </c>
      <c r="K385" s="231" t="s">
        <v>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88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1513</v>
      </c>
    </row>
    <row r="386" s="2" customFormat="1" ht="24.15" customHeight="1">
      <c r="A386" s="40"/>
      <c r="B386" s="41"/>
      <c r="C386" s="229" t="s">
        <v>1514</v>
      </c>
      <c r="D386" s="229" t="s">
        <v>227</v>
      </c>
      <c r="E386" s="230" t="s">
        <v>1515</v>
      </c>
      <c r="F386" s="231" t="s">
        <v>1516</v>
      </c>
      <c r="G386" s="232" t="s">
        <v>259</v>
      </c>
      <c r="H386" s="233">
        <v>4</v>
      </c>
      <c r="I386" s="234"/>
      <c r="J386" s="235">
        <f>ROUND(I386*H386,2)</f>
        <v>0</v>
      </c>
      <c r="K386" s="231" t="s">
        <v>1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232</v>
      </c>
      <c r="AT386" s="240" t="s">
        <v>227</v>
      </c>
      <c r="AU386" s="240" t="s">
        <v>88</v>
      </c>
      <c r="AY386" s="18" t="s">
        <v>225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88</v>
      </c>
      <c r="BK386" s="241">
        <f>ROUND(I386*H386,2)</f>
        <v>0</v>
      </c>
      <c r="BL386" s="18" t="s">
        <v>232</v>
      </c>
      <c r="BM386" s="240" t="s">
        <v>1517</v>
      </c>
    </row>
    <row r="387" s="2" customFormat="1" ht="33" customHeight="1">
      <c r="A387" s="40"/>
      <c r="B387" s="41"/>
      <c r="C387" s="229" t="s">
        <v>1518</v>
      </c>
      <c r="D387" s="229" t="s">
        <v>227</v>
      </c>
      <c r="E387" s="230" t="s">
        <v>1519</v>
      </c>
      <c r="F387" s="231" t="s">
        <v>1520</v>
      </c>
      <c r="G387" s="232" t="s">
        <v>259</v>
      </c>
      <c r="H387" s="233">
        <v>6</v>
      </c>
      <c r="I387" s="234"/>
      <c r="J387" s="235">
        <f>ROUND(I387*H387,2)</f>
        <v>0</v>
      </c>
      <c r="K387" s="231" t="s">
        <v>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88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1521</v>
      </c>
    </row>
    <row r="388" s="2" customFormat="1" ht="37.8" customHeight="1">
      <c r="A388" s="40"/>
      <c r="B388" s="41"/>
      <c r="C388" s="229" t="s">
        <v>1522</v>
      </c>
      <c r="D388" s="229" t="s">
        <v>227</v>
      </c>
      <c r="E388" s="230" t="s">
        <v>1523</v>
      </c>
      <c r="F388" s="231" t="s">
        <v>1524</v>
      </c>
      <c r="G388" s="232" t="s">
        <v>259</v>
      </c>
      <c r="H388" s="233">
        <v>6</v>
      </c>
      <c r="I388" s="234"/>
      <c r="J388" s="235">
        <f>ROUND(I388*H388,2)</f>
        <v>0</v>
      </c>
      <c r="K388" s="231" t="s">
        <v>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88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1525</v>
      </c>
    </row>
    <row r="389" s="2" customFormat="1" ht="21.75" customHeight="1">
      <c r="A389" s="40"/>
      <c r="B389" s="41"/>
      <c r="C389" s="229" t="s">
        <v>1526</v>
      </c>
      <c r="D389" s="229" t="s">
        <v>227</v>
      </c>
      <c r="E389" s="230" t="s">
        <v>1527</v>
      </c>
      <c r="F389" s="231" t="s">
        <v>1528</v>
      </c>
      <c r="G389" s="232" t="s">
        <v>259</v>
      </c>
      <c r="H389" s="233">
        <v>6</v>
      </c>
      <c r="I389" s="234"/>
      <c r="J389" s="235">
        <f>ROUND(I389*H389,2)</f>
        <v>0</v>
      </c>
      <c r="K389" s="231" t="s">
        <v>1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232</v>
      </c>
      <c r="AT389" s="240" t="s">
        <v>227</v>
      </c>
      <c r="AU389" s="240" t="s">
        <v>88</v>
      </c>
      <c r="AY389" s="18" t="s">
        <v>225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88</v>
      </c>
      <c r="BK389" s="241">
        <f>ROUND(I389*H389,2)</f>
        <v>0</v>
      </c>
      <c r="BL389" s="18" t="s">
        <v>232</v>
      </c>
      <c r="BM389" s="240" t="s">
        <v>1529</v>
      </c>
    </row>
    <row r="390" s="2" customFormat="1" ht="16.5" customHeight="1">
      <c r="A390" s="40"/>
      <c r="B390" s="41"/>
      <c r="C390" s="229" t="s">
        <v>1530</v>
      </c>
      <c r="D390" s="229" t="s">
        <v>227</v>
      </c>
      <c r="E390" s="230" t="s">
        <v>1531</v>
      </c>
      <c r="F390" s="231" t="s">
        <v>1532</v>
      </c>
      <c r="G390" s="232" t="s">
        <v>259</v>
      </c>
      <c r="H390" s="233">
        <v>4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232</v>
      </c>
      <c r="AT390" s="240" t="s">
        <v>227</v>
      </c>
      <c r="AU390" s="240" t="s">
        <v>88</v>
      </c>
      <c r="AY390" s="18" t="s">
        <v>225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88</v>
      </c>
      <c r="BK390" s="241">
        <f>ROUND(I390*H390,2)</f>
        <v>0</v>
      </c>
      <c r="BL390" s="18" t="s">
        <v>232</v>
      </c>
      <c r="BM390" s="240" t="s">
        <v>1533</v>
      </c>
    </row>
    <row r="391" s="2" customFormat="1">
      <c r="A391" s="40"/>
      <c r="B391" s="41"/>
      <c r="C391" s="42"/>
      <c r="D391" s="249" t="s">
        <v>261</v>
      </c>
      <c r="E391" s="42"/>
      <c r="F391" s="259" t="s">
        <v>1534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261</v>
      </c>
      <c r="AU391" s="18" t="s">
        <v>88</v>
      </c>
    </row>
    <row r="392" s="2" customFormat="1" ht="16.5" customHeight="1">
      <c r="A392" s="40"/>
      <c r="B392" s="41"/>
      <c r="C392" s="229" t="s">
        <v>1535</v>
      </c>
      <c r="D392" s="229" t="s">
        <v>227</v>
      </c>
      <c r="E392" s="230" t="s">
        <v>1531</v>
      </c>
      <c r="F392" s="231" t="s">
        <v>1532</v>
      </c>
      <c r="G392" s="232" t="s">
        <v>259</v>
      </c>
      <c r="H392" s="233">
        <v>2</v>
      </c>
      <c r="I392" s="234"/>
      <c r="J392" s="235">
        <f>ROUND(I392*H392,2)</f>
        <v>0</v>
      </c>
      <c r="K392" s="231" t="s">
        <v>1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232</v>
      </c>
      <c r="AT392" s="240" t="s">
        <v>227</v>
      </c>
      <c r="AU392" s="240" t="s">
        <v>88</v>
      </c>
      <c r="AY392" s="18" t="s">
        <v>225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88</v>
      </c>
      <c r="BK392" s="241">
        <f>ROUND(I392*H392,2)</f>
        <v>0</v>
      </c>
      <c r="BL392" s="18" t="s">
        <v>232</v>
      </c>
      <c r="BM392" s="240" t="s">
        <v>1536</v>
      </c>
    </row>
    <row r="393" s="2" customFormat="1">
      <c r="A393" s="40"/>
      <c r="B393" s="41"/>
      <c r="C393" s="42"/>
      <c r="D393" s="249" t="s">
        <v>261</v>
      </c>
      <c r="E393" s="42"/>
      <c r="F393" s="259" t="s">
        <v>1537</v>
      </c>
      <c r="G393" s="42"/>
      <c r="H393" s="42"/>
      <c r="I393" s="244"/>
      <c r="J393" s="42"/>
      <c r="K393" s="42"/>
      <c r="L393" s="46"/>
      <c r="M393" s="299"/>
      <c r="N393" s="300"/>
      <c r="O393" s="294"/>
      <c r="P393" s="294"/>
      <c r="Q393" s="294"/>
      <c r="R393" s="294"/>
      <c r="S393" s="294"/>
      <c r="T393" s="301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261</v>
      </c>
      <c r="AU393" s="18" t="s">
        <v>88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XHe8dwNKdW+U3dA9Bd3PakzHvv6o/2Kzuf031o60Lxn7L9yo5eC9B2jtG9NetQwcmNo+Rq8V79QrXiv8zhfKHQ==" hashValue="MDweLIK/d51nm27ZcCn/HcJmPXaRVft+ZMqSYxsK3TaYTL/uTTQzSUSFtHv/8Te9jHDBsxQSG/VxJwBiGHJb2w==" algorithmName="SHA-512" password="CC35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3"/>
    <hyperlink ref="F134" r:id="rId2" display="https://podminky.urs.cz/item/CS_URS_2024_02/115101201"/>
    <hyperlink ref="F137" r:id="rId3" display="https://podminky.urs.cz/item/CS_URS_2024_02/115101301"/>
    <hyperlink ref="F139" r:id="rId4" display="https://podminky.urs.cz/item/CS_URS_2024_02/119003211"/>
    <hyperlink ref="F141" r:id="rId5" display="https://podminky.urs.cz/item/CS_URS_2024_02/119003212"/>
    <hyperlink ref="F143" r:id="rId6" display="https://podminky.urs.cz/item/CS_URS_2024_02/121151123"/>
    <hyperlink ref="F148" r:id="rId7" display="https://podminky.urs.cz/item/CS_URS_2024_02/127451102"/>
    <hyperlink ref="F154" r:id="rId8" display="https://podminky.urs.cz/item/CS_URS_2024_02/131351106"/>
    <hyperlink ref="F159" r:id="rId9" display="https://podminky.urs.cz/item/CS_URS_2024_02/131313701"/>
    <hyperlink ref="F164" r:id="rId10" display="https://podminky.urs.cz/item/CS_URS_2024_02/131351106"/>
    <hyperlink ref="F166" r:id="rId11" display="https://podminky.urs.cz/item/CS_URS_2024_02/162551108"/>
    <hyperlink ref="F177" r:id="rId12" display="https://podminky.urs.cz/item/CS_URS_2024_02/162351124"/>
    <hyperlink ref="F180" r:id="rId13" display="https://podminky.urs.cz/item/CS_URS_2024_02/162751117"/>
    <hyperlink ref="F187" r:id="rId14" display="https://podminky.urs.cz/item/CS_URS_2024_02/162751119"/>
    <hyperlink ref="F190" r:id="rId15" display="https://podminky.urs.cz/item/CS_URS_2024_02/171201231"/>
    <hyperlink ref="F193" r:id="rId16" display="https://podminky.urs.cz/item/CS_URS_2024_02/182111111"/>
    <hyperlink ref="F204" r:id="rId17" display="https://podminky.urs.cz/item/CS_URS_2024_02/162551128"/>
    <hyperlink ref="F219" r:id="rId18" display="https://podminky.urs.cz/item/CS_URS_2024_02/162751137"/>
    <hyperlink ref="F223" r:id="rId19" display="https://podminky.urs.cz/item/CS_URS_2024_02/162751139"/>
    <hyperlink ref="F226" r:id="rId20" display="https://podminky.urs.cz/item/CS_URS_2024_02/167151112"/>
    <hyperlink ref="F231" r:id="rId21" display="https://podminky.urs.cz/item/CS_URS_2024_02/171103201"/>
    <hyperlink ref="F234" r:id="rId22" display="https://podminky.urs.cz/item/CS_URS_2024_02/171152501"/>
    <hyperlink ref="F237" r:id="rId23" display="https://podminky.urs.cz/item/CS_URS_2024_02/171251201"/>
    <hyperlink ref="F240" r:id="rId24" display="https://podminky.urs.cz/item/CS_URS_2024_02/174151101"/>
    <hyperlink ref="F253" r:id="rId25" display="https://podminky.urs.cz/item/CS_URS_2024_02/181351103"/>
    <hyperlink ref="F258" r:id="rId26" display="https://podminky.urs.cz/item/CS_URS_2024_02/181411131"/>
    <hyperlink ref="F261" r:id="rId27" display="https://podminky.urs.cz/item/CS_URS_2024_02/182351133"/>
    <hyperlink ref="F264" r:id="rId28" display="https://podminky.urs.cz/item/CS_URS_2024_02/181411132"/>
    <hyperlink ref="F273" r:id="rId29" display="https://podminky.urs.cz/item/CS_URS_2024_02/182151111"/>
    <hyperlink ref="F276" r:id="rId30" display="https://podminky.urs.cz/item/CS_URS_2024_02/182251101"/>
    <hyperlink ref="F279" r:id="rId31" display="https://podminky.urs.cz/item/CS_URS_2024_02/185804312"/>
    <hyperlink ref="F281" r:id="rId32" display="https://podminky.urs.cz/item/CS_URS_2024_02/181951114"/>
    <hyperlink ref="F285" r:id="rId33" display="https://podminky.urs.cz/item/CS_URS_2024_02/273313711"/>
    <hyperlink ref="F288" r:id="rId34" display="https://podminky.urs.cz/item/CS_URS_2024_02/275313711"/>
    <hyperlink ref="F291" r:id="rId35" display="https://podminky.urs.cz/item/CS_URS_2024_02/291111111"/>
    <hyperlink ref="F294" r:id="rId36" display="https://podminky.urs.cz/item/CS_URS_2024_02/291211111"/>
    <hyperlink ref="F300" r:id="rId37" display="https://podminky.urs.cz/item/CS_URS_2024_02/451311111"/>
    <hyperlink ref="F304" r:id="rId38" display="https://podminky.urs.cz/item/CS_URS_2024_02/451577877"/>
    <hyperlink ref="F307" r:id="rId39" display="https://podminky.urs.cz/item/CS_URS_2024_02/457971121"/>
    <hyperlink ref="F315" r:id="rId40" display="https://podminky.urs.cz/item/CS_URS_2024_02/462519002"/>
    <hyperlink ref="F318" r:id="rId41" display="https://podminky.urs.cz/item/CS_URS_2024_02/465513127"/>
    <hyperlink ref="F322" r:id="rId42" display="https://podminky.urs.cz/item/CS_URS_2024_02/564952111"/>
    <hyperlink ref="F325" r:id="rId43" display="https://podminky.urs.cz/item/CS_URS_2024_02/564851011"/>
    <hyperlink ref="F329" r:id="rId44" display="https://podminky.urs.cz/item/CS_URS_2024_02/890411811"/>
    <hyperlink ref="F335" r:id="rId45" display="https://podminky.urs.cz/item/CS_URS_2024_02/245111111"/>
    <hyperlink ref="F339" r:id="rId46" display="https://podminky.urs.cz/item/CS_URS_2024_02/894411311"/>
    <hyperlink ref="F347" r:id="rId47" display="https://podminky.urs.cz/item/CS_URS_2024_02/894414111"/>
    <hyperlink ref="F351" r:id="rId48" display="https://podminky.urs.cz/item/CS_URS_2024_02/894414211"/>
    <hyperlink ref="F355" r:id="rId49" display="https://podminky.urs.cz/item/CS_URS_2024_02/899103112"/>
    <hyperlink ref="F359" r:id="rId50" display="https://podminky.urs.cz/item/CS_URS_2024_02/899623161"/>
    <hyperlink ref="F362" r:id="rId51" display="https://podminky.urs.cz/item/CS_URS_2024_02/899643121"/>
    <hyperlink ref="F364" r:id="rId52" display="https://podminky.urs.cz/item/CS_URS_2024_02/899643122"/>
    <hyperlink ref="F366" r:id="rId53" display="https://podminky.urs.cz/item/CS_URS_2024_02/899658211"/>
    <hyperlink ref="F370" r:id="rId54" display="https://podminky.urs.cz/item/CS_URS_2024_02/935112211"/>
    <hyperlink ref="F375" r:id="rId55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8" t="s">
        <v>1231</v>
      </c>
      <c r="BA2" s="148" t="s">
        <v>1</v>
      </c>
      <c r="BB2" s="148" t="s">
        <v>1</v>
      </c>
      <c r="BC2" s="148" t="s">
        <v>1538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1539</v>
      </c>
      <c r="BA3" s="148" t="s">
        <v>1</v>
      </c>
      <c r="BB3" s="148" t="s">
        <v>1</v>
      </c>
      <c r="BC3" s="148" t="s">
        <v>1540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1541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ROUND((SUM(BE130:BE373)),  2)</f>
        <v>0</v>
      </c>
      <c r="G33" s="40"/>
      <c r="H33" s="40"/>
      <c r="I33" s="167">
        <v>0.20999999999999999</v>
      </c>
      <c r="J33" s="166">
        <f>ROUND(((SUM(BE130:BE373))*I33),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ROUND((SUM(BF130:BF373)),  2)</f>
        <v>0</v>
      </c>
      <c r="G34" s="40"/>
      <c r="H34" s="40"/>
      <c r="I34" s="167">
        <v>0.14999999999999999</v>
      </c>
      <c r="J34" s="166">
        <f>ROUND(((SUM(BF130:BF373))*I34),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ROUND((SUM(BG130:BG373)),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ROUND((SUM(BH130:BH373)),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ROUND((SUM(BI130:BI373)),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030.13.1 - Pravostranná nábřežní zeď v úseku km 0,003 00 - 0,118 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602</v>
      </c>
      <c r="E102" s="199"/>
      <c r="F102" s="199"/>
      <c r="G102" s="199"/>
      <c r="H102" s="199"/>
      <c r="I102" s="199"/>
      <c r="J102" s="200">
        <f>J315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J340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206</v>
      </c>
      <c r="E105" s="194"/>
      <c r="F105" s="194"/>
      <c r="G105" s="194"/>
      <c r="H105" s="194"/>
      <c r="I105" s="194"/>
      <c r="J105" s="195">
        <f>J352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980</v>
      </c>
      <c r="E106" s="199"/>
      <c r="F106" s="199"/>
      <c r="G106" s="199"/>
      <c r="H106" s="199"/>
      <c r="I106" s="199"/>
      <c r="J106" s="200">
        <f>J353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791</v>
      </c>
      <c r="E107" s="199"/>
      <c r="F107" s="199"/>
      <c r="G107" s="199"/>
      <c r="H107" s="199"/>
      <c r="I107" s="199"/>
      <c r="J107" s="200">
        <f>J356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J359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J365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J366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4" t="s">
        <v>210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86" t="str">
        <f>E7</f>
        <v>Opatření Zátor-Loučky, OHO, Dílčí stavba 02.030 Opatření pod přehradní hrází Nové Heřminovy</v>
      </c>
      <c r="F120" s="33"/>
      <c r="G120" s="33"/>
      <c r="H120" s="33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190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30" customHeight="1">
      <c r="A122" s="40"/>
      <c r="B122" s="41"/>
      <c r="C122" s="42"/>
      <c r="D122" s="42"/>
      <c r="E122" s="78" t="str">
        <f>E9</f>
        <v>030.13.1 - Pravostranná nábřežní zeď v úseku km 0,003 00 - 0,118 80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F12</f>
        <v>Loučky u Zátoru</v>
      </c>
      <c r="G124" s="42"/>
      <c r="H124" s="42"/>
      <c r="I124" s="33" t="s">
        <v>24</v>
      </c>
      <c r="J124" s="81" t="str">
        <f>IF(J12="","",J12)</f>
        <v>20. 12. 2024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3" t="s">
        <v>28</v>
      </c>
      <c r="D126" s="42"/>
      <c r="E126" s="42"/>
      <c r="F126" s="28" t="str">
        <f>E15</f>
        <v>Povodí Odry, státní podnik</v>
      </c>
      <c r="G126" s="42"/>
      <c r="H126" s="42"/>
      <c r="I126" s="33" t="s">
        <v>34</v>
      </c>
      <c r="J126" s="38" t="str">
        <f>E21</f>
        <v>AQUATIS, a.s.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5.65" customHeight="1">
      <c r="A127" s="40"/>
      <c r="B127" s="41"/>
      <c r="C127" s="33" t="s">
        <v>32</v>
      </c>
      <c r="D127" s="42"/>
      <c r="E127" s="42"/>
      <c r="F127" s="28" t="str">
        <f>IF(E18="","",E18)</f>
        <v>Vyplň údaj</v>
      </c>
      <c r="G127" s="42"/>
      <c r="H127" s="42"/>
      <c r="I127" s="33" t="s">
        <v>37</v>
      </c>
      <c r="J127" s="38" t="str">
        <f>E24</f>
        <v>Ing. Michal Jendruščák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211</v>
      </c>
      <c r="D129" s="205" t="s">
        <v>65</v>
      </c>
      <c r="E129" s="205" t="s">
        <v>61</v>
      </c>
      <c r="F129" s="205" t="s">
        <v>62</v>
      </c>
      <c r="G129" s="205" t="s">
        <v>212</v>
      </c>
      <c r="H129" s="205" t="s">
        <v>213</v>
      </c>
      <c r="I129" s="205" t="s">
        <v>214</v>
      </c>
      <c r="J129" s="205" t="s">
        <v>194</v>
      </c>
      <c r="K129" s="206" t="s">
        <v>215</v>
      </c>
      <c r="L129" s="207"/>
      <c r="M129" s="102" t="s">
        <v>1</v>
      </c>
      <c r="N129" s="103" t="s">
        <v>44</v>
      </c>
      <c r="O129" s="103" t="s">
        <v>216</v>
      </c>
      <c r="P129" s="103" t="s">
        <v>217</v>
      </c>
      <c r="Q129" s="103" t="s">
        <v>218</v>
      </c>
      <c r="R129" s="103" t="s">
        <v>219</v>
      </c>
      <c r="S129" s="103" t="s">
        <v>220</v>
      </c>
      <c r="T129" s="104" t="s">
        <v>221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222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P131+P352+P365</f>
        <v>0</v>
      </c>
      <c r="Q130" s="106"/>
      <c r="R130" s="210">
        <f>R131+R352+R365</f>
        <v>1039.3284093999998</v>
      </c>
      <c r="S130" s="106"/>
      <c r="T130" s="211">
        <f>T131+T352+T365</f>
        <v>175.52799999999999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79</v>
      </c>
      <c r="AU130" s="18" t="s">
        <v>196</v>
      </c>
      <c r="BK130" s="212">
        <f>BK131+BK352+BK365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223</v>
      </c>
      <c r="F131" s="216" t="s">
        <v>224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P132+P259+P270+P308+P315+P340+P349</f>
        <v>0</v>
      </c>
      <c r="Q131" s="221"/>
      <c r="R131" s="222">
        <f>R132+R259+R270+R308+R315+R340+R349</f>
        <v>1034.0627953999997</v>
      </c>
      <c r="S131" s="221"/>
      <c r="T131" s="223">
        <f>T132+T259+T270+T308+T315+T340+T349</f>
        <v>175.52799999999999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80</v>
      </c>
      <c r="AY131" s="224" t="s">
        <v>225</v>
      </c>
      <c r="BK131" s="226">
        <f>BK132+BK259+BK270+BK308+BK315+BK340+BK349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88</v>
      </c>
      <c r="F132" s="227" t="s">
        <v>226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SUM(P133:P258)</f>
        <v>0</v>
      </c>
      <c r="Q132" s="221"/>
      <c r="R132" s="222">
        <f>SUM(R133:R258)</f>
        <v>314.97911600000003</v>
      </c>
      <c r="S132" s="221"/>
      <c r="T132" s="223">
        <f>SUM(T133:T258)</f>
        <v>175.52799999999999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88</v>
      </c>
      <c r="AY132" s="224" t="s">
        <v>225</v>
      </c>
      <c r="BK132" s="226">
        <f>SUM(BK133:BK258)</f>
        <v>0</v>
      </c>
    </row>
    <row r="133" s="2" customFormat="1" ht="24.15" customHeight="1">
      <c r="A133" s="40"/>
      <c r="B133" s="41"/>
      <c r="C133" s="229" t="s">
        <v>88</v>
      </c>
      <c r="D133" s="229" t="s">
        <v>227</v>
      </c>
      <c r="E133" s="230" t="s">
        <v>1542</v>
      </c>
      <c r="F133" s="231" t="s">
        <v>1543</v>
      </c>
      <c r="G133" s="232" t="s">
        <v>230</v>
      </c>
      <c r="H133" s="233">
        <v>586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0.17000000000000001</v>
      </c>
      <c r="T133" s="239">
        <f>S133*H133</f>
        <v>99.620000000000005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1544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1545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1546</v>
      </c>
      <c r="G135" s="248"/>
      <c r="H135" s="252">
        <v>586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228</v>
      </c>
      <c r="F136" s="231" t="s">
        <v>229</v>
      </c>
      <c r="G136" s="232" t="s">
        <v>230</v>
      </c>
      <c r="H136" s="233">
        <v>42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0.44</v>
      </c>
      <c r="T136" s="239">
        <f>S136*H136</f>
        <v>18.48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1547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235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1548</v>
      </c>
      <c r="G138" s="248"/>
      <c r="H138" s="252">
        <v>42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244</v>
      </c>
      <c r="D139" s="229" t="s">
        <v>227</v>
      </c>
      <c r="E139" s="230" t="s">
        <v>1549</v>
      </c>
      <c r="F139" s="231" t="s">
        <v>1550</v>
      </c>
      <c r="G139" s="232" t="s">
        <v>230</v>
      </c>
      <c r="H139" s="233">
        <v>586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0.098000000000000004</v>
      </c>
      <c r="T139" s="239">
        <f>S139*H139</f>
        <v>57.428000000000004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1551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1552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1546</v>
      </c>
      <c r="G141" s="248"/>
      <c r="H141" s="252">
        <v>586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245</v>
      </c>
      <c r="F142" s="231" t="s">
        <v>246</v>
      </c>
      <c r="G142" s="232" t="s">
        <v>247</v>
      </c>
      <c r="H142" s="233">
        <v>13272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3.0000000000000001E-05</v>
      </c>
      <c r="R142" s="238">
        <f>Q142*H142</f>
        <v>0.39816000000000001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1553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249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1554</v>
      </c>
      <c r="G144" s="248"/>
      <c r="H144" s="252">
        <v>13272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256</v>
      </c>
      <c r="D145" s="229" t="s">
        <v>227</v>
      </c>
      <c r="E145" s="230" t="s">
        <v>251</v>
      </c>
      <c r="F145" s="231" t="s">
        <v>252</v>
      </c>
      <c r="G145" s="232" t="s">
        <v>253</v>
      </c>
      <c r="H145" s="233">
        <v>584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1555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255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1556</v>
      </c>
      <c r="G147" s="248"/>
      <c r="H147" s="252">
        <v>584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263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911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1557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1558</v>
      </c>
      <c r="G150" s="248"/>
      <c r="H150" s="252">
        <v>911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33" customHeight="1">
      <c r="A151" s="40"/>
      <c r="B151" s="41"/>
      <c r="C151" s="229" t="s">
        <v>271</v>
      </c>
      <c r="D151" s="229" t="s">
        <v>227</v>
      </c>
      <c r="E151" s="230" t="s">
        <v>1559</v>
      </c>
      <c r="F151" s="231" t="s">
        <v>1560</v>
      </c>
      <c r="G151" s="232" t="s">
        <v>240</v>
      </c>
      <c r="H151" s="233">
        <v>3044.6999999999998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1561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1562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1563</v>
      </c>
      <c r="G153" s="248"/>
      <c r="H153" s="252">
        <v>1753.2000000000001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1564</v>
      </c>
      <c r="G154" s="248"/>
      <c r="H154" s="252">
        <v>1291.5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4" customFormat="1">
      <c r="A155" s="14"/>
      <c r="B155" s="260"/>
      <c r="C155" s="261"/>
      <c r="D155" s="249" t="s">
        <v>236</v>
      </c>
      <c r="E155" s="262" t="s">
        <v>1</v>
      </c>
      <c r="F155" s="263" t="s">
        <v>270</v>
      </c>
      <c r="G155" s="261"/>
      <c r="H155" s="264">
        <v>3044.6999999999998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236</v>
      </c>
      <c r="AU155" s="270" t="s">
        <v>21</v>
      </c>
      <c r="AV155" s="14" t="s">
        <v>232</v>
      </c>
      <c r="AW155" s="14" t="s">
        <v>36</v>
      </c>
      <c r="AX155" s="14" t="s">
        <v>88</v>
      </c>
      <c r="AY155" s="270" t="s">
        <v>225</v>
      </c>
    </row>
    <row r="156" s="2" customFormat="1" ht="24.15" customHeight="1">
      <c r="A156" s="40"/>
      <c r="B156" s="41"/>
      <c r="C156" s="229" t="s">
        <v>277</v>
      </c>
      <c r="D156" s="229" t="s">
        <v>227</v>
      </c>
      <c r="E156" s="230" t="s">
        <v>1565</v>
      </c>
      <c r="F156" s="231" t="s">
        <v>1566</v>
      </c>
      <c r="G156" s="232" t="s">
        <v>537</v>
      </c>
      <c r="H156" s="233">
        <v>255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0.15478</v>
      </c>
      <c r="R156" s="238">
        <f>Q156*H156</f>
        <v>39.468899999999998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1567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1568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1569</v>
      </c>
      <c r="G158" s="248"/>
      <c r="H158" s="252">
        <v>255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1570</v>
      </c>
      <c r="F159" s="231" t="s">
        <v>1571</v>
      </c>
      <c r="G159" s="232" t="s">
        <v>537</v>
      </c>
      <c r="H159" s="233">
        <v>255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1572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1573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2" customFormat="1" ht="24.15" customHeight="1">
      <c r="A161" s="40"/>
      <c r="B161" s="41"/>
      <c r="C161" s="229" t="s">
        <v>289</v>
      </c>
      <c r="D161" s="229" t="s">
        <v>227</v>
      </c>
      <c r="E161" s="230" t="s">
        <v>1574</v>
      </c>
      <c r="F161" s="231" t="s">
        <v>1575</v>
      </c>
      <c r="G161" s="232" t="s">
        <v>537</v>
      </c>
      <c r="H161" s="233">
        <v>7.2000000000000002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0.00033</v>
      </c>
      <c r="R161" s="238">
        <f>Q161*H161</f>
        <v>0.0023760000000000001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1576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1577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1578</v>
      </c>
      <c r="G163" s="248"/>
      <c r="H163" s="252">
        <v>7.2000000000000002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295</v>
      </c>
      <c r="D164" s="229" t="s">
        <v>227</v>
      </c>
      <c r="E164" s="230" t="s">
        <v>1579</v>
      </c>
      <c r="F164" s="231" t="s">
        <v>1580</v>
      </c>
      <c r="G164" s="232" t="s">
        <v>230</v>
      </c>
      <c r="H164" s="233">
        <v>1721.2000000000001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0.00014999999999999999</v>
      </c>
      <c r="R164" s="238">
        <f>Q164*H164</f>
        <v>0.25817999999999997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1581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1582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1583</v>
      </c>
      <c r="G166" s="248"/>
      <c r="H166" s="252">
        <v>1721.2000000000001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4.15" customHeight="1">
      <c r="A167" s="40"/>
      <c r="B167" s="41"/>
      <c r="C167" s="229" t="s">
        <v>317</v>
      </c>
      <c r="D167" s="229" t="s">
        <v>227</v>
      </c>
      <c r="E167" s="230" t="s">
        <v>1584</v>
      </c>
      <c r="F167" s="231" t="s">
        <v>1585</v>
      </c>
      <c r="G167" s="232" t="s">
        <v>230</v>
      </c>
      <c r="H167" s="233">
        <v>1721.2000000000001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1586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1587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1588</v>
      </c>
      <c r="G169" s="248"/>
      <c r="H169" s="252">
        <v>1721.2000000000001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16.5" customHeight="1">
      <c r="A170" s="40"/>
      <c r="B170" s="41"/>
      <c r="C170" s="282" t="s">
        <v>323</v>
      </c>
      <c r="D170" s="282" t="s">
        <v>341</v>
      </c>
      <c r="E170" s="283" t="s">
        <v>1589</v>
      </c>
      <c r="F170" s="284" t="s">
        <v>1590</v>
      </c>
      <c r="G170" s="285" t="s">
        <v>395</v>
      </c>
      <c r="H170" s="286">
        <v>106.27200000000001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1</v>
      </c>
      <c r="R170" s="238">
        <f>Q170*H170</f>
        <v>106.27200000000001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1591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1592</v>
      </c>
      <c r="G171" s="248"/>
      <c r="H171" s="252">
        <v>106.27200000000001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3" customHeight="1">
      <c r="A172" s="40"/>
      <c r="B172" s="41"/>
      <c r="C172" s="229" t="s">
        <v>328</v>
      </c>
      <c r="D172" s="229" t="s">
        <v>227</v>
      </c>
      <c r="E172" s="230" t="s">
        <v>1593</v>
      </c>
      <c r="F172" s="231" t="s">
        <v>1594</v>
      </c>
      <c r="G172" s="232" t="s">
        <v>230</v>
      </c>
      <c r="H172" s="233">
        <v>1721.2000000000001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1595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1596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 ht="16.5" customHeight="1">
      <c r="A174" s="40"/>
      <c r="B174" s="41"/>
      <c r="C174" s="229" t="s">
        <v>8</v>
      </c>
      <c r="D174" s="229" t="s">
        <v>227</v>
      </c>
      <c r="E174" s="230" t="s">
        <v>1597</v>
      </c>
      <c r="F174" s="231" t="s">
        <v>1598</v>
      </c>
      <c r="G174" s="232" t="s">
        <v>537</v>
      </c>
      <c r="H174" s="233">
        <v>263.19999999999999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1599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1600</v>
      </c>
      <c r="G175" s="248"/>
      <c r="H175" s="252">
        <v>241.80000000000001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1601</v>
      </c>
      <c r="G176" s="248"/>
      <c r="H176" s="252">
        <v>21.399999999999999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263.19999999999999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82" t="s">
        <v>340</v>
      </c>
      <c r="D178" s="282" t="s">
        <v>341</v>
      </c>
      <c r="E178" s="283" t="s">
        <v>1602</v>
      </c>
      <c r="F178" s="284" t="s">
        <v>1603</v>
      </c>
      <c r="G178" s="285" t="s">
        <v>537</v>
      </c>
      <c r="H178" s="286">
        <v>21.399999999999999</v>
      </c>
      <c r="I178" s="287"/>
      <c r="J178" s="288">
        <f>ROUND(I178*H178,2)</f>
        <v>0</v>
      </c>
      <c r="K178" s="284" t="s">
        <v>231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0.032750000000000001</v>
      </c>
      <c r="R178" s="238">
        <f>Q178*H178</f>
        <v>0.70084999999999997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1604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1601</v>
      </c>
      <c r="G179" s="248"/>
      <c r="H179" s="252">
        <v>21.399999999999999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82" t="s">
        <v>346</v>
      </c>
      <c r="D180" s="282" t="s">
        <v>341</v>
      </c>
      <c r="E180" s="283" t="s">
        <v>1605</v>
      </c>
      <c r="F180" s="284" t="s">
        <v>1606</v>
      </c>
      <c r="G180" s="285" t="s">
        <v>537</v>
      </c>
      <c r="H180" s="286">
        <v>241.80000000000001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0.0092499999999999995</v>
      </c>
      <c r="R180" s="238">
        <f>Q180*H180</f>
        <v>2.23665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1607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1600</v>
      </c>
      <c r="G181" s="248"/>
      <c r="H181" s="252">
        <v>241.80000000000001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82" t="s">
        <v>352</v>
      </c>
      <c r="D182" s="282" t="s">
        <v>341</v>
      </c>
      <c r="E182" s="283" t="s">
        <v>1608</v>
      </c>
      <c r="F182" s="284" t="s">
        <v>1609</v>
      </c>
      <c r="G182" s="285" t="s">
        <v>395</v>
      </c>
      <c r="H182" s="286">
        <v>1.782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1</v>
      </c>
      <c r="R182" s="238">
        <f>Q182*H182</f>
        <v>1.782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1610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1611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1612</v>
      </c>
      <c r="G184" s="248"/>
      <c r="H184" s="252">
        <v>1.782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37.8" customHeight="1">
      <c r="A185" s="40"/>
      <c r="B185" s="41"/>
      <c r="C185" s="229" t="s">
        <v>358</v>
      </c>
      <c r="D185" s="229" t="s">
        <v>227</v>
      </c>
      <c r="E185" s="230" t="s">
        <v>631</v>
      </c>
      <c r="F185" s="231" t="s">
        <v>632</v>
      </c>
      <c r="G185" s="232" t="s">
        <v>240</v>
      </c>
      <c r="H185" s="233">
        <v>136.65000000000001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1613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634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1614</v>
      </c>
      <c r="G187" s="248"/>
      <c r="H187" s="252">
        <v>136.65000000000001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4" customFormat="1">
      <c r="A188" s="14"/>
      <c r="B188" s="260"/>
      <c r="C188" s="261"/>
      <c r="D188" s="249" t="s">
        <v>236</v>
      </c>
      <c r="E188" s="262" t="s">
        <v>1</v>
      </c>
      <c r="F188" s="263" t="s">
        <v>270</v>
      </c>
      <c r="G188" s="261"/>
      <c r="H188" s="264">
        <v>136.65000000000001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0" t="s">
        <v>236</v>
      </c>
      <c r="AU188" s="270" t="s">
        <v>21</v>
      </c>
      <c r="AV188" s="14" t="s">
        <v>232</v>
      </c>
      <c r="AW188" s="14" t="s">
        <v>36</v>
      </c>
      <c r="AX188" s="14" t="s">
        <v>88</v>
      </c>
      <c r="AY188" s="270" t="s">
        <v>225</v>
      </c>
    </row>
    <row r="189" s="2" customFormat="1" ht="37.8" customHeight="1">
      <c r="A189" s="40"/>
      <c r="B189" s="41"/>
      <c r="C189" s="229" t="s">
        <v>364</v>
      </c>
      <c r="D189" s="229" t="s">
        <v>227</v>
      </c>
      <c r="E189" s="230" t="s">
        <v>296</v>
      </c>
      <c r="F189" s="231" t="s">
        <v>297</v>
      </c>
      <c r="G189" s="232" t="s">
        <v>240</v>
      </c>
      <c r="H189" s="233">
        <v>4151.9300000000003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1615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299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1616</v>
      </c>
      <c r="G191" s="248"/>
      <c r="H191" s="252">
        <v>761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5" customFormat="1">
      <c r="A192" s="15"/>
      <c r="B192" s="271"/>
      <c r="C192" s="272"/>
      <c r="D192" s="249" t="s">
        <v>236</v>
      </c>
      <c r="E192" s="273" t="s">
        <v>1</v>
      </c>
      <c r="F192" s="274" t="s">
        <v>303</v>
      </c>
      <c r="G192" s="272"/>
      <c r="H192" s="275">
        <v>761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1" t="s">
        <v>236</v>
      </c>
      <c r="AU192" s="281" t="s">
        <v>21</v>
      </c>
      <c r="AV192" s="15" t="s">
        <v>244</v>
      </c>
      <c r="AW192" s="15" t="s">
        <v>36</v>
      </c>
      <c r="AX192" s="15" t="s">
        <v>80</v>
      </c>
      <c r="AY192" s="281" t="s">
        <v>225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1617</v>
      </c>
      <c r="G193" s="248"/>
      <c r="H193" s="252">
        <v>715.70000000000005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1618</v>
      </c>
      <c r="G194" s="248"/>
      <c r="H194" s="252">
        <v>738.20000000000005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1619</v>
      </c>
      <c r="G195" s="248"/>
      <c r="H195" s="252">
        <v>480.42000000000002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1620</v>
      </c>
      <c r="G196" s="248"/>
      <c r="H196" s="252">
        <v>62.609999999999999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1621</v>
      </c>
      <c r="G197" s="248"/>
      <c r="H197" s="252">
        <v>134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80</v>
      </c>
      <c r="AY197" s="258" t="s">
        <v>225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1622</v>
      </c>
      <c r="G198" s="248"/>
      <c r="H198" s="252">
        <v>260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1623</v>
      </c>
      <c r="G199" s="248"/>
      <c r="H199" s="252">
        <v>25.600000000000001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1624</v>
      </c>
      <c r="G200" s="248"/>
      <c r="H200" s="252">
        <v>78.700000000000003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80</v>
      </c>
      <c r="AY200" s="258" t="s">
        <v>225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1625</v>
      </c>
      <c r="G201" s="248"/>
      <c r="H201" s="252">
        <v>46.700000000000003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80</v>
      </c>
      <c r="AY201" s="258" t="s">
        <v>225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1626</v>
      </c>
      <c r="G202" s="248"/>
      <c r="H202" s="252">
        <v>849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80</v>
      </c>
      <c r="AY202" s="258" t="s">
        <v>225</v>
      </c>
    </row>
    <row r="203" s="15" customFormat="1">
      <c r="A203" s="15"/>
      <c r="B203" s="271"/>
      <c r="C203" s="272"/>
      <c r="D203" s="249" t="s">
        <v>236</v>
      </c>
      <c r="E203" s="273" t="s">
        <v>1231</v>
      </c>
      <c r="F203" s="274" t="s">
        <v>303</v>
      </c>
      <c r="G203" s="272"/>
      <c r="H203" s="275">
        <v>3390.9299999999998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236</v>
      </c>
      <c r="AU203" s="281" t="s">
        <v>21</v>
      </c>
      <c r="AV203" s="15" t="s">
        <v>244</v>
      </c>
      <c r="AW203" s="15" t="s">
        <v>36</v>
      </c>
      <c r="AX203" s="15" t="s">
        <v>80</v>
      </c>
      <c r="AY203" s="281" t="s">
        <v>225</v>
      </c>
    </row>
    <row r="204" s="14" customFormat="1">
      <c r="A204" s="14"/>
      <c r="B204" s="260"/>
      <c r="C204" s="261"/>
      <c r="D204" s="249" t="s">
        <v>236</v>
      </c>
      <c r="E204" s="262" t="s">
        <v>1</v>
      </c>
      <c r="F204" s="263" t="s">
        <v>270</v>
      </c>
      <c r="G204" s="261"/>
      <c r="H204" s="264">
        <v>4151.9300000000003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0" t="s">
        <v>236</v>
      </c>
      <c r="AU204" s="270" t="s">
        <v>21</v>
      </c>
      <c r="AV204" s="14" t="s">
        <v>232</v>
      </c>
      <c r="AW204" s="14" t="s">
        <v>36</v>
      </c>
      <c r="AX204" s="14" t="s">
        <v>88</v>
      </c>
      <c r="AY204" s="270" t="s">
        <v>225</v>
      </c>
    </row>
    <row r="205" s="2" customFormat="1" ht="37.8" customHeight="1">
      <c r="A205" s="40"/>
      <c r="B205" s="41"/>
      <c r="C205" s="229" t="s">
        <v>7</v>
      </c>
      <c r="D205" s="229" t="s">
        <v>227</v>
      </c>
      <c r="E205" s="230" t="s">
        <v>671</v>
      </c>
      <c r="F205" s="231" t="s">
        <v>672</v>
      </c>
      <c r="G205" s="232" t="s">
        <v>240</v>
      </c>
      <c r="H205" s="233">
        <v>1594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1627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674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1628</v>
      </c>
      <c r="G207" s="248"/>
      <c r="H207" s="252">
        <v>320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5" customFormat="1">
      <c r="A208" s="15"/>
      <c r="B208" s="271"/>
      <c r="C208" s="272"/>
      <c r="D208" s="249" t="s">
        <v>236</v>
      </c>
      <c r="E208" s="273" t="s">
        <v>1</v>
      </c>
      <c r="F208" s="274" t="s">
        <v>303</v>
      </c>
      <c r="G208" s="272"/>
      <c r="H208" s="275">
        <v>320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236</v>
      </c>
      <c r="AU208" s="281" t="s">
        <v>21</v>
      </c>
      <c r="AV208" s="15" t="s">
        <v>244</v>
      </c>
      <c r="AW208" s="15" t="s">
        <v>36</v>
      </c>
      <c r="AX208" s="15" t="s">
        <v>80</v>
      </c>
      <c r="AY208" s="281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1629</v>
      </c>
      <c r="G209" s="248"/>
      <c r="H209" s="252">
        <v>1274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5" customFormat="1">
      <c r="A210" s="15"/>
      <c r="B210" s="271"/>
      <c r="C210" s="272"/>
      <c r="D210" s="249" t="s">
        <v>236</v>
      </c>
      <c r="E210" s="273" t="s">
        <v>1539</v>
      </c>
      <c r="F210" s="274" t="s">
        <v>303</v>
      </c>
      <c r="G210" s="272"/>
      <c r="H210" s="275">
        <v>1274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236</v>
      </c>
      <c r="AU210" s="281" t="s">
        <v>21</v>
      </c>
      <c r="AV210" s="15" t="s">
        <v>244</v>
      </c>
      <c r="AW210" s="15" t="s">
        <v>36</v>
      </c>
      <c r="AX210" s="15" t="s">
        <v>80</v>
      </c>
      <c r="AY210" s="281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1594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37.8" customHeight="1">
      <c r="A212" s="40"/>
      <c r="B212" s="41"/>
      <c r="C212" s="229" t="s">
        <v>374</v>
      </c>
      <c r="D212" s="229" t="s">
        <v>227</v>
      </c>
      <c r="E212" s="230" t="s">
        <v>678</v>
      </c>
      <c r="F212" s="231" t="s">
        <v>679</v>
      </c>
      <c r="G212" s="232" t="s">
        <v>240</v>
      </c>
      <c r="H212" s="233">
        <v>15940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1630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681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1631</v>
      </c>
      <c r="G214" s="248"/>
      <c r="H214" s="252">
        <v>15940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33" customHeight="1">
      <c r="A215" s="40"/>
      <c r="B215" s="41"/>
      <c r="C215" s="229" t="s">
        <v>379</v>
      </c>
      <c r="D215" s="229" t="s">
        <v>227</v>
      </c>
      <c r="E215" s="230" t="s">
        <v>393</v>
      </c>
      <c r="F215" s="231" t="s">
        <v>394</v>
      </c>
      <c r="G215" s="232" t="s">
        <v>395</v>
      </c>
      <c r="H215" s="233">
        <v>3188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1632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397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1633</v>
      </c>
      <c r="G217" s="248"/>
      <c r="H217" s="252">
        <v>3188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386</v>
      </c>
      <c r="D218" s="229" t="s">
        <v>227</v>
      </c>
      <c r="E218" s="230" t="s">
        <v>400</v>
      </c>
      <c r="F218" s="231" t="s">
        <v>401</v>
      </c>
      <c r="G218" s="232" t="s">
        <v>240</v>
      </c>
      <c r="H218" s="233">
        <v>4664.9300000000003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1634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403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1231</v>
      </c>
      <c r="G220" s="248"/>
      <c r="H220" s="252">
        <v>3390.9299999999998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1539</v>
      </c>
      <c r="G221" s="248"/>
      <c r="H221" s="252">
        <v>1274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4" customFormat="1">
      <c r="A222" s="14"/>
      <c r="B222" s="260"/>
      <c r="C222" s="261"/>
      <c r="D222" s="249" t="s">
        <v>236</v>
      </c>
      <c r="E222" s="262" t="s">
        <v>1</v>
      </c>
      <c r="F222" s="263" t="s">
        <v>270</v>
      </c>
      <c r="G222" s="261"/>
      <c r="H222" s="264">
        <v>4664.9300000000003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0" t="s">
        <v>236</v>
      </c>
      <c r="AU222" s="270" t="s">
        <v>21</v>
      </c>
      <c r="AV222" s="14" t="s">
        <v>232</v>
      </c>
      <c r="AW222" s="14" t="s">
        <v>36</v>
      </c>
      <c r="AX222" s="14" t="s">
        <v>88</v>
      </c>
      <c r="AY222" s="270" t="s">
        <v>225</v>
      </c>
    </row>
    <row r="223" s="2" customFormat="1" ht="24.15" customHeight="1">
      <c r="A223" s="40"/>
      <c r="B223" s="41"/>
      <c r="C223" s="229" t="s">
        <v>392</v>
      </c>
      <c r="D223" s="229" t="s">
        <v>227</v>
      </c>
      <c r="E223" s="230" t="s">
        <v>318</v>
      </c>
      <c r="F223" s="231" t="s">
        <v>319</v>
      </c>
      <c r="G223" s="232" t="s">
        <v>230</v>
      </c>
      <c r="H223" s="233">
        <v>572.39999999999998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1635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321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1636</v>
      </c>
      <c r="G225" s="248"/>
      <c r="H225" s="252">
        <v>572.39999999999998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399</v>
      </c>
      <c r="D226" s="229" t="s">
        <v>227</v>
      </c>
      <c r="E226" s="230" t="s">
        <v>1637</v>
      </c>
      <c r="F226" s="231" t="s">
        <v>1638</v>
      </c>
      <c r="G226" s="232" t="s">
        <v>240</v>
      </c>
      <c r="H226" s="233">
        <v>1577.6800000000001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1639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1640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1622</v>
      </c>
      <c r="G228" s="248"/>
      <c r="H228" s="252">
        <v>260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1641</v>
      </c>
      <c r="G229" s="248"/>
      <c r="H229" s="252">
        <v>453.94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80</v>
      </c>
      <c r="AY229" s="258" t="s">
        <v>225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1625</v>
      </c>
      <c r="G230" s="248"/>
      <c r="H230" s="252">
        <v>46.700000000000003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1642</v>
      </c>
      <c r="G231" s="248"/>
      <c r="H231" s="252">
        <v>134.02000000000001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1643</v>
      </c>
      <c r="G232" s="248"/>
      <c r="H232" s="252">
        <v>160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80</v>
      </c>
      <c r="AY232" s="258" t="s">
        <v>225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1619</v>
      </c>
      <c r="G233" s="248"/>
      <c r="H233" s="252">
        <v>480.42000000000002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80</v>
      </c>
      <c r="AY233" s="258" t="s">
        <v>225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1644</v>
      </c>
      <c r="G234" s="248"/>
      <c r="H234" s="252">
        <v>42.600000000000001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4" customFormat="1">
      <c r="A235" s="14"/>
      <c r="B235" s="260"/>
      <c r="C235" s="261"/>
      <c r="D235" s="249" t="s">
        <v>236</v>
      </c>
      <c r="E235" s="262" t="s">
        <v>1</v>
      </c>
      <c r="F235" s="263" t="s">
        <v>270</v>
      </c>
      <c r="G235" s="261"/>
      <c r="H235" s="264">
        <v>1577.6800000000001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0" t="s">
        <v>236</v>
      </c>
      <c r="AU235" s="270" t="s">
        <v>21</v>
      </c>
      <c r="AV235" s="14" t="s">
        <v>232</v>
      </c>
      <c r="AW235" s="14" t="s">
        <v>36</v>
      </c>
      <c r="AX235" s="14" t="s">
        <v>88</v>
      </c>
      <c r="AY235" s="270" t="s">
        <v>225</v>
      </c>
    </row>
    <row r="236" s="2" customFormat="1" ht="16.5" customHeight="1">
      <c r="A236" s="40"/>
      <c r="B236" s="41"/>
      <c r="C236" s="282" t="s">
        <v>701</v>
      </c>
      <c r="D236" s="282" t="s">
        <v>341</v>
      </c>
      <c r="E236" s="283" t="s">
        <v>834</v>
      </c>
      <c r="F236" s="284" t="s">
        <v>835</v>
      </c>
      <c r="G236" s="285" t="s">
        <v>395</v>
      </c>
      <c r="H236" s="286">
        <v>163.86000000000001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1</v>
      </c>
      <c r="R236" s="238">
        <f>Q236*H236</f>
        <v>163.86000000000001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1645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1646</v>
      </c>
      <c r="G237" s="248"/>
      <c r="H237" s="252">
        <v>85.200000000000003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1647</v>
      </c>
      <c r="G238" s="248"/>
      <c r="H238" s="252">
        <v>78.659999999999997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4" customFormat="1">
      <c r="A239" s="14"/>
      <c r="B239" s="260"/>
      <c r="C239" s="261"/>
      <c r="D239" s="249" t="s">
        <v>236</v>
      </c>
      <c r="E239" s="262" t="s">
        <v>1</v>
      </c>
      <c r="F239" s="263" t="s">
        <v>270</v>
      </c>
      <c r="G239" s="261"/>
      <c r="H239" s="264">
        <v>163.86000000000001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236</v>
      </c>
      <c r="AU239" s="270" t="s">
        <v>21</v>
      </c>
      <c r="AV239" s="14" t="s">
        <v>232</v>
      </c>
      <c r="AW239" s="14" t="s">
        <v>36</v>
      </c>
      <c r="AX239" s="14" t="s">
        <v>88</v>
      </c>
      <c r="AY239" s="270" t="s">
        <v>225</v>
      </c>
    </row>
    <row r="240" s="2" customFormat="1" ht="16.5" customHeight="1">
      <c r="A240" s="40"/>
      <c r="B240" s="41"/>
      <c r="C240" s="229" t="s">
        <v>405</v>
      </c>
      <c r="D240" s="229" t="s">
        <v>227</v>
      </c>
      <c r="E240" s="230" t="s">
        <v>406</v>
      </c>
      <c r="F240" s="231" t="s">
        <v>407</v>
      </c>
      <c r="G240" s="232" t="s">
        <v>240</v>
      </c>
      <c r="H240" s="233">
        <v>1746.6500000000001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1648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409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1649</v>
      </c>
      <c r="G242" s="248"/>
      <c r="H242" s="252">
        <v>136.65000000000001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1616</v>
      </c>
      <c r="G243" s="248"/>
      <c r="H243" s="252">
        <v>761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1626</v>
      </c>
      <c r="G244" s="248"/>
      <c r="H244" s="252">
        <v>849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4" customFormat="1">
      <c r="A245" s="14"/>
      <c r="B245" s="260"/>
      <c r="C245" s="261"/>
      <c r="D245" s="249" t="s">
        <v>236</v>
      </c>
      <c r="E245" s="262" t="s">
        <v>1</v>
      </c>
      <c r="F245" s="263" t="s">
        <v>270</v>
      </c>
      <c r="G245" s="261"/>
      <c r="H245" s="264">
        <v>1746.6500000000001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236</v>
      </c>
      <c r="AU245" s="270" t="s">
        <v>21</v>
      </c>
      <c r="AV245" s="14" t="s">
        <v>232</v>
      </c>
      <c r="AW245" s="14" t="s">
        <v>36</v>
      </c>
      <c r="AX245" s="14" t="s">
        <v>88</v>
      </c>
      <c r="AY245" s="270" t="s">
        <v>225</v>
      </c>
    </row>
    <row r="246" s="2" customFormat="1" ht="24.15" customHeight="1">
      <c r="A246" s="40"/>
      <c r="B246" s="41"/>
      <c r="C246" s="229" t="s">
        <v>412</v>
      </c>
      <c r="D246" s="229" t="s">
        <v>227</v>
      </c>
      <c r="E246" s="230" t="s">
        <v>827</v>
      </c>
      <c r="F246" s="231" t="s">
        <v>828</v>
      </c>
      <c r="G246" s="232" t="s">
        <v>240</v>
      </c>
      <c r="H246" s="233">
        <v>104.26000000000001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1650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830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1623</v>
      </c>
      <c r="G248" s="248"/>
      <c r="H248" s="252">
        <v>25.600000000000001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1647</v>
      </c>
      <c r="G249" s="248"/>
      <c r="H249" s="252">
        <v>78.659999999999997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80</v>
      </c>
      <c r="AY249" s="258" t="s">
        <v>225</v>
      </c>
    </row>
    <row r="250" s="14" customFormat="1">
      <c r="A250" s="14"/>
      <c r="B250" s="260"/>
      <c r="C250" s="261"/>
      <c r="D250" s="249" t="s">
        <v>236</v>
      </c>
      <c r="E250" s="262" t="s">
        <v>1</v>
      </c>
      <c r="F250" s="263" t="s">
        <v>270</v>
      </c>
      <c r="G250" s="261"/>
      <c r="H250" s="264">
        <v>104.26000000000001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0" t="s">
        <v>236</v>
      </c>
      <c r="AU250" s="270" t="s">
        <v>21</v>
      </c>
      <c r="AV250" s="14" t="s">
        <v>232</v>
      </c>
      <c r="AW250" s="14" t="s">
        <v>36</v>
      </c>
      <c r="AX250" s="14" t="s">
        <v>88</v>
      </c>
      <c r="AY250" s="270" t="s">
        <v>225</v>
      </c>
    </row>
    <row r="251" s="2" customFormat="1" ht="24.15" customHeight="1">
      <c r="A251" s="40"/>
      <c r="B251" s="41"/>
      <c r="C251" s="229" t="s">
        <v>418</v>
      </c>
      <c r="D251" s="229" t="s">
        <v>227</v>
      </c>
      <c r="E251" s="230" t="s">
        <v>645</v>
      </c>
      <c r="F251" s="231" t="s">
        <v>646</v>
      </c>
      <c r="G251" s="232" t="s">
        <v>230</v>
      </c>
      <c r="H251" s="233">
        <v>572.39999999999998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1651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648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1652</v>
      </c>
      <c r="G253" s="248"/>
      <c r="H253" s="252">
        <v>572.39999999999998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88</v>
      </c>
      <c r="AY253" s="258" t="s">
        <v>225</v>
      </c>
    </row>
    <row r="254" s="2" customFormat="1" ht="16.5" customHeight="1">
      <c r="A254" s="40"/>
      <c r="B254" s="41"/>
      <c r="C254" s="229" t="s">
        <v>423</v>
      </c>
      <c r="D254" s="229" t="s">
        <v>227</v>
      </c>
      <c r="E254" s="230" t="s">
        <v>375</v>
      </c>
      <c r="F254" s="231" t="s">
        <v>376</v>
      </c>
      <c r="G254" s="232" t="s">
        <v>240</v>
      </c>
      <c r="H254" s="233">
        <v>2124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1653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1654</v>
      </c>
      <c r="G255" s="248"/>
      <c r="H255" s="252">
        <v>2124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16.5" customHeight="1">
      <c r="A256" s="40"/>
      <c r="B256" s="41"/>
      <c r="C256" s="229" t="s">
        <v>430</v>
      </c>
      <c r="D256" s="229" t="s">
        <v>227</v>
      </c>
      <c r="E256" s="230" t="s">
        <v>1655</v>
      </c>
      <c r="F256" s="231" t="s">
        <v>1656</v>
      </c>
      <c r="G256" s="232" t="s">
        <v>240</v>
      </c>
      <c r="H256" s="233">
        <v>15.4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1657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1658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1659</v>
      </c>
      <c r="G258" s="248"/>
      <c r="H258" s="252">
        <v>15.4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12" customFormat="1" ht="22.8" customHeight="1">
      <c r="A259" s="12"/>
      <c r="B259" s="213"/>
      <c r="C259" s="214"/>
      <c r="D259" s="215" t="s">
        <v>79</v>
      </c>
      <c r="E259" s="227" t="s">
        <v>21</v>
      </c>
      <c r="F259" s="227" t="s">
        <v>446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SUM(P260:P269)</f>
        <v>0</v>
      </c>
      <c r="Q259" s="221"/>
      <c r="R259" s="222">
        <f>SUM(R260:R269)</f>
        <v>107.508634</v>
      </c>
      <c r="S259" s="221"/>
      <c r="T259" s="223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88</v>
      </c>
      <c r="AT259" s="225" t="s">
        <v>79</v>
      </c>
      <c r="AU259" s="225" t="s">
        <v>88</v>
      </c>
      <c r="AY259" s="224" t="s">
        <v>225</v>
      </c>
      <c r="BK259" s="226">
        <f>SUM(BK260:BK269)</f>
        <v>0</v>
      </c>
    </row>
    <row r="260" s="2" customFormat="1" ht="24.15" customHeight="1">
      <c r="A260" s="40"/>
      <c r="B260" s="41"/>
      <c r="C260" s="229" t="s">
        <v>436</v>
      </c>
      <c r="D260" s="229" t="s">
        <v>227</v>
      </c>
      <c r="E260" s="230" t="s">
        <v>1660</v>
      </c>
      <c r="F260" s="231" t="s">
        <v>1661</v>
      </c>
      <c r="G260" s="232" t="s">
        <v>537</v>
      </c>
      <c r="H260" s="233">
        <v>1700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3.0000000000000001E-05</v>
      </c>
      <c r="R260" s="238">
        <f>Q260*H260</f>
        <v>0.051000000000000004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1662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1663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1664</v>
      </c>
      <c r="G262" s="248"/>
      <c r="H262" s="252">
        <v>1700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88</v>
      </c>
      <c r="AY262" s="258" t="s">
        <v>225</v>
      </c>
    </row>
    <row r="263" s="2" customFormat="1" ht="24.15" customHeight="1">
      <c r="A263" s="40"/>
      <c r="B263" s="41"/>
      <c r="C263" s="229" t="s">
        <v>441</v>
      </c>
      <c r="D263" s="229" t="s">
        <v>227</v>
      </c>
      <c r="E263" s="230" t="s">
        <v>1665</v>
      </c>
      <c r="F263" s="231" t="s">
        <v>1666</v>
      </c>
      <c r="G263" s="232" t="s">
        <v>259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1667</v>
      </c>
    </row>
    <row r="264" s="2" customFormat="1">
      <c r="A264" s="40"/>
      <c r="B264" s="41"/>
      <c r="C264" s="42"/>
      <c r="D264" s="249" t="s">
        <v>261</v>
      </c>
      <c r="E264" s="42"/>
      <c r="F264" s="259" t="s">
        <v>1668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261</v>
      </c>
      <c r="AU264" s="18" t="s">
        <v>21</v>
      </c>
    </row>
    <row r="265" s="2" customFormat="1" ht="16.5" customHeight="1">
      <c r="A265" s="40"/>
      <c r="B265" s="41"/>
      <c r="C265" s="229" t="s">
        <v>729</v>
      </c>
      <c r="D265" s="229" t="s">
        <v>227</v>
      </c>
      <c r="E265" s="230" t="s">
        <v>988</v>
      </c>
      <c r="F265" s="231" t="s">
        <v>989</v>
      </c>
      <c r="G265" s="232" t="s">
        <v>240</v>
      </c>
      <c r="H265" s="233">
        <v>46.700000000000003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2.3010199999999998</v>
      </c>
      <c r="R265" s="238">
        <f>Q265*H265</f>
        <v>107.457634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1669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991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1670</v>
      </c>
      <c r="G267" s="248"/>
      <c r="H267" s="252">
        <v>46.700000000000003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735</v>
      </c>
      <c r="D268" s="229" t="s">
        <v>227</v>
      </c>
      <c r="E268" s="230" t="s">
        <v>1671</v>
      </c>
      <c r="F268" s="231" t="s">
        <v>1672</v>
      </c>
      <c r="G268" s="232" t="s">
        <v>259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1673</v>
      </c>
    </row>
    <row r="269" s="2" customFormat="1">
      <c r="A269" s="40"/>
      <c r="B269" s="41"/>
      <c r="C269" s="42"/>
      <c r="D269" s="249" t="s">
        <v>261</v>
      </c>
      <c r="E269" s="42"/>
      <c r="F269" s="259" t="s">
        <v>1674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261</v>
      </c>
      <c r="AU269" s="18" t="s">
        <v>21</v>
      </c>
    </row>
    <row r="270" s="12" customFormat="1" ht="22.8" customHeight="1">
      <c r="A270" s="12"/>
      <c r="B270" s="213"/>
      <c r="C270" s="214"/>
      <c r="D270" s="215" t="s">
        <v>79</v>
      </c>
      <c r="E270" s="227" t="s">
        <v>244</v>
      </c>
      <c r="F270" s="227" t="s">
        <v>462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SUM(P271:P307)</f>
        <v>0</v>
      </c>
      <c r="Q270" s="221"/>
      <c r="R270" s="222">
        <f>SUM(R271:R307)</f>
        <v>93.442746400000004</v>
      </c>
      <c r="S270" s="221"/>
      <c r="T270" s="223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88</v>
      </c>
      <c r="AT270" s="225" t="s">
        <v>79</v>
      </c>
      <c r="AU270" s="225" t="s">
        <v>88</v>
      </c>
      <c r="AY270" s="224" t="s">
        <v>225</v>
      </c>
      <c r="BK270" s="226">
        <f>SUM(BK271:BK307)</f>
        <v>0</v>
      </c>
    </row>
    <row r="271" s="2" customFormat="1" ht="24.15" customHeight="1">
      <c r="A271" s="40"/>
      <c r="B271" s="41"/>
      <c r="C271" s="229" t="s">
        <v>456</v>
      </c>
      <c r="D271" s="229" t="s">
        <v>227</v>
      </c>
      <c r="E271" s="230" t="s">
        <v>889</v>
      </c>
      <c r="F271" s="231" t="s">
        <v>890</v>
      </c>
      <c r="G271" s="232" t="s">
        <v>240</v>
      </c>
      <c r="H271" s="233">
        <v>520.5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1675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892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1676</v>
      </c>
      <c r="G273" s="248"/>
      <c r="H273" s="252">
        <v>520.5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16.5" customHeight="1">
      <c r="A274" s="40"/>
      <c r="B274" s="41"/>
      <c r="C274" s="229" t="s">
        <v>463</v>
      </c>
      <c r="D274" s="229" t="s">
        <v>227</v>
      </c>
      <c r="E274" s="230" t="s">
        <v>1677</v>
      </c>
      <c r="F274" s="231" t="s">
        <v>1678</v>
      </c>
      <c r="G274" s="232" t="s">
        <v>230</v>
      </c>
      <c r="H274" s="233">
        <v>89.200000000000003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1679</v>
      </c>
    </row>
    <row r="275" s="2" customFormat="1">
      <c r="A275" s="40"/>
      <c r="B275" s="41"/>
      <c r="C275" s="42"/>
      <c r="D275" s="249" t="s">
        <v>261</v>
      </c>
      <c r="E275" s="42"/>
      <c r="F275" s="259" t="s">
        <v>1680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261</v>
      </c>
      <c r="AU275" s="18" t="s">
        <v>21</v>
      </c>
    </row>
    <row r="276" s="2" customFormat="1" ht="21.75" customHeight="1">
      <c r="A276" s="40"/>
      <c r="B276" s="41"/>
      <c r="C276" s="229" t="s">
        <v>470</v>
      </c>
      <c r="D276" s="229" t="s">
        <v>227</v>
      </c>
      <c r="E276" s="230" t="s">
        <v>720</v>
      </c>
      <c r="F276" s="231" t="s">
        <v>721</v>
      </c>
      <c r="G276" s="232" t="s">
        <v>230</v>
      </c>
      <c r="H276" s="233">
        <v>413.24000000000001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0.0086499999999999997</v>
      </c>
      <c r="R276" s="238">
        <f>Q276*H276</f>
        <v>3.5745260000000001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1681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723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1682</v>
      </c>
      <c r="G278" s="248"/>
      <c r="H278" s="252">
        <v>413.24000000000001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80</v>
      </c>
      <c r="AY278" s="258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413.24000000000001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16.5" customHeight="1">
      <c r="A280" s="40"/>
      <c r="B280" s="41"/>
      <c r="C280" s="229" t="s">
        <v>476</v>
      </c>
      <c r="D280" s="229" t="s">
        <v>227</v>
      </c>
      <c r="E280" s="230" t="s">
        <v>999</v>
      </c>
      <c r="F280" s="231" t="s">
        <v>1683</v>
      </c>
      <c r="G280" s="232" t="s">
        <v>230</v>
      </c>
      <c r="H280" s="233">
        <v>126.12000000000001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0.0086499999999999997</v>
      </c>
      <c r="R280" s="238">
        <f>Q280*H280</f>
        <v>1.090938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1684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1685</v>
      </c>
      <c r="G281" s="248"/>
      <c r="H281" s="252">
        <v>126.12000000000001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80</v>
      </c>
      <c r="AY281" s="258" t="s">
        <v>225</v>
      </c>
    </row>
    <row r="282" s="14" customFormat="1">
      <c r="A282" s="14"/>
      <c r="B282" s="260"/>
      <c r="C282" s="261"/>
      <c r="D282" s="249" t="s">
        <v>236</v>
      </c>
      <c r="E282" s="262" t="s">
        <v>1</v>
      </c>
      <c r="F282" s="263" t="s">
        <v>270</v>
      </c>
      <c r="G282" s="261"/>
      <c r="H282" s="264">
        <v>126.12000000000001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0" t="s">
        <v>236</v>
      </c>
      <c r="AU282" s="270" t="s">
        <v>21</v>
      </c>
      <c r="AV282" s="14" t="s">
        <v>232</v>
      </c>
      <c r="AW282" s="14" t="s">
        <v>36</v>
      </c>
      <c r="AX282" s="14" t="s">
        <v>88</v>
      </c>
      <c r="AY282" s="270" t="s">
        <v>225</v>
      </c>
    </row>
    <row r="283" s="2" customFormat="1" ht="21.75" customHeight="1">
      <c r="A283" s="40"/>
      <c r="B283" s="41"/>
      <c r="C283" s="282" t="s">
        <v>481</v>
      </c>
      <c r="D283" s="282" t="s">
        <v>341</v>
      </c>
      <c r="E283" s="283" t="s">
        <v>1003</v>
      </c>
      <c r="F283" s="284" t="s">
        <v>1004</v>
      </c>
      <c r="G283" s="285" t="s">
        <v>230</v>
      </c>
      <c r="H283" s="286">
        <v>132.42599999999999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0.013100000000000001</v>
      </c>
      <c r="R283" s="238">
        <f>Q283*H283</f>
        <v>1.7347805999999999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1686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1006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48"/>
      <c r="F285" s="251" t="s">
        <v>1687</v>
      </c>
      <c r="G285" s="248"/>
      <c r="H285" s="252">
        <v>132.42599999999999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4</v>
      </c>
      <c r="AX285" s="13" t="s">
        <v>88</v>
      </c>
      <c r="AY285" s="258" t="s">
        <v>225</v>
      </c>
    </row>
    <row r="286" s="2" customFormat="1" ht="24.15" customHeight="1">
      <c r="A286" s="40"/>
      <c r="B286" s="41"/>
      <c r="C286" s="229" t="s">
        <v>487</v>
      </c>
      <c r="D286" s="229" t="s">
        <v>227</v>
      </c>
      <c r="E286" s="230" t="s">
        <v>1012</v>
      </c>
      <c r="F286" s="231" t="s">
        <v>1013</v>
      </c>
      <c r="G286" s="232" t="s">
        <v>230</v>
      </c>
      <c r="H286" s="233">
        <v>156.30000000000001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0.0097599999999999996</v>
      </c>
      <c r="R286" s="238">
        <f>Q286*H286</f>
        <v>1.525488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1688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1015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13" customFormat="1">
      <c r="A288" s="13"/>
      <c r="B288" s="247"/>
      <c r="C288" s="248"/>
      <c r="D288" s="249" t="s">
        <v>236</v>
      </c>
      <c r="E288" s="250" t="s">
        <v>1</v>
      </c>
      <c r="F288" s="251" t="s">
        <v>1689</v>
      </c>
      <c r="G288" s="248"/>
      <c r="H288" s="252">
        <v>156.30000000000001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236</v>
      </c>
      <c r="AU288" s="258" t="s">
        <v>21</v>
      </c>
      <c r="AV288" s="13" t="s">
        <v>21</v>
      </c>
      <c r="AW288" s="13" t="s">
        <v>36</v>
      </c>
      <c r="AX288" s="13" t="s">
        <v>88</v>
      </c>
      <c r="AY288" s="258" t="s">
        <v>225</v>
      </c>
    </row>
    <row r="289" s="2" customFormat="1" ht="21.75" customHeight="1">
      <c r="A289" s="40"/>
      <c r="B289" s="41"/>
      <c r="C289" s="229" t="s">
        <v>492</v>
      </c>
      <c r="D289" s="229" t="s">
        <v>227</v>
      </c>
      <c r="E289" s="230" t="s">
        <v>725</v>
      </c>
      <c r="F289" s="231" t="s">
        <v>726</v>
      </c>
      <c r="G289" s="232" t="s">
        <v>230</v>
      </c>
      <c r="H289" s="233">
        <v>413.24000000000001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1690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728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 ht="21.75" customHeight="1">
      <c r="A291" s="40"/>
      <c r="B291" s="41"/>
      <c r="C291" s="229" t="s">
        <v>498</v>
      </c>
      <c r="D291" s="229" t="s">
        <v>227</v>
      </c>
      <c r="E291" s="230" t="s">
        <v>1691</v>
      </c>
      <c r="F291" s="231" t="s">
        <v>1692</v>
      </c>
      <c r="G291" s="232" t="s">
        <v>230</v>
      </c>
      <c r="H291" s="233">
        <v>126.12000000000001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1693</v>
      </c>
    </row>
    <row r="292" s="2" customFormat="1" ht="24.15" customHeight="1">
      <c r="A292" s="40"/>
      <c r="B292" s="41"/>
      <c r="C292" s="229" t="s">
        <v>505</v>
      </c>
      <c r="D292" s="229" t="s">
        <v>227</v>
      </c>
      <c r="E292" s="230" t="s">
        <v>1018</v>
      </c>
      <c r="F292" s="231" t="s">
        <v>1019</v>
      </c>
      <c r="G292" s="232" t="s">
        <v>230</v>
      </c>
      <c r="H292" s="233">
        <v>156.30000000000001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1694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1021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24.15" customHeight="1">
      <c r="A294" s="40"/>
      <c r="B294" s="41"/>
      <c r="C294" s="229" t="s">
        <v>511</v>
      </c>
      <c r="D294" s="229" t="s">
        <v>227</v>
      </c>
      <c r="E294" s="230" t="s">
        <v>1022</v>
      </c>
      <c r="F294" s="231" t="s">
        <v>1023</v>
      </c>
      <c r="G294" s="232" t="s">
        <v>395</v>
      </c>
      <c r="H294" s="233">
        <v>2.98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1.09528</v>
      </c>
      <c r="R294" s="238">
        <f>Q294*H294</f>
        <v>3.2639344000000001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1695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1025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1696</v>
      </c>
      <c r="G296" s="248"/>
      <c r="H296" s="252">
        <v>2.98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517</v>
      </c>
      <c r="D297" s="229" t="s">
        <v>227</v>
      </c>
      <c r="E297" s="230" t="s">
        <v>730</v>
      </c>
      <c r="F297" s="231" t="s">
        <v>731</v>
      </c>
      <c r="G297" s="232" t="s">
        <v>395</v>
      </c>
      <c r="H297" s="233">
        <v>50.728999999999999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1.0556000000000001</v>
      </c>
      <c r="R297" s="238">
        <f>Q297*H297</f>
        <v>53.549532400000004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1697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733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1698</v>
      </c>
      <c r="G299" s="248"/>
      <c r="H299" s="252">
        <v>50.728999999999999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523</v>
      </c>
      <c r="D300" s="229" t="s">
        <v>227</v>
      </c>
      <c r="E300" s="230" t="s">
        <v>1029</v>
      </c>
      <c r="F300" s="231" t="s">
        <v>1699</v>
      </c>
      <c r="G300" s="232" t="s">
        <v>230</v>
      </c>
      <c r="H300" s="233">
        <v>114.95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1700</v>
      </c>
    </row>
    <row r="301" s="13" customFormat="1">
      <c r="A301" s="13"/>
      <c r="B301" s="247"/>
      <c r="C301" s="248"/>
      <c r="D301" s="249" t="s">
        <v>236</v>
      </c>
      <c r="E301" s="250" t="s">
        <v>1</v>
      </c>
      <c r="F301" s="251" t="s">
        <v>1701</v>
      </c>
      <c r="G301" s="248"/>
      <c r="H301" s="252">
        <v>114.95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236</v>
      </c>
      <c r="AU301" s="258" t="s">
        <v>21</v>
      </c>
      <c r="AV301" s="13" t="s">
        <v>21</v>
      </c>
      <c r="AW301" s="13" t="s">
        <v>36</v>
      </c>
      <c r="AX301" s="13" t="s">
        <v>88</v>
      </c>
      <c r="AY301" s="258" t="s">
        <v>225</v>
      </c>
    </row>
    <row r="302" s="2" customFormat="1" ht="24.15" customHeight="1">
      <c r="A302" s="40"/>
      <c r="B302" s="41"/>
      <c r="C302" s="229" t="s">
        <v>528</v>
      </c>
      <c r="D302" s="229" t="s">
        <v>227</v>
      </c>
      <c r="E302" s="230" t="s">
        <v>1702</v>
      </c>
      <c r="F302" s="231" t="s">
        <v>1703</v>
      </c>
      <c r="G302" s="232" t="s">
        <v>259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1704</v>
      </c>
    </row>
    <row r="303" s="2" customFormat="1" ht="21.75" customHeight="1">
      <c r="A303" s="40"/>
      <c r="B303" s="41"/>
      <c r="C303" s="229" t="s">
        <v>534</v>
      </c>
      <c r="D303" s="229" t="s">
        <v>227</v>
      </c>
      <c r="E303" s="230" t="s">
        <v>1032</v>
      </c>
      <c r="F303" s="231" t="s">
        <v>1033</v>
      </c>
      <c r="G303" s="232" t="s">
        <v>230</v>
      </c>
      <c r="H303" s="233">
        <v>329.85000000000002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0.08702</v>
      </c>
      <c r="R303" s="238">
        <f>Q303*H303</f>
        <v>28.703547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1705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1706</v>
      </c>
      <c r="G304" s="248"/>
      <c r="H304" s="252">
        <v>329.85000000000002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542</v>
      </c>
      <c r="D305" s="229" t="s">
        <v>227</v>
      </c>
      <c r="E305" s="230" t="s">
        <v>1037</v>
      </c>
      <c r="F305" s="231" t="s">
        <v>1038</v>
      </c>
      <c r="G305" s="232" t="s">
        <v>230</v>
      </c>
      <c r="H305" s="233">
        <v>329.85000000000002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1707</v>
      </c>
    </row>
    <row r="306" s="2" customFormat="1" ht="16.5" customHeight="1">
      <c r="A306" s="40"/>
      <c r="B306" s="41"/>
      <c r="C306" s="229" t="s">
        <v>547</v>
      </c>
      <c r="D306" s="229" t="s">
        <v>227</v>
      </c>
      <c r="E306" s="230" t="s">
        <v>1708</v>
      </c>
      <c r="F306" s="231" t="s">
        <v>1709</v>
      </c>
      <c r="G306" s="232" t="s">
        <v>537</v>
      </c>
      <c r="H306" s="233">
        <v>62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1710</v>
      </c>
    </row>
    <row r="307" s="2" customFormat="1">
      <c r="A307" s="40"/>
      <c r="B307" s="41"/>
      <c r="C307" s="42"/>
      <c r="D307" s="249" t="s">
        <v>261</v>
      </c>
      <c r="E307" s="42"/>
      <c r="F307" s="259" t="s">
        <v>1711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261</v>
      </c>
      <c r="AU307" s="18" t="s">
        <v>21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232</v>
      </c>
      <c r="F308" s="227" t="s">
        <v>469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SUM(P309:P314)</f>
        <v>0</v>
      </c>
      <c r="Q308" s="221"/>
      <c r="R308" s="222">
        <f>SUM(R309:R314)</f>
        <v>516.38555699999995</v>
      </c>
      <c r="S308" s="221"/>
      <c r="T308" s="223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SUM(BK309:BK314)</f>
        <v>0</v>
      </c>
    </row>
    <row r="309" s="2" customFormat="1" ht="16.5" customHeight="1">
      <c r="A309" s="40"/>
      <c r="B309" s="41"/>
      <c r="C309" s="229" t="s">
        <v>554</v>
      </c>
      <c r="D309" s="229" t="s">
        <v>227</v>
      </c>
      <c r="E309" s="230" t="s">
        <v>1712</v>
      </c>
      <c r="F309" s="231" t="s">
        <v>1713</v>
      </c>
      <c r="G309" s="232" t="s">
        <v>240</v>
      </c>
      <c r="H309" s="233">
        <v>3.5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2.4327899999999998</v>
      </c>
      <c r="R309" s="238">
        <f>Q309*H309</f>
        <v>8.5147649999999988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1714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1715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1716</v>
      </c>
      <c r="G311" s="248"/>
      <c r="H311" s="252">
        <v>3.5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561</v>
      </c>
      <c r="D312" s="229" t="s">
        <v>227</v>
      </c>
      <c r="E312" s="230" t="s">
        <v>482</v>
      </c>
      <c r="F312" s="231" t="s">
        <v>483</v>
      </c>
      <c r="G312" s="232" t="s">
        <v>240</v>
      </c>
      <c r="H312" s="233">
        <v>208.65000000000001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2.4340799999999998</v>
      </c>
      <c r="R312" s="238">
        <f>Q312*H312</f>
        <v>507.87079199999999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1717</v>
      </c>
    </row>
    <row r="313" s="2" customFormat="1">
      <c r="A313" s="40"/>
      <c r="B313" s="41"/>
      <c r="C313" s="42"/>
      <c r="D313" s="249" t="s">
        <v>261</v>
      </c>
      <c r="E313" s="42"/>
      <c r="F313" s="259" t="s">
        <v>485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261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1718</v>
      </c>
      <c r="G314" s="248"/>
      <c r="H314" s="252">
        <v>208.65000000000001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277</v>
      </c>
      <c r="F315" s="227" t="s">
        <v>757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SUM(P316:P339)</f>
        <v>0</v>
      </c>
      <c r="Q315" s="221"/>
      <c r="R315" s="222">
        <f>SUM(R316:R339)</f>
        <v>1.651062</v>
      </c>
      <c r="S315" s="221"/>
      <c r="T315" s="223">
        <f>SUM(T316:T339)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SUM(BK316:BK339)</f>
        <v>0</v>
      </c>
    </row>
    <row r="316" s="2" customFormat="1" ht="24.15" customHeight="1">
      <c r="A316" s="40"/>
      <c r="B316" s="41"/>
      <c r="C316" s="229" t="s">
        <v>570</v>
      </c>
      <c r="D316" s="229" t="s">
        <v>227</v>
      </c>
      <c r="E316" s="230" t="s">
        <v>1719</v>
      </c>
      <c r="F316" s="231" t="s">
        <v>1720</v>
      </c>
      <c r="G316" s="232" t="s">
        <v>537</v>
      </c>
      <c r="H316" s="233">
        <v>2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3.0000000000000001E-05</v>
      </c>
      <c r="R316" s="238">
        <f>Q316*H316</f>
        <v>6.0000000000000002E-05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1721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1722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1723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2" customFormat="1" ht="24.15" customHeight="1">
      <c r="A319" s="40"/>
      <c r="B319" s="41"/>
      <c r="C319" s="282" t="s">
        <v>576</v>
      </c>
      <c r="D319" s="282" t="s">
        <v>341</v>
      </c>
      <c r="E319" s="283" t="s">
        <v>1724</v>
      </c>
      <c r="F319" s="284" t="s">
        <v>1725</v>
      </c>
      <c r="G319" s="285" t="s">
        <v>537</v>
      </c>
      <c r="H319" s="286">
        <v>2.0299999999999998</v>
      </c>
      <c r="I319" s="287"/>
      <c r="J319" s="288">
        <f>ROUND(I319*H319,2)</f>
        <v>0</v>
      </c>
      <c r="K319" s="284" t="s">
        <v>231</v>
      </c>
      <c r="L319" s="289"/>
      <c r="M319" s="290" t="s">
        <v>1</v>
      </c>
      <c r="N319" s="291" t="s">
        <v>45</v>
      </c>
      <c r="O319" s="93"/>
      <c r="P319" s="238">
        <f>O319*H319</f>
        <v>0</v>
      </c>
      <c r="Q319" s="238">
        <v>0.028400000000000002</v>
      </c>
      <c r="R319" s="238">
        <f>Q319*H319</f>
        <v>0.057651999999999995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277</v>
      </c>
      <c r="AT319" s="240" t="s">
        <v>341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1726</v>
      </c>
    </row>
    <row r="320" s="13" customFormat="1">
      <c r="A320" s="13"/>
      <c r="B320" s="247"/>
      <c r="C320" s="248"/>
      <c r="D320" s="249" t="s">
        <v>236</v>
      </c>
      <c r="E320" s="248"/>
      <c r="F320" s="251" t="s">
        <v>1727</v>
      </c>
      <c r="G320" s="248"/>
      <c r="H320" s="252">
        <v>2.0299999999999998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4</v>
      </c>
      <c r="AX320" s="13" t="s">
        <v>88</v>
      </c>
      <c r="AY320" s="258" t="s">
        <v>225</v>
      </c>
    </row>
    <row r="321" s="2" customFormat="1" ht="33" customHeight="1">
      <c r="A321" s="40"/>
      <c r="B321" s="41"/>
      <c r="C321" s="229" t="s">
        <v>584</v>
      </c>
      <c r="D321" s="229" t="s">
        <v>227</v>
      </c>
      <c r="E321" s="230" t="s">
        <v>1728</v>
      </c>
      <c r="F321" s="231" t="s">
        <v>1729</v>
      </c>
      <c r="G321" s="232" t="s">
        <v>459</v>
      </c>
      <c r="H321" s="233">
        <v>72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1730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1731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1732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3" customFormat="1">
      <c r="A324" s="13"/>
      <c r="B324" s="247"/>
      <c r="C324" s="248"/>
      <c r="D324" s="249" t="s">
        <v>236</v>
      </c>
      <c r="E324" s="250" t="s">
        <v>1</v>
      </c>
      <c r="F324" s="251" t="s">
        <v>1733</v>
      </c>
      <c r="G324" s="248"/>
      <c r="H324" s="252">
        <v>72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236</v>
      </c>
      <c r="AU324" s="258" t="s">
        <v>21</v>
      </c>
      <c r="AV324" s="13" t="s">
        <v>21</v>
      </c>
      <c r="AW324" s="13" t="s">
        <v>36</v>
      </c>
      <c r="AX324" s="13" t="s">
        <v>88</v>
      </c>
      <c r="AY324" s="258" t="s">
        <v>225</v>
      </c>
    </row>
    <row r="325" s="2" customFormat="1" ht="16.5" customHeight="1">
      <c r="A325" s="40"/>
      <c r="B325" s="41"/>
      <c r="C325" s="282" t="s">
        <v>591</v>
      </c>
      <c r="D325" s="282" t="s">
        <v>341</v>
      </c>
      <c r="E325" s="283" t="s">
        <v>1734</v>
      </c>
      <c r="F325" s="284" t="s">
        <v>1735</v>
      </c>
      <c r="G325" s="285" t="s">
        <v>459</v>
      </c>
      <c r="H325" s="286">
        <v>72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0.00019000000000000001</v>
      </c>
      <c r="R325" s="238">
        <f>Q325*H325</f>
        <v>0.013680000000000001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1736</v>
      </c>
    </row>
    <row r="326" s="2" customFormat="1" ht="16.5" customHeight="1">
      <c r="A326" s="40"/>
      <c r="B326" s="41"/>
      <c r="C326" s="282" t="s">
        <v>447</v>
      </c>
      <c r="D326" s="282" t="s">
        <v>341</v>
      </c>
      <c r="E326" s="283" t="s">
        <v>1737</v>
      </c>
      <c r="F326" s="284" t="s">
        <v>1738</v>
      </c>
      <c r="G326" s="285" t="s">
        <v>459</v>
      </c>
      <c r="H326" s="286">
        <v>72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6.9999999999999994E-05</v>
      </c>
      <c r="R326" s="238">
        <f>Q326*H326</f>
        <v>0.0050399999999999993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1739</v>
      </c>
    </row>
    <row r="327" s="2" customFormat="1" ht="24.15" customHeight="1">
      <c r="A327" s="40"/>
      <c r="B327" s="41"/>
      <c r="C327" s="229" t="s">
        <v>451</v>
      </c>
      <c r="D327" s="229" t="s">
        <v>227</v>
      </c>
      <c r="E327" s="230" t="s">
        <v>1740</v>
      </c>
      <c r="F327" s="231" t="s">
        <v>1741</v>
      </c>
      <c r="G327" s="232" t="s">
        <v>459</v>
      </c>
      <c r="H327" s="233">
        <v>2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1742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1743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2" customFormat="1" ht="24.15" customHeight="1">
      <c r="A329" s="40"/>
      <c r="B329" s="41"/>
      <c r="C329" s="282" t="s">
        <v>968</v>
      </c>
      <c r="D329" s="282" t="s">
        <v>341</v>
      </c>
      <c r="E329" s="283" t="s">
        <v>1744</v>
      </c>
      <c r="F329" s="284" t="s">
        <v>1745</v>
      </c>
      <c r="G329" s="285" t="s">
        <v>459</v>
      </c>
      <c r="H329" s="286">
        <v>2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0.027</v>
      </c>
      <c r="R329" s="238">
        <f>Q329*H329</f>
        <v>0.053999999999999999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1746</v>
      </c>
    </row>
    <row r="330" s="2" customFormat="1">
      <c r="A330" s="40"/>
      <c r="B330" s="41"/>
      <c r="C330" s="42"/>
      <c r="D330" s="249" t="s">
        <v>261</v>
      </c>
      <c r="E330" s="42"/>
      <c r="F330" s="259" t="s">
        <v>921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261</v>
      </c>
      <c r="AU330" s="18" t="s">
        <v>21</v>
      </c>
    </row>
    <row r="331" s="2" customFormat="1" ht="21.75" customHeight="1">
      <c r="A331" s="40"/>
      <c r="B331" s="41"/>
      <c r="C331" s="229" t="s">
        <v>971</v>
      </c>
      <c r="D331" s="229" t="s">
        <v>227</v>
      </c>
      <c r="E331" s="230" t="s">
        <v>1747</v>
      </c>
      <c r="F331" s="231" t="s">
        <v>1748</v>
      </c>
      <c r="G331" s="232" t="s">
        <v>537</v>
      </c>
      <c r="H331" s="233">
        <v>8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6.0000000000000002E-05</v>
      </c>
      <c r="R331" s="238">
        <f>Q331*H331</f>
        <v>0.00048000000000000001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1749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1750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1751</v>
      </c>
      <c r="G333" s="248"/>
      <c r="H333" s="252">
        <v>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2" customFormat="1" ht="21.75" customHeight="1">
      <c r="A334" s="40"/>
      <c r="B334" s="41"/>
      <c r="C334" s="229" t="s">
        <v>974</v>
      </c>
      <c r="D334" s="229" t="s">
        <v>227</v>
      </c>
      <c r="E334" s="230" t="s">
        <v>1752</v>
      </c>
      <c r="F334" s="231" t="s">
        <v>1753</v>
      </c>
      <c r="G334" s="232" t="s">
        <v>259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232</v>
      </c>
      <c r="AT334" s="240" t="s">
        <v>227</v>
      </c>
      <c r="AU334" s="240" t="s">
        <v>21</v>
      </c>
      <c r="AY334" s="18" t="s">
        <v>225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88</v>
      </c>
      <c r="BK334" s="241">
        <f>ROUND(I334*H334,2)</f>
        <v>0</v>
      </c>
      <c r="BL334" s="18" t="s">
        <v>232</v>
      </c>
      <c r="BM334" s="240" t="s">
        <v>1754</v>
      </c>
    </row>
    <row r="335" s="2" customFormat="1">
      <c r="A335" s="40"/>
      <c r="B335" s="41"/>
      <c r="C335" s="42"/>
      <c r="D335" s="249" t="s">
        <v>261</v>
      </c>
      <c r="E335" s="42"/>
      <c r="F335" s="259" t="s">
        <v>1755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261</v>
      </c>
      <c r="AU335" s="18" t="s">
        <v>21</v>
      </c>
    </row>
    <row r="336" s="2" customFormat="1" ht="24.15" customHeight="1">
      <c r="A336" s="40"/>
      <c r="B336" s="41"/>
      <c r="C336" s="229" t="s">
        <v>587</v>
      </c>
      <c r="D336" s="229" t="s">
        <v>227</v>
      </c>
      <c r="E336" s="230" t="s">
        <v>1756</v>
      </c>
      <c r="F336" s="231" t="s">
        <v>1757</v>
      </c>
      <c r="G336" s="232" t="s">
        <v>459</v>
      </c>
      <c r="H336" s="233">
        <v>71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0.00010000000000000001</v>
      </c>
      <c r="R336" s="238">
        <f>Q336*H336</f>
        <v>0.0071000000000000004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1758</v>
      </c>
    </row>
    <row r="337" s="2" customFormat="1">
      <c r="A337" s="40"/>
      <c r="B337" s="41"/>
      <c r="C337" s="42"/>
      <c r="D337" s="249" t="s">
        <v>261</v>
      </c>
      <c r="E337" s="42"/>
      <c r="F337" s="259" t="s">
        <v>1759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261</v>
      </c>
      <c r="AU337" s="18" t="s">
        <v>21</v>
      </c>
    </row>
    <row r="338" s="2" customFormat="1" ht="24.15" customHeight="1">
      <c r="A338" s="40"/>
      <c r="B338" s="41"/>
      <c r="C338" s="229" t="s">
        <v>1444</v>
      </c>
      <c r="D338" s="229" t="s">
        <v>227</v>
      </c>
      <c r="E338" s="230" t="s">
        <v>1760</v>
      </c>
      <c r="F338" s="231" t="s">
        <v>1761</v>
      </c>
      <c r="G338" s="232" t="s">
        <v>537</v>
      </c>
      <c r="H338" s="233">
        <v>15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0.10087</v>
      </c>
      <c r="R338" s="238">
        <f>Q338*H338</f>
        <v>1.51305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587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587</v>
      </c>
      <c r="BM338" s="240" t="s">
        <v>1762</v>
      </c>
    </row>
    <row r="339" s="13" customFormat="1">
      <c r="A339" s="13"/>
      <c r="B339" s="247"/>
      <c r="C339" s="248"/>
      <c r="D339" s="249" t="s">
        <v>236</v>
      </c>
      <c r="E339" s="250" t="s">
        <v>1</v>
      </c>
      <c r="F339" s="251" t="s">
        <v>1763</v>
      </c>
      <c r="G339" s="248"/>
      <c r="H339" s="252">
        <v>15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236</v>
      </c>
      <c r="AU339" s="258" t="s">
        <v>21</v>
      </c>
      <c r="AV339" s="13" t="s">
        <v>21</v>
      </c>
      <c r="AW339" s="13" t="s">
        <v>36</v>
      </c>
      <c r="AX339" s="13" t="s">
        <v>88</v>
      </c>
      <c r="AY339" s="258" t="s">
        <v>225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283</v>
      </c>
      <c r="F340" s="227" t="s">
        <v>516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SUM(P341:P348)</f>
        <v>0</v>
      </c>
      <c r="Q340" s="221"/>
      <c r="R340" s="222">
        <f>SUM(R341:R348)</f>
        <v>0.095680000000000015</v>
      </c>
      <c r="S340" s="221"/>
      <c r="T340" s="223">
        <f>SUM(T341:T348)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88</v>
      </c>
      <c r="AT340" s="225" t="s">
        <v>79</v>
      </c>
      <c r="AU340" s="225" t="s">
        <v>88</v>
      </c>
      <c r="AY340" s="224" t="s">
        <v>225</v>
      </c>
      <c r="BK340" s="226">
        <f>SUM(BK341:BK348)</f>
        <v>0</v>
      </c>
    </row>
    <row r="341" s="2" customFormat="1" ht="24.15" customHeight="1">
      <c r="A341" s="40"/>
      <c r="B341" s="41"/>
      <c r="C341" s="229" t="s">
        <v>1448</v>
      </c>
      <c r="D341" s="229" t="s">
        <v>227</v>
      </c>
      <c r="E341" s="230" t="s">
        <v>1044</v>
      </c>
      <c r="F341" s="231" t="s">
        <v>1045</v>
      </c>
      <c r="G341" s="232" t="s">
        <v>230</v>
      </c>
      <c r="H341" s="233">
        <v>62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0.00063000000000000003</v>
      </c>
      <c r="R341" s="238">
        <f>Q341*H341</f>
        <v>0.039060000000000004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1764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1047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1765</v>
      </c>
      <c r="G343" s="248"/>
      <c r="H343" s="252">
        <v>62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1453</v>
      </c>
      <c r="D344" s="229" t="s">
        <v>227</v>
      </c>
      <c r="E344" s="230" t="s">
        <v>1059</v>
      </c>
      <c r="F344" s="231" t="s">
        <v>1060</v>
      </c>
      <c r="G344" s="232" t="s">
        <v>537</v>
      </c>
      <c r="H344" s="233">
        <v>38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0.00149</v>
      </c>
      <c r="R344" s="238">
        <f>Q344*H344</f>
        <v>0.056620000000000004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1766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1062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1767</v>
      </c>
      <c r="G346" s="248"/>
      <c r="H346" s="252">
        <v>38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2" customFormat="1" ht="16.5" customHeight="1">
      <c r="A347" s="40"/>
      <c r="B347" s="41"/>
      <c r="C347" s="229" t="s">
        <v>1457</v>
      </c>
      <c r="D347" s="229" t="s">
        <v>227</v>
      </c>
      <c r="E347" s="230" t="s">
        <v>1768</v>
      </c>
      <c r="F347" s="231" t="s">
        <v>1769</v>
      </c>
      <c r="G347" s="232" t="s">
        <v>259</v>
      </c>
      <c r="H347" s="233">
        <v>1</v>
      </c>
      <c r="I347" s="234"/>
      <c r="J347" s="235">
        <f>ROUND(I347*H347,2)</f>
        <v>0</v>
      </c>
      <c r="K347" s="231" t="s">
        <v>1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232</v>
      </c>
      <c r="AT347" s="240" t="s">
        <v>227</v>
      </c>
      <c r="AU347" s="240" t="s">
        <v>21</v>
      </c>
      <c r="AY347" s="18" t="s">
        <v>225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88</v>
      </c>
      <c r="BK347" s="241">
        <f>ROUND(I347*H347,2)</f>
        <v>0</v>
      </c>
      <c r="BL347" s="18" t="s">
        <v>232</v>
      </c>
      <c r="BM347" s="240" t="s">
        <v>1770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1771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559</v>
      </c>
      <c r="F349" s="227" t="s">
        <v>560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SUM(P350:P351)</f>
        <v>0</v>
      </c>
      <c r="Q349" s="221"/>
      <c r="R349" s="222">
        <f>SUM(R350:R351)</f>
        <v>0</v>
      </c>
      <c r="S349" s="221"/>
      <c r="T349" s="223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88</v>
      </c>
      <c r="AT349" s="225" t="s">
        <v>79</v>
      </c>
      <c r="AU349" s="225" t="s">
        <v>88</v>
      </c>
      <c r="AY349" s="224" t="s">
        <v>225</v>
      </c>
      <c r="BK349" s="226">
        <f>SUM(BK350:BK351)</f>
        <v>0</v>
      </c>
    </row>
    <row r="350" s="2" customFormat="1" ht="16.5" customHeight="1">
      <c r="A350" s="40"/>
      <c r="B350" s="41"/>
      <c r="C350" s="229" t="s">
        <v>1462</v>
      </c>
      <c r="D350" s="229" t="s">
        <v>227</v>
      </c>
      <c r="E350" s="230" t="s">
        <v>562</v>
      </c>
      <c r="F350" s="231" t="s">
        <v>563</v>
      </c>
      <c r="G350" s="232" t="s">
        <v>395</v>
      </c>
      <c r="H350" s="233">
        <v>1032.55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1772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565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12" customFormat="1" ht="25.92" customHeight="1">
      <c r="A352" s="12"/>
      <c r="B352" s="213"/>
      <c r="C352" s="214"/>
      <c r="D352" s="215" t="s">
        <v>79</v>
      </c>
      <c r="E352" s="216" t="s">
        <v>566</v>
      </c>
      <c r="F352" s="216" t="s">
        <v>567</v>
      </c>
      <c r="G352" s="214"/>
      <c r="H352" s="214"/>
      <c r="I352" s="217"/>
      <c r="J352" s="218">
        <f>BK352</f>
        <v>0</v>
      </c>
      <c r="K352" s="214"/>
      <c r="L352" s="219"/>
      <c r="M352" s="220"/>
      <c r="N352" s="221"/>
      <c r="O352" s="221"/>
      <c r="P352" s="222">
        <f>P353+P356+P359</f>
        <v>0</v>
      </c>
      <c r="Q352" s="221"/>
      <c r="R352" s="222">
        <f>R353+R356+R359</f>
        <v>4.7096140000000002</v>
      </c>
      <c r="S352" s="221"/>
      <c r="T352" s="223">
        <f>T353+T356+T359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21</v>
      </c>
      <c r="AT352" s="225" t="s">
        <v>79</v>
      </c>
      <c r="AU352" s="225" t="s">
        <v>80</v>
      </c>
      <c r="AY352" s="224" t="s">
        <v>225</v>
      </c>
      <c r="BK352" s="226">
        <f>BK353+BK356+BK359</f>
        <v>0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1069</v>
      </c>
      <c r="F353" s="227" t="s">
        <v>1070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SUM(P354:P355)</f>
        <v>0</v>
      </c>
      <c r="Q353" s="221"/>
      <c r="R353" s="222">
        <f>SUM(R354:R355)</f>
        <v>0.091499999999999998</v>
      </c>
      <c r="S353" s="221"/>
      <c r="T353" s="223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21</v>
      </c>
      <c r="AT353" s="225" t="s">
        <v>79</v>
      </c>
      <c r="AU353" s="225" t="s">
        <v>88</v>
      </c>
      <c r="AY353" s="224" t="s">
        <v>225</v>
      </c>
      <c r="BK353" s="226">
        <f>SUM(BK354:BK355)</f>
        <v>0</v>
      </c>
    </row>
    <row r="354" s="2" customFormat="1" ht="33" customHeight="1">
      <c r="A354" s="40"/>
      <c r="B354" s="41"/>
      <c r="C354" s="229" t="s">
        <v>1466</v>
      </c>
      <c r="D354" s="229" t="s">
        <v>227</v>
      </c>
      <c r="E354" s="230" t="s">
        <v>1071</v>
      </c>
      <c r="F354" s="231" t="s">
        <v>1072</v>
      </c>
      <c r="G354" s="232" t="s">
        <v>537</v>
      </c>
      <c r="H354" s="233">
        <v>91.5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0.001</v>
      </c>
      <c r="R354" s="238">
        <f>Q354*H354</f>
        <v>0.091499999999999998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340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340</v>
      </c>
      <c r="BM354" s="240" t="s">
        <v>1773</v>
      </c>
    </row>
    <row r="355" s="13" customFormat="1">
      <c r="A355" s="13"/>
      <c r="B355" s="247"/>
      <c r="C355" s="248"/>
      <c r="D355" s="249" t="s">
        <v>236</v>
      </c>
      <c r="E355" s="250" t="s">
        <v>1</v>
      </c>
      <c r="F355" s="251" t="s">
        <v>1774</v>
      </c>
      <c r="G355" s="248"/>
      <c r="H355" s="252">
        <v>91.5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236</v>
      </c>
      <c r="AU355" s="258" t="s">
        <v>21</v>
      </c>
      <c r="AV355" s="13" t="s">
        <v>21</v>
      </c>
      <c r="AW355" s="13" t="s">
        <v>36</v>
      </c>
      <c r="AX355" s="13" t="s">
        <v>88</v>
      </c>
      <c r="AY355" s="258" t="s">
        <v>225</v>
      </c>
    </row>
    <row r="356" s="12" customFormat="1" ht="22.8" customHeight="1">
      <c r="A356" s="12"/>
      <c r="B356" s="213"/>
      <c r="C356" s="214"/>
      <c r="D356" s="215" t="s">
        <v>79</v>
      </c>
      <c r="E356" s="227" t="s">
        <v>955</v>
      </c>
      <c r="F356" s="227" t="s">
        <v>956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SUM(P357:P358)</f>
        <v>0</v>
      </c>
      <c r="Q356" s="221"/>
      <c r="R356" s="222">
        <f>SUM(R357:R358)</f>
        <v>0.058049999999999997</v>
      </c>
      <c r="S356" s="221"/>
      <c r="T356" s="223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21</v>
      </c>
      <c r="AT356" s="225" t="s">
        <v>79</v>
      </c>
      <c r="AU356" s="225" t="s">
        <v>88</v>
      </c>
      <c r="AY356" s="224" t="s">
        <v>225</v>
      </c>
      <c r="BK356" s="226">
        <f>SUM(BK357:BK358)</f>
        <v>0</v>
      </c>
    </row>
    <row r="357" s="2" customFormat="1" ht="21.75" customHeight="1">
      <c r="A357" s="40"/>
      <c r="B357" s="41"/>
      <c r="C357" s="229" t="s">
        <v>1472</v>
      </c>
      <c r="D357" s="229" t="s">
        <v>227</v>
      </c>
      <c r="E357" s="230" t="s">
        <v>1775</v>
      </c>
      <c r="F357" s="231" t="s">
        <v>1776</v>
      </c>
      <c r="G357" s="232" t="s">
        <v>537</v>
      </c>
      <c r="H357" s="233">
        <v>45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0.0012899999999999999</v>
      </c>
      <c r="R357" s="238">
        <f>Q357*H357</f>
        <v>0.058049999999999997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340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340</v>
      </c>
      <c r="BM357" s="240" t="s">
        <v>1777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1778</v>
      </c>
      <c r="G358" s="248"/>
      <c r="H358" s="252">
        <v>45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568</v>
      </c>
      <c r="F359" s="227" t="s">
        <v>569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SUM(P360:P364)</f>
        <v>0</v>
      </c>
      <c r="Q359" s="221"/>
      <c r="R359" s="222">
        <f>SUM(R360:R364)</f>
        <v>4.5600640000000006</v>
      </c>
      <c r="S359" s="221"/>
      <c r="T359" s="223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21</v>
      </c>
      <c r="AT359" s="225" t="s">
        <v>79</v>
      </c>
      <c r="AU359" s="225" t="s">
        <v>88</v>
      </c>
      <c r="AY359" s="224" t="s">
        <v>225</v>
      </c>
      <c r="BK359" s="226">
        <f>SUM(BK360:BK364)</f>
        <v>0</v>
      </c>
    </row>
    <row r="360" s="2" customFormat="1" ht="24.15" customHeight="1">
      <c r="A360" s="40"/>
      <c r="B360" s="41"/>
      <c r="C360" s="229" t="s">
        <v>1477</v>
      </c>
      <c r="D360" s="229" t="s">
        <v>227</v>
      </c>
      <c r="E360" s="230" t="s">
        <v>1779</v>
      </c>
      <c r="F360" s="231" t="s">
        <v>1780</v>
      </c>
      <c r="G360" s="232" t="s">
        <v>537</v>
      </c>
      <c r="H360" s="233">
        <v>111.2</v>
      </c>
      <c r="I360" s="234"/>
      <c r="J360" s="235">
        <f>ROUND(I360*H360,2)</f>
        <v>0</v>
      </c>
      <c r="K360" s="231" t="s">
        <v>231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0.00072000000000000005</v>
      </c>
      <c r="R360" s="238">
        <f>Q360*H360</f>
        <v>0.08006400000000001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340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340</v>
      </c>
      <c r="BM360" s="240" t="s">
        <v>1781</v>
      </c>
    </row>
    <row r="361" s="2" customFormat="1">
      <c r="A361" s="40"/>
      <c r="B361" s="41"/>
      <c r="C361" s="42"/>
      <c r="D361" s="242" t="s">
        <v>234</v>
      </c>
      <c r="E361" s="42"/>
      <c r="F361" s="243" t="s">
        <v>1782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234</v>
      </c>
      <c r="AU361" s="18" t="s">
        <v>21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1783</v>
      </c>
      <c r="G362" s="248"/>
      <c r="H362" s="252">
        <v>111.2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29" t="s">
        <v>1482</v>
      </c>
      <c r="D363" s="229" t="s">
        <v>227</v>
      </c>
      <c r="E363" s="230" t="s">
        <v>1092</v>
      </c>
      <c r="F363" s="231" t="s">
        <v>1784</v>
      </c>
      <c r="G363" s="232" t="s">
        <v>537</v>
      </c>
      <c r="H363" s="233">
        <v>112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0.040000000000000001</v>
      </c>
      <c r="R363" s="238">
        <f>Q363*H363</f>
        <v>4.4800000000000004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340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340</v>
      </c>
      <c r="BM363" s="240" t="s">
        <v>1785</v>
      </c>
    </row>
    <row r="364" s="13" customFormat="1">
      <c r="A364" s="13"/>
      <c r="B364" s="247"/>
      <c r="C364" s="248"/>
      <c r="D364" s="249" t="s">
        <v>236</v>
      </c>
      <c r="E364" s="250" t="s">
        <v>1</v>
      </c>
      <c r="F364" s="251" t="s">
        <v>1786</v>
      </c>
      <c r="G364" s="248"/>
      <c r="H364" s="252">
        <v>112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36</v>
      </c>
      <c r="AX364" s="13" t="s">
        <v>88</v>
      </c>
      <c r="AY364" s="258" t="s">
        <v>225</v>
      </c>
    </row>
    <row r="365" s="12" customFormat="1" ht="25.92" customHeight="1">
      <c r="A365" s="12"/>
      <c r="B365" s="213"/>
      <c r="C365" s="214"/>
      <c r="D365" s="215" t="s">
        <v>79</v>
      </c>
      <c r="E365" s="216" t="s">
        <v>341</v>
      </c>
      <c r="F365" s="216" t="s">
        <v>581</v>
      </c>
      <c r="G365" s="214"/>
      <c r="H365" s="214"/>
      <c r="I365" s="217"/>
      <c r="J365" s="218">
        <f>BK365</f>
        <v>0</v>
      </c>
      <c r="K365" s="214"/>
      <c r="L365" s="219"/>
      <c r="M365" s="220"/>
      <c r="N365" s="221"/>
      <c r="O365" s="221"/>
      <c r="P365" s="222">
        <f>P366</f>
        <v>0</v>
      </c>
      <c r="Q365" s="221"/>
      <c r="R365" s="222">
        <f>R366</f>
        <v>0.55600000000000005</v>
      </c>
      <c r="S365" s="221"/>
      <c r="T365" s="223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244</v>
      </c>
      <c r="AT365" s="225" t="s">
        <v>79</v>
      </c>
      <c r="AU365" s="225" t="s">
        <v>80</v>
      </c>
      <c r="AY365" s="224" t="s">
        <v>225</v>
      </c>
      <c r="BK365" s="226">
        <f>BK366</f>
        <v>0</v>
      </c>
    </row>
    <row r="366" s="12" customFormat="1" ht="22.8" customHeight="1">
      <c r="A366" s="12"/>
      <c r="B366" s="213"/>
      <c r="C366" s="214"/>
      <c r="D366" s="215" t="s">
        <v>79</v>
      </c>
      <c r="E366" s="227" t="s">
        <v>582</v>
      </c>
      <c r="F366" s="227" t="s">
        <v>583</v>
      </c>
      <c r="G366" s="214"/>
      <c r="H366" s="214"/>
      <c r="I366" s="217"/>
      <c r="J366" s="228">
        <f>BK366</f>
        <v>0</v>
      </c>
      <c r="K366" s="214"/>
      <c r="L366" s="219"/>
      <c r="M366" s="220"/>
      <c r="N366" s="221"/>
      <c r="O366" s="221"/>
      <c r="P366" s="222">
        <f>SUM(P367:P373)</f>
        <v>0</v>
      </c>
      <c r="Q366" s="221"/>
      <c r="R366" s="222">
        <f>SUM(R367:R373)</f>
        <v>0.55600000000000005</v>
      </c>
      <c r="S366" s="221"/>
      <c r="T366" s="223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4" t="s">
        <v>244</v>
      </c>
      <c r="AT366" s="225" t="s">
        <v>79</v>
      </c>
      <c r="AU366" s="225" t="s">
        <v>88</v>
      </c>
      <c r="AY366" s="224" t="s">
        <v>225</v>
      </c>
      <c r="BK366" s="226">
        <f>SUM(BK367:BK373)</f>
        <v>0</v>
      </c>
    </row>
    <row r="367" s="2" customFormat="1" ht="33" customHeight="1">
      <c r="A367" s="40"/>
      <c r="B367" s="41"/>
      <c r="C367" s="229" t="s">
        <v>1488</v>
      </c>
      <c r="D367" s="229" t="s">
        <v>227</v>
      </c>
      <c r="E367" s="230" t="s">
        <v>585</v>
      </c>
      <c r="F367" s="231" t="s">
        <v>586</v>
      </c>
      <c r="G367" s="232" t="s">
        <v>537</v>
      </c>
      <c r="H367" s="233">
        <v>335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587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587</v>
      </c>
      <c r="BM367" s="240" t="s">
        <v>1787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589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1788</v>
      </c>
      <c r="G369" s="248"/>
      <c r="H369" s="252">
        <v>335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16.5" customHeight="1">
      <c r="A370" s="40"/>
      <c r="B370" s="41"/>
      <c r="C370" s="282" t="s">
        <v>1494</v>
      </c>
      <c r="D370" s="282" t="s">
        <v>341</v>
      </c>
      <c r="E370" s="283" t="s">
        <v>592</v>
      </c>
      <c r="F370" s="284" t="s">
        <v>593</v>
      </c>
      <c r="G370" s="285" t="s">
        <v>426</v>
      </c>
      <c r="H370" s="286">
        <v>335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0.001</v>
      </c>
      <c r="R370" s="238">
        <f>Q370*H370</f>
        <v>0.33500000000000002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594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594</v>
      </c>
      <c r="BM370" s="240" t="s">
        <v>1789</v>
      </c>
    </row>
    <row r="371" s="2" customFormat="1" ht="16.5" customHeight="1">
      <c r="A371" s="40"/>
      <c r="B371" s="41"/>
      <c r="C371" s="282" t="s">
        <v>1496</v>
      </c>
      <c r="D371" s="282" t="s">
        <v>341</v>
      </c>
      <c r="E371" s="283" t="s">
        <v>1790</v>
      </c>
      <c r="F371" s="284" t="s">
        <v>1791</v>
      </c>
      <c r="G371" s="285" t="s">
        <v>459</v>
      </c>
      <c r="H371" s="286">
        <v>13</v>
      </c>
      <c r="I371" s="287"/>
      <c r="J371" s="288">
        <f>ROUND(I371*H371,2)</f>
        <v>0</v>
      </c>
      <c r="K371" s="284" t="s">
        <v>231</v>
      </c>
      <c r="L371" s="289"/>
      <c r="M371" s="290" t="s">
        <v>1</v>
      </c>
      <c r="N371" s="291" t="s">
        <v>45</v>
      </c>
      <c r="O371" s="93"/>
      <c r="P371" s="238">
        <f>O371*H371</f>
        <v>0</v>
      </c>
      <c r="Q371" s="238">
        <v>0.017000000000000001</v>
      </c>
      <c r="R371" s="238">
        <f>Q371*H371</f>
        <v>0.22100000000000003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594</v>
      </c>
      <c r="AT371" s="240" t="s">
        <v>341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594</v>
      </c>
      <c r="BM371" s="240" t="s">
        <v>1792</v>
      </c>
    </row>
    <row r="372" s="2" customFormat="1" ht="24.15" customHeight="1">
      <c r="A372" s="40"/>
      <c r="B372" s="41"/>
      <c r="C372" s="229" t="s">
        <v>1498</v>
      </c>
      <c r="D372" s="229" t="s">
        <v>227</v>
      </c>
      <c r="E372" s="230" t="s">
        <v>1793</v>
      </c>
      <c r="F372" s="231" t="s">
        <v>1794</v>
      </c>
      <c r="G372" s="232" t="s">
        <v>259</v>
      </c>
      <c r="H372" s="233">
        <v>1</v>
      </c>
      <c r="I372" s="234"/>
      <c r="J372" s="235">
        <f>ROUND(I372*H372,2)</f>
        <v>0</v>
      </c>
      <c r="K372" s="231" t="s">
        <v>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587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587</v>
      </c>
      <c r="BM372" s="240" t="s">
        <v>1795</v>
      </c>
    </row>
    <row r="373" s="2" customFormat="1">
      <c r="A373" s="40"/>
      <c r="B373" s="41"/>
      <c r="C373" s="42"/>
      <c r="D373" s="249" t="s">
        <v>261</v>
      </c>
      <c r="E373" s="42"/>
      <c r="F373" s="259" t="s">
        <v>1796</v>
      </c>
      <c r="G373" s="42"/>
      <c r="H373" s="42"/>
      <c r="I373" s="244"/>
      <c r="J373" s="42"/>
      <c r="K373" s="42"/>
      <c r="L373" s="46"/>
      <c r="M373" s="299"/>
      <c r="N373" s="300"/>
      <c r="O373" s="294"/>
      <c r="P373" s="294"/>
      <c r="Q373" s="294"/>
      <c r="R373" s="294"/>
      <c r="S373" s="294"/>
      <c r="T373" s="301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261</v>
      </c>
      <c r="AU373" s="18" t="s">
        <v>21</v>
      </c>
    </row>
    <row r="374" s="2" customFormat="1" ht="6.96" customHeight="1">
      <c r="A374" s="40"/>
      <c r="B374" s="68"/>
      <c r="C374" s="69"/>
      <c r="D374" s="69"/>
      <c r="E374" s="69"/>
      <c r="F374" s="69"/>
      <c r="G374" s="69"/>
      <c r="H374" s="69"/>
      <c r="I374" s="69"/>
      <c r="J374" s="69"/>
      <c r="K374" s="69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hPZy0LDgmxcaUXf2zqUx1xWCS/HiXch6G1kiWdY9TYKSkXWriSzA3j1gNi9GEy03hW2xQXYCLyv6rfUsRHhWog==" hashValue="SXiby+Qx+xruoFnPtCY88Ns1QD2IZ6lqNZ6yY5432Ti3Hu62AzpZU9EmmZjzmdLsZH6SKYeeDhYB4DAYhlSZLg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2/113107221"/>
    <hyperlink ref="F137" r:id="rId2" display="https://podminky.urs.cz/item/CS_URS_2024_02/113107223"/>
    <hyperlink ref="F140" r:id="rId3" display="https://podminky.urs.cz/item/CS_URS_2024_02/113107241"/>
    <hyperlink ref="F143" r:id="rId4" display="https://podminky.urs.cz/item/CS_URS_2024_02/115101201"/>
    <hyperlink ref="F146" r:id="rId5" display="https://podminky.urs.cz/item/CS_URS_2024_02/115101301"/>
    <hyperlink ref="F149" r:id="rId6" display="https://podminky.urs.cz/item/CS_URS_2024_02/121151123"/>
    <hyperlink ref="F152" r:id="rId7" display="https://podminky.urs.cz/item/CS_URS_2024_02/124353102"/>
    <hyperlink ref="F157" r:id="rId8" display="https://podminky.urs.cz/item/CS_URS_2024_02/151712111"/>
    <hyperlink ref="F160" r:id="rId9" display="https://podminky.urs.cz/item/CS_URS_2024_02/151712121"/>
    <hyperlink ref="F162" r:id="rId10" display="https://podminky.urs.cz/item/CS_URS_2024_02/153111115"/>
    <hyperlink ref="F165" r:id="rId11" display="https://podminky.urs.cz/item/CS_URS_2024_02/153112111"/>
    <hyperlink ref="F168" r:id="rId12" display="https://podminky.urs.cz/item/CS_URS_2024_02/153112122"/>
    <hyperlink ref="F173" r:id="rId13" display="https://podminky.urs.cz/item/CS_URS_2024_02/153113112"/>
    <hyperlink ref="F186" r:id="rId14" display="https://podminky.urs.cz/item/CS_URS_2024_02/162551108"/>
    <hyperlink ref="F190" r:id="rId15" display="https://podminky.urs.cz/item/CS_URS_2024_02/162551128"/>
    <hyperlink ref="F206" r:id="rId16" display="https://podminky.urs.cz/item/CS_URS_2024_02/162751137"/>
    <hyperlink ref="F213" r:id="rId17" display="https://podminky.urs.cz/item/CS_URS_2024_02/162751139"/>
    <hyperlink ref="F216" r:id="rId18" display="https://podminky.urs.cz/item/CS_URS_2024_02/171201231"/>
    <hyperlink ref="F219" r:id="rId19" display="https://podminky.urs.cz/item/CS_URS_2024_02/167151112"/>
    <hyperlink ref="F224" r:id="rId20" display="https://podminky.urs.cz/item/CS_URS_2024_02/171152501"/>
    <hyperlink ref="F227" r:id="rId21" display="https://podminky.urs.cz/item/CS_URS_2024_02/174151103"/>
    <hyperlink ref="F241" r:id="rId22" display="https://podminky.urs.cz/item/CS_URS_2024_02/171251201"/>
    <hyperlink ref="F247" r:id="rId23" display="https://podminky.urs.cz/item/CS_URS_2024_02/175151101"/>
    <hyperlink ref="F252" r:id="rId24" display="https://podminky.urs.cz/item/CS_URS_2024_02/181951112"/>
    <hyperlink ref="F261" r:id="rId25" display="https://podminky.urs.cz/item/CS_URS_2024_02/226112113"/>
    <hyperlink ref="F266" r:id="rId26" display="https://podminky.urs.cz/item/CS_URS_2024_02/273313611"/>
    <hyperlink ref="F272" r:id="rId27" display="https://podminky.urs.cz/item/CS_URS_2024_02/321321116"/>
    <hyperlink ref="F277" r:id="rId28" display="https://podminky.urs.cz/item/CS_URS_2024_02/321351010"/>
    <hyperlink ref="F287" r:id="rId29" display="https://podminky.urs.cz/item/CS_URS_2024_02/321351020"/>
    <hyperlink ref="F290" r:id="rId30" display="https://podminky.urs.cz/item/CS_URS_2024_02/321352010"/>
    <hyperlink ref="F293" r:id="rId31" display="https://podminky.urs.cz/item/CS_URS_2024_02/321352020"/>
    <hyperlink ref="F295" r:id="rId32" display="https://podminky.urs.cz/item/CS_URS_2024_02/321366111"/>
    <hyperlink ref="F298" r:id="rId33" display="https://podminky.urs.cz/item/CS_URS_2024_02/321366112"/>
    <hyperlink ref="F310" r:id="rId34" display="https://podminky.urs.cz/item/CS_URS_2024_02/462451114"/>
    <hyperlink ref="F317" r:id="rId35" display="https://podminky.urs.cz/item/CS_URS_2024_02/871420310"/>
    <hyperlink ref="F322" r:id="rId36" display="https://podminky.urs.cz/item/CS_URS_2024_02/877260330"/>
    <hyperlink ref="F328" r:id="rId37" display="https://podminky.urs.cz/item/CS_URS_2024_02/891422421"/>
    <hyperlink ref="F332" r:id="rId38" display="https://podminky.urs.cz/item/CS_URS_2024_02/899722111"/>
    <hyperlink ref="F342" r:id="rId39" display="https://podminky.urs.cz/item/CS_URS_2024_02/931992121"/>
    <hyperlink ref="F345" r:id="rId40" display="https://podminky.urs.cz/item/CS_URS_2024_02/953333318"/>
    <hyperlink ref="F351" r:id="rId41" display="https://podminky.urs.cz/item/CS_URS_2024_02/998332011"/>
    <hyperlink ref="F361" r:id="rId42" display="https://podminky.urs.cz/item/CS_URS_2024_02/767163122"/>
    <hyperlink ref="F368" r:id="rId43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8" t="s">
        <v>185</v>
      </c>
      <c r="BA2" s="148" t="s">
        <v>1</v>
      </c>
      <c r="BB2" s="148" t="s">
        <v>1</v>
      </c>
      <c r="BC2" s="148" t="s">
        <v>1797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1798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ROUND((SUM(BE121:BE181)),  2)</f>
        <v>0</v>
      </c>
      <c r="G33" s="40"/>
      <c r="H33" s="40"/>
      <c r="I33" s="167">
        <v>0.20999999999999999</v>
      </c>
      <c r="J33" s="166">
        <f>ROUND(((SUM(BE121:BE181))*I33),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ROUND((SUM(BF121:BF181)),  2)</f>
        <v>0</v>
      </c>
      <c r="G34" s="40"/>
      <c r="H34" s="40"/>
      <c r="I34" s="167">
        <v>0.14999999999999999</v>
      </c>
      <c r="J34" s="166">
        <f>ROUND(((SUM(BF121:BF181))*I34),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030.21.1 - Balvanitý skluz v km 0.920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J155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J176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603</v>
      </c>
      <c r="E101" s="194"/>
      <c r="F101" s="194"/>
      <c r="G101" s="194"/>
      <c r="H101" s="194"/>
      <c r="I101" s="194"/>
      <c r="J101" s="195">
        <f>J179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030.21.1 - Balvanitý skluz v km 0.920 00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P122+P179</f>
        <v>0</v>
      </c>
      <c r="Q121" s="106"/>
      <c r="R121" s="210">
        <f>R122+R179</f>
        <v>1404.3895039999998</v>
      </c>
      <c r="S121" s="106"/>
      <c r="T121" s="211">
        <f>T122+T179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BK122+BK179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P123+P155+P176</f>
        <v>0</v>
      </c>
      <c r="Q122" s="221"/>
      <c r="R122" s="222">
        <f>R123+R155+R176</f>
        <v>1404.3895039999998</v>
      </c>
      <c r="S122" s="221"/>
      <c r="T122" s="223">
        <f>T123+T155+T176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BK123+BK155+BK176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SUM(P124:P154)</f>
        <v>0</v>
      </c>
      <c r="Q123" s="221"/>
      <c r="R123" s="222">
        <f>SUM(R124:R154)</f>
        <v>0</v>
      </c>
      <c r="S123" s="221"/>
      <c r="T123" s="223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SUM(BK124:BK154)</f>
        <v>0</v>
      </c>
    </row>
    <row r="124" s="2" customFormat="1" ht="37.8" customHeight="1">
      <c r="A124" s="40"/>
      <c r="B124" s="41"/>
      <c r="C124" s="229" t="s">
        <v>88</v>
      </c>
      <c r="D124" s="229" t="s">
        <v>227</v>
      </c>
      <c r="E124" s="230" t="s">
        <v>296</v>
      </c>
      <c r="F124" s="231" t="s">
        <v>297</v>
      </c>
      <c r="G124" s="232" t="s">
        <v>240</v>
      </c>
      <c r="H124" s="233">
        <v>267.41000000000003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1799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299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1800</v>
      </c>
      <c r="G126" s="248"/>
      <c r="H126" s="252">
        <v>70.400000000000006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1801</v>
      </c>
      <c r="G127" s="248"/>
      <c r="H127" s="252">
        <v>32.600000000000001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1802</v>
      </c>
      <c r="G128" s="248"/>
      <c r="H128" s="252">
        <v>59.700000000000003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3" customFormat="1">
      <c r="A129" s="13"/>
      <c r="B129" s="247"/>
      <c r="C129" s="248"/>
      <c r="D129" s="249" t="s">
        <v>236</v>
      </c>
      <c r="E129" s="250" t="s">
        <v>1</v>
      </c>
      <c r="F129" s="251" t="s">
        <v>1803</v>
      </c>
      <c r="G129" s="248"/>
      <c r="H129" s="252">
        <v>6.5099999999999998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80</v>
      </c>
      <c r="AY129" s="258" t="s">
        <v>225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1804</v>
      </c>
      <c r="G130" s="248"/>
      <c r="H130" s="252">
        <v>43.700000000000003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80</v>
      </c>
      <c r="AY130" s="258" t="s">
        <v>225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1805</v>
      </c>
      <c r="G131" s="248"/>
      <c r="H131" s="252">
        <v>51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80</v>
      </c>
      <c r="AY131" s="258" t="s">
        <v>225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1806</v>
      </c>
      <c r="G132" s="248"/>
      <c r="H132" s="252">
        <v>3.5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5" customFormat="1">
      <c r="A133" s="15"/>
      <c r="B133" s="271"/>
      <c r="C133" s="272"/>
      <c r="D133" s="249" t="s">
        <v>236</v>
      </c>
      <c r="E133" s="273" t="s">
        <v>185</v>
      </c>
      <c r="F133" s="274" t="s">
        <v>303</v>
      </c>
      <c r="G133" s="272"/>
      <c r="H133" s="275">
        <v>267.41000000000003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236</v>
      </c>
      <c r="AU133" s="281" t="s">
        <v>21</v>
      </c>
      <c r="AV133" s="15" t="s">
        <v>244</v>
      </c>
      <c r="AW133" s="15" t="s">
        <v>36</v>
      </c>
      <c r="AX133" s="15" t="s">
        <v>80</v>
      </c>
      <c r="AY133" s="281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267.41000000000003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400</v>
      </c>
      <c r="F135" s="231" t="s">
        <v>401</v>
      </c>
      <c r="G135" s="232" t="s">
        <v>240</v>
      </c>
      <c r="H135" s="233">
        <v>267.41000000000003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1807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403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185</v>
      </c>
      <c r="G137" s="248"/>
      <c r="H137" s="252">
        <v>267.41000000000003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1808</v>
      </c>
      <c r="F138" s="231" t="s">
        <v>1809</v>
      </c>
      <c r="G138" s="232" t="s">
        <v>240</v>
      </c>
      <c r="H138" s="233">
        <v>54.5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1810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1811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1805</v>
      </c>
      <c r="G140" s="248"/>
      <c r="H140" s="252">
        <v>51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1806</v>
      </c>
      <c r="G141" s="248"/>
      <c r="H141" s="252">
        <v>3.5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54.5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232</v>
      </c>
      <c r="D143" s="229" t="s">
        <v>227</v>
      </c>
      <c r="E143" s="230" t="s">
        <v>318</v>
      </c>
      <c r="F143" s="231" t="s">
        <v>319</v>
      </c>
      <c r="G143" s="232" t="s">
        <v>230</v>
      </c>
      <c r="H143" s="233">
        <v>522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1812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1813</v>
      </c>
      <c r="G145" s="248"/>
      <c r="H145" s="252">
        <v>522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24.15" customHeight="1">
      <c r="A146" s="40"/>
      <c r="B146" s="41"/>
      <c r="C146" s="229" t="s">
        <v>256</v>
      </c>
      <c r="D146" s="229" t="s">
        <v>227</v>
      </c>
      <c r="E146" s="230" t="s">
        <v>708</v>
      </c>
      <c r="F146" s="231" t="s">
        <v>709</v>
      </c>
      <c r="G146" s="232" t="s">
        <v>230</v>
      </c>
      <c r="H146" s="233">
        <v>709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1814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711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1815</v>
      </c>
      <c r="G148" s="248"/>
      <c r="H148" s="252">
        <v>709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263</v>
      </c>
      <c r="D149" s="229" t="s">
        <v>227</v>
      </c>
      <c r="E149" s="230" t="s">
        <v>842</v>
      </c>
      <c r="F149" s="231" t="s">
        <v>843</v>
      </c>
      <c r="G149" s="232" t="s">
        <v>230</v>
      </c>
      <c r="H149" s="233">
        <v>203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1816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845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1817</v>
      </c>
      <c r="G151" s="248"/>
      <c r="H151" s="252">
        <v>203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16.5" customHeight="1">
      <c r="A152" s="40"/>
      <c r="B152" s="41"/>
      <c r="C152" s="229" t="s">
        <v>271</v>
      </c>
      <c r="D152" s="229" t="s">
        <v>227</v>
      </c>
      <c r="E152" s="230" t="s">
        <v>664</v>
      </c>
      <c r="F152" s="231" t="s">
        <v>371</v>
      </c>
      <c r="G152" s="232" t="s">
        <v>259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1818</v>
      </c>
    </row>
    <row r="153" s="2" customFormat="1">
      <c r="A153" s="40"/>
      <c r="B153" s="41"/>
      <c r="C153" s="42"/>
      <c r="D153" s="249" t="s">
        <v>261</v>
      </c>
      <c r="E153" s="42"/>
      <c r="F153" s="259" t="s">
        <v>666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261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1819</v>
      </c>
      <c r="G154" s="248"/>
      <c r="H154" s="252">
        <v>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12" customFormat="1" ht="22.8" customHeight="1">
      <c r="A155" s="12"/>
      <c r="B155" s="213"/>
      <c r="C155" s="214"/>
      <c r="D155" s="215" t="s">
        <v>79</v>
      </c>
      <c r="E155" s="227" t="s">
        <v>232</v>
      </c>
      <c r="F155" s="227" t="s">
        <v>469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SUM(P156:P175)</f>
        <v>0</v>
      </c>
      <c r="Q155" s="221"/>
      <c r="R155" s="222">
        <f>SUM(R156:R175)</f>
        <v>1404.3895039999998</v>
      </c>
      <c r="S155" s="221"/>
      <c r="T155" s="22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88</v>
      </c>
      <c r="AT155" s="225" t="s">
        <v>79</v>
      </c>
      <c r="AU155" s="225" t="s">
        <v>88</v>
      </c>
      <c r="AY155" s="224" t="s">
        <v>225</v>
      </c>
      <c r="BK155" s="226">
        <f>SUM(BK156:BK175)</f>
        <v>0</v>
      </c>
    </row>
    <row r="156" s="2" customFormat="1" ht="33" customHeight="1">
      <c r="A156" s="40"/>
      <c r="B156" s="41"/>
      <c r="C156" s="229" t="s">
        <v>277</v>
      </c>
      <c r="D156" s="229" t="s">
        <v>227</v>
      </c>
      <c r="E156" s="230" t="s">
        <v>482</v>
      </c>
      <c r="F156" s="231" t="s">
        <v>483</v>
      </c>
      <c r="G156" s="232" t="s">
        <v>240</v>
      </c>
      <c r="H156" s="233">
        <v>344.60000000000002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2.4340799999999998</v>
      </c>
      <c r="R156" s="238">
        <f>Q156*H156</f>
        <v>838.78396799999996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1820</v>
      </c>
    </row>
    <row r="157" s="2" customFormat="1">
      <c r="A157" s="40"/>
      <c r="B157" s="41"/>
      <c r="C157" s="42"/>
      <c r="D157" s="249" t="s">
        <v>261</v>
      </c>
      <c r="E157" s="42"/>
      <c r="F157" s="259" t="s">
        <v>485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261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1821</v>
      </c>
      <c r="G158" s="248"/>
      <c r="H158" s="252">
        <v>199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1822</v>
      </c>
      <c r="G159" s="248"/>
      <c r="H159" s="252">
        <v>145.59999999999999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344.60000000000002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1823</v>
      </c>
      <c r="F161" s="231" t="s">
        <v>1824</v>
      </c>
      <c r="G161" s="232" t="s">
        <v>240</v>
      </c>
      <c r="H161" s="233">
        <v>21.699999999999999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2.13408</v>
      </c>
      <c r="R161" s="238">
        <f>Q161*H161</f>
        <v>46.309536000000001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1825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1826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1827</v>
      </c>
      <c r="G163" s="248"/>
      <c r="H163" s="252">
        <v>21.699999999999999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493</v>
      </c>
      <c r="F164" s="231" t="s">
        <v>494</v>
      </c>
      <c r="G164" s="232" t="s">
        <v>230</v>
      </c>
      <c r="H164" s="233">
        <v>213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1828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1829</v>
      </c>
      <c r="G166" s="248"/>
      <c r="H166" s="252">
        <v>213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21.75" customHeight="1">
      <c r="A167" s="40"/>
      <c r="B167" s="41"/>
      <c r="C167" s="229" t="s">
        <v>295</v>
      </c>
      <c r="D167" s="229" t="s">
        <v>227</v>
      </c>
      <c r="E167" s="230" t="s">
        <v>1830</v>
      </c>
      <c r="F167" s="231" t="s">
        <v>1831</v>
      </c>
      <c r="G167" s="232" t="s">
        <v>240</v>
      </c>
      <c r="H167" s="233">
        <v>162.80000000000001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2.3199999999999998</v>
      </c>
      <c r="R167" s="238">
        <f>Q167*H167</f>
        <v>377.69600000000003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1832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1833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1834</v>
      </c>
      <c r="G169" s="248"/>
      <c r="H169" s="252">
        <v>162.80000000000001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1835</v>
      </c>
      <c r="F170" s="231" t="s">
        <v>1836</v>
      </c>
      <c r="G170" s="232" t="s">
        <v>230</v>
      </c>
      <c r="H170" s="233">
        <v>564.79999999999995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1837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1838</v>
      </c>
      <c r="G171" s="248"/>
      <c r="H171" s="252">
        <v>283.19999999999999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1839</v>
      </c>
      <c r="G172" s="248"/>
      <c r="H172" s="252">
        <v>281.60000000000002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564.79999999999995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16.5" customHeight="1">
      <c r="A174" s="40"/>
      <c r="B174" s="41"/>
      <c r="C174" s="282" t="s">
        <v>323</v>
      </c>
      <c r="D174" s="282" t="s">
        <v>341</v>
      </c>
      <c r="E174" s="283" t="s">
        <v>1840</v>
      </c>
      <c r="F174" s="284" t="s">
        <v>1841</v>
      </c>
      <c r="G174" s="285" t="s">
        <v>395</v>
      </c>
      <c r="H174" s="286">
        <v>141.59999999999999</v>
      </c>
      <c r="I174" s="287"/>
      <c r="J174" s="288">
        <f>ROUND(I174*H174,2)</f>
        <v>0</v>
      </c>
      <c r="K174" s="284" t="s">
        <v>231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1</v>
      </c>
      <c r="R174" s="238">
        <f>Q174*H174</f>
        <v>141.59999999999999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1842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1843</v>
      </c>
      <c r="G175" s="248"/>
      <c r="H175" s="252">
        <v>141.59999999999999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12" customFormat="1" ht="22.8" customHeight="1">
      <c r="A176" s="12"/>
      <c r="B176" s="213"/>
      <c r="C176" s="214"/>
      <c r="D176" s="215" t="s">
        <v>79</v>
      </c>
      <c r="E176" s="227" t="s">
        <v>559</v>
      </c>
      <c r="F176" s="227" t="s">
        <v>560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88</v>
      </c>
      <c r="AT176" s="225" t="s">
        <v>79</v>
      </c>
      <c r="AU176" s="225" t="s">
        <v>88</v>
      </c>
      <c r="AY176" s="224" t="s">
        <v>225</v>
      </c>
      <c r="BK176" s="226">
        <f>SUM(BK177:BK178)</f>
        <v>0</v>
      </c>
    </row>
    <row r="177" s="2" customFormat="1" ht="16.5" customHeight="1">
      <c r="A177" s="40"/>
      <c r="B177" s="41"/>
      <c r="C177" s="229" t="s">
        <v>328</v>
      </c>
      <c r="D177" s="229" t="s">
        <v>227</v>
      </c>
      <c r="E177" s="230" t="s">
        <v>562</v>
      </c>
      <c r="F177" s="231" t="s">
        <v>563</v>
      </c>
      <c r="G177" s="232" t="s">
        <v>395</v>
      </c>
      <c r="H177" s="233">
        <v>1404.3900000000001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1844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565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2" customFormat="1" ht="25.92" customHeight="1">
      <c r="A179" s="12"/>
      <c r="B179" s="213"/>
      <c r="C179" s="214"/>
      <c r="D179" s="215" t="s">
        <v>79</v>
      </c>
      <c r="E179" s="216" t="s">
        <v>772</v>
      </c>
      <c r="F179" s="216" t="s">
        <v>773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232</v>
      </c>
      <c r="AT179" s="225" t="s">
        <v>79</v>
      </c>
      <c r="AU179" s="225" t="s">
        <v>80</v>
      </c>
      <c r="AY179" s="224" t="s">
        <v>225</v>
      </c>
      <c r="BK179" s="226">
        <f>SUM(BK180:BK181)</f>
        <v>0</v>
      </c>
    </row>
    <row r="180" s="2" customFormat="1" ht="16.5" customHeight="1">
      <c r="A180" s="40"/>
      <c r="B180" s="41"/>
      <c r="C180" s="229" t="s">
        <v>8</v>
      </c>
      <c r="D180" s="229" t="s">
        <v>227</v>
      </c>
      <c r="E180" s="230" t="s">
        <v>774</v>
      </c>
      <c r="F180" s="231" t="s">
        <v>775</v>
      </c>
      <c r="G180" s="232" t="s">
        <v>459</v>
      </c>
      <c r="H180" s="233">
        <v>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88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1845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1846</v>
      </c>
      <c r="G181" s="42"/>
      <c r="H181" s="42"/>
      <c r="I181" s="244"/>
      <c r="J181" s="42"/>
      <c r="K181" s="42"/>
      <c r="L181" s="46"/>
      <c r="M181" s="299"/>
      <c r="N181" s="300"/>
      <c r="O181" s="294"/>
      <c r="P181" s="294"/>
      <c r="Q181" s="294"/>
      <c r="R181" s="294"/>
      <c r="S181" s="294"/>
      <c r="T181" s="30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88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c8jZSngtxj4xHd4Qm9PCjDDyGAcKH+Uo9gynNEuSgfPrKMtIMtl49lIuTHPL00bp/tLHEHIEWgaSYNJKo+n4rA==" hashValue="62ru9uFJRR1siB+V2pZVFKlRTIUppo8in2Gw5y55DDR1K+dvVopfVgLAFOQ2BCWHFiEcs3jFej9SS6GjoiUDVA==" algorithmName="SHA-512" password="CC35"/>
  <autoFilter ref="C120:K18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62551128"/>
    <hyperlink ref="F136" r:id="rId2" display="https://podminky.urs.cz/item/CS_URS_2024_02/167151112"/>
    <hyperlink ref="F139" r:id="rId3" display="https://podminky.urs.cz/item/CS_URS_2024_02/171151103"/>
    <hyperlink ref="F144" r:id="rId4" display="https://podminky.urs.cz/item/CS_URS_2024_02/171152501"/>
    <hyperlink ref="F147" r:id="rId5" display="https://podminky.urs.cz/item/CS_URS_2024_02/181951114"/>
    <hyperlink ref="F150" r:id="rId6" display="https://podminky.urs.cz/item/CS_URS_2024_02/182151112"/>
    <hyperlink ref="F165" r:id="rId7" display="https://podminky.urs.cz/item/CS_URS_2024_02/462519002"/>
    <hyperlink ref="F168" r:id="rId8" display="https://podminky.urs.cz/item/CS_URS_2024_02/467510111"/>
    <hyperlink ref="F178" r:id="rId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48" t="s">
        <v>1847</v>
      </c>
      <c r="BA2" s="148" t="s">
        <v>1</v>
      </c>
      <c r="BB2" s="148" t="s">
        <v>1</v>
      </c>
      <c r="BC2" s="148" t="s">
        <v>1848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1849</v>
      </c>
      <c r="BA3" s="148" t="s">
        <v>1</v>
      </c>
      <c r="BB3" s="148" t="s">
        <v>1</v>
      </c>
      <c r="BC3" s="148" t="s">
        <v>1850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1851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ROUND((SUM(BE129:BE483)),  2)</f>
        <v>0</v>
      </c>
      <c r="G33" s="40"/>
      <c r="H33" s="40"/>
      <c r="I33" s="167">
        <v>0.20999999999999999</v>
      </c>
      <c r="J33" s="166">
        <f>ROUND(((SUM(BE129:BE483))*I33),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ROUND((SUM(BF129:BF483)),  2)</f>
        <v>0</v>
      </c>
      <c r="G34" s="40"/>
      <c r="H34" s="40"/>
      <c r="I34" s="167">
        <v>0.14999999999999999</v>
      </c>
      <c r="J34" s="166">
        <f>ROUND(((SUM(BF129:BF483))*I34),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ROUND((SUM(BG129:BG483)),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ROUND((SUM(BH129:BH483)),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ROUND((SUM(BI129:BI483)),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030.23.1 - Nový pevný jez v km 0.664 50 (TPE km 83.940)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J292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J308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602</v>
      </c>
      <c r="E102" s="199"/>
      <c r="F102" s="199"/>
      <c r="G102" s="199"/>
      <c r="H102" s="199"/>
      <c r="I102" s="199"/>
      <c r="J102" s="200">
        <f>J347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J398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J427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J437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J440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980</v>
      </c>
      <c r="E107" s="199"/>
      <c r="F107" s="199"/>
      <c r="G107" s="199"/>
      <c r="H107" s="199"/>
      <c r="I107" s="199"/>
      <c r="J107" s="200">
        <f>J441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207</v>
      </c>
      <c r="E108" s="199"/>
      <c r="F108" s="199"/>
      <c r="G108" s="199"/>
      <c r="H108" s="199"/>
      <c r="I108" s="199"/>
      <c r="J108" s="200">
        <f>J455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603</v>
      </c>
      <c r="E109" s="194"/>
      <c r="F109" s="194"/>
      <c r="G109" s="194"/>
      <c r="H109" s="194"/>
      <c r="I109" s="194"/>
      <c r="J109" s="195">
        <f>J479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30" customHeight="1">
      <c r="A121" s="40"/>
      <c r="B121" s="41"/>
      <c r="C121" s="42"/>
      <c r="D121" s="42"/>
      <c r="E121" s="78" t="str">
        <f>E9</f>
        <v>030.23.1 - Nový pevný jez v km 0.664 50 (TPE km 83.940)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P130+P440+P479</f>
        <v>0</v>
      </c>
      <c r="Q129" s="106"/>
      <c r="R129" s="210">
        <f>R130+R440+R479</f>
        <v>2043.8411603899997</v>
      </c>
      <c r="S129" s="106"/>
      <c r="T129" s="211">
        <f>T130+T440+T479</f>
        <v>926.28745000000004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BK130+BK440+BK479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P131+P292+P308+P338+P347+P398+P427+P437</f>
        <v>0</v>
      </c>
      <c r="Q130" s="221"/>
      <c r="R130" s="222">
        <f>R131+R292+R308+R338+R347+R398+R427+R437</f>
        <v>2041.6136127899997</v>
      </c>
      <c r="S130" s="221"/>
      <c r="T130" s="223">
        <f>T131+T292+T308+T338+T347+T398+T427+T437</f>
        <v>926.28745000000004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BK131+BK292+BK308+BK338+BK347+BK398+BK427+BK437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SUM(P132:P291)</f>
        <v>0</v>
      </c>
      <c r="Q131" s="221"/>
      <c r="R131" s="222">
        <f>SUM(R132:R291)</f>
        <v>120.73536</v>
      </c>
      <c r="S131" s="221"/>
      <c r="T131" s="223">
        <f>SUM(T132:T291)</f>
        <v>447.17399999999998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SUM(BK132:BK291)</f>
        <v>0</v>
      </c>
    </row>
    <row r="132" s="2" customFormat="1" ht="16.5" customHeight="1">
      <c r="A132" s="40"/>
      <c r="B132" s="41"/>
      <c r="C132" s="229" t="s">
        <v>88</v>
      </c>
      <c r="D132" s="229" t="s">
        <v>227</v>
      </c>
      <c r="E132" s="230" t="s">
        <v>238</v>
      </c>
      <c r="F132" s="231" t="s">
        <v>239</v>
      </c>
      <c r="G132" s="232" t="s">
        <v>240</v>
      </c>
      <c r="H132" s="233">
        <v>245.69999999999999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1.8200000000000001</v>
      </c>
      <c r="T132" s="239">
        <f>S132*H132</f>
        <v>447.17399999999998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1852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1853</v>
      </c>
      <c r="G134" s="248"/>
      <c r="H134" s="252">
        <v>177.40000000000001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1854</v>
      </c>
      <c r="G135" s="248"/>
      <c r="H135" s="252">
        <v>68.299999999999997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245.69999999999999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245</v>
      </c>
      <c r="F137" s="231" t="s">
        <v>246</v>
      </c>
      <c r="G137" s="232" t="s">
        <v>247</v>
      </c>
      <c r="H137" s="233">
        <v>11096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3.0000000000000001E-05</v>
      </c>
      <c r="R137" s="238">
        <f>Q137*H137</f>
        <v>0.33288000000000001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1855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249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1856</v>
      </c>
      <c r="G139" s="248"/>
      <c r="H139" s="252">
        <v>9936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1857</v>
      </c>
      <c r="G140" s="248"/>
      <c r="H140" s="252">
        <v>560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1858</v>
      </c>
      <c r="G141" s="248"/>
      <c r="H141" s="252">
        <v>600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11096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24.15" customHeight="1">
      <c r="A143" s="40"/>
      <c r="B143" s="41"/>
      <c r="C143" s="229" t="s">
        <v>244</v>
      </c>
      <c r="D143" s="229" t="s">
        <v>227</v>
      </c>
      <c r="E143" s="230" t="s">
        <v>251</v>
      </c>
      <c r="F143" s="231" t="s">
        <v>252</v>
      </c>
      <c r="G143" s="232" t="s">
        <v>253</v>
      </c>
      <c r="H143" s="233">
        <v>238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1859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255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1860</v>
      </c>
      <c r="G145" s="248"/>
      <c r="H145" s="252">
        <v>238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16.5" customHeight="1">
      <c r="A146" s="40"/>
      <c r="B146" s="41"/>
      <c r="C146" s="229" t="s">
        <v>232</v>
      </c>
      <c r="D146" s="229" t="s">
        <v>227</v>
      </c>
      <c r="E146" s="230" t="s">
        <v>257</v>
      </c>
      <c r="F146" s="231" t="s">
        <v>1861</v>
      </c>
      <c r="G146" s="232" t="s">
        <v>259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1862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1863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264</v>
      </c>
      <c r="F148" s="231" t="s">
        <v>265</v>
      </c>
      <c r="G148" s="232" t="s">
        <v>230</v>
      </c>
      <c r="H148" s="233">
        <v>6093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1864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267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1865</v>
      </c>
      <c r="G150" s="248"/>
      <c r="H150" s="252">
        <v>6040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1866</v>
      </c>
      <c r="G151" s="248"/>
      <c r="H151" s="252">
        <v>53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6093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7.8" customHeight="1">
      <c r="A153" s="40"/>
      <c r="B153" s="41"/>
      <c r="C153" s="229" t="s">
        <v>263</v>
      </c>
      <c r="D153" s="229" t="s">
        <v>227</v>
      </c>
      <c r="E153" s="230" t="s">
        <v>284</v>
      </c>
      <c r="F153" s="231" t="s">
        <v>285</v>
      </c>
      <c r="G153" s="232" t="s">
        <v>240</v>
      </c>
      <c r="H153" s="233">
        <v>11245.1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1867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1868</v>
      </c>
      <c r="G155" s="248"/>
      <c r="H155" s="252">
        <v>5502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1869</v>
      </c>
      <c r="G156" s="248"/>
      <c r="H156" s="252">
        <v>2258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1870</v>
      </c>
      <c r="G157" s="248"/>
      <c r="H157" s="252">
        <v>723.70000000000005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1871</v>
      </c>
      <c r="G158" s="248"/>
      <c r="H158" s="252">
        <v>526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1872</v>
      </c>
      <c r="G159" s="248"/>
      <c r="H159" s="252">
        <v>33.399999999999999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1873</v>
      </c>
      <c r="G160" s="248"/>
      <c r="H160" s="252">
        <v>707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1874</v>
      </c>
      <c r="G161" s="248"/>
      <c r="H161" s="252">
        <v>277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1875</v>
      </c>
      <c r="G162" s="248"/>
      <c r="H162" s="252">
        <v>785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1876</v>
      </c>
      <c r="G163" s="248"/>
      <c r="H163" s="252">
        <v>433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4" customFormat="1">
      <c r="A164" s="14"/>
      <c r="B164" s="260"/>
      <c r="C164" s="261"/>
      <c r="D164" s="249" t="s">
        <v>236</v>
      </c>
      <c r="E164" s="262" t="s">
        <v>1</v>
      </c>
      <c r="F164" s="263" t="s">
        <v>270</v>
      </c>
      <c r="G164" s="261"/>
      <c r="H164" s="264">
        <v>11245.1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236</v>
      </c>
      <c r="AU164" s="270" t="s">
        <v>21</v>
      </c>
      <c r="AV164" s="14" t="s">
        <v>232</v>
      </c>
      <c r="AW164" s="14" t="s">
        <v>36</v>
      </c>
      <c r="AX164" s="14" t="s">
        <v>88</v>
      </c>
      <c r="AY164" s="270" t="s">
        <v>225</v>
      </c>
    </row>
    <row r="165" s="2" customFormat="1" ht="33" customHeight="1">
      <c r="A165" s="40"/>
      <c r="B165" s="41"/>
      <c r="C165" s="229" t="s">
        <v>271</v>
      </c>
      <c r="D165" s="229" t="s">
        <v>227</v>
      </c>
      <c r="E165" s="230" t="s">
        <v>1877</v>
      </c>
      <c r="F165" s="231" t="s">
        <v>1878</v>
      </c>
      <c r="G165" s="232" t="s">
        <v>240</v>
      </c>
      <c r="H165" s="233">
        <v>76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232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1879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1880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1881</v>
      </c>
      <c r="G167" s="248"/>
      <c r="H167" s="252">
        <v>76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2" customFormat="1" ht="16.5" customHeight="1">
      <c r="A168" s="40"/>
      <c r="B168" s="41"/>
      <c r="C168" s="229" t="s">
        <v>277</v>
      </c>
      <c r="D168" s="229" t="s">
        <v>227</v>
      </c>
      <c r="E168" s="230" t="s">
        <v>1882</v>
      </c>
      <c r="F168" s="231" t="s">
        <v>1883</v>
      </c>
      <c r="G168" s="232" t="s">
        <v>259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1884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1885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21.75" customHeight="1">
      <c r="A170" s="40"/>
      <c r="B170" s="41"/>
      <c r="C170" s="229" t="s">
        <v>283</v>
      </c>
      <c r="D170" s="229" t="s">
        <v>227</v>
      </c>
      <c r="E170" s="230" t="s">
        <v>1886</v>
      </c>
      <c r="F170" s="231" t="s">
        <v>1887</v>
      </c>
      <c r="G170" s="232" t="s">
        <v>230</v>
      </c>
      <c r="H170" s="233">
        <v>77.5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0.00069999999999999999</v>
      </c>
      <c r="R170" s="238">
        <f>Q170*H170</f>
        <v>0.05425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1888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1889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1890</v>
      </c>
      <c r="G172" s="248"/>
      <c r="H172" s="252">
        <v>77.5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16.5" customHeight="1">
      <c r="A173" s="40"/>
      <c r="B173" s="41"/>
      <c r="C173" s="229" t="s">
        <v>289</v>
      </c>
      <c r="D173" s="229" t="s">
        <v>227</v>
      </c>
      <c r="E173" s="230" t="s">
        <v>1891</v>
      </c>
      <c r="F173" s="231" t="s">
        <v>1892</v>
      </c>
      <c r="G173" s="232" t="s">
        <v>230</v>
      </c>
      <c r="H173" s="233">
        <v>77.5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1893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1894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295</v>
      </c>
      <c r="D175" s="229" t="s">
        <v>227</v>
      </c>
      <c r="E175" s="230" t="s">
        <v>1565</v>
      </c>
      <c r="F175" s="231" t="s">
        <v>1566</v>
      </c>
      <c r="G175" s="232" t="s">
        <v>537</v>
      </c>
      <c r="H175" s="233">
        <v>39.5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0.15478</v>
      </c>
      <c r="R175" s="238">
        <f>Q175*H175</f>
        <v>6.11381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1895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1568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1896</v>
      </c>
      <c r="G177" s="248"/>
      <c r="H177" s="252">
        <v>39.5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317</v>
      </c>
      <c r="D178" s="229" t="s">
        <v>227</v>
      </c>
      <c r="E178" s="230" t="s">
        <v>1570</v>
      </c>
      <c r="F178" s="231" t="s">
        <v>1571</v>
      </c>
      <c r="G178" s="232" t="s">
        <v>537</v>
      </c>
      <c r="H178" s="233">
        <v>39.5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1897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1573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 ht="24.15" customHeight="1">
      <c r="A180" s="40"/>
      <c r="B180" s="41"/>
      <c r="C180" s="229" t="s">
        <v>323</v>
      </c>
      <c r="D180" s="229" t="s">
        <v>227</v>
      </c>
      <c r="E180" s="230" t="s">
        <v>1898</v>
      </c>
      <c r="F180" s="231" t="s">
        <v>1899</v>
      </c>
      <c r="G180" s="232" t="s">
        <v>395</v>
      </c>
      <c r="H180" s="233">
        <v>0.435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1</v>
      </c>
      <c r="R180" s="238">
        <f>Q180*H180</f>
        <v>0.435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1900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1901</v>
      </c>
      <c r="G181" s="248"/>
      <c r="H181" s="252">
        <v>0.435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1902</v>
      </c>
      <c r="F182" s="231" t="s">
        <v>1903</v>
      </c>
      <c r="G182" s="232" t="s">
        <v>459</v>
      </c>
      <c r="H182" s="233">
        <v>100.5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0.00020000000000000001</v>
      </c>
      <c r="R182" s="238">
        <f>Q182*H182</f>
        <v>0.0201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1904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1905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1906</v>
      </c>
      <c r="G184" s="248"/>
      <c r="H184" s="252">
        <v>100.5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1579</v>
      </c>
      <c r="F185" s="231" t="s">
        <v>1580</v>
      </c>
      <c r="G185" s="232" t="s">
        <v>230</v>
      </c>
      <c r="H185" s="233">
        <v>1206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0.00014999999999999999</v>
      </c>
      <c r="R185" s="238">
        <f>Q185*H185</f>
        <v>0.18089999999999998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1907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1582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1908</v>
      </c>
      <c r="G187" s="248"/>
      <c r="H187" s="252">
        <v>731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1909</v>
      </c>
      <c r="G188" s="248"/>
      <c r="H188" s="252">
        <v>81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1910</v>
      </c>
      <c r="G189" s="248"/>
      <c r="H189" s="252">
        <v>394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4" customFormat="1">
      <c r="A190" s="14"/>
      <c r="B190" s="260"/>
      <c r="C190" s="261"/>
      <c r="D190" s="249" t="s">
        <v>236</v>
      </c>
      <c r="E190" s="262" t="s">
        <v>1</v>
      </c>
      <c r="F190" s="263" t="s">
        <v>270</v>
      </c>
      <c r="G190" s="261"/>
      <c r="H190" s="264">
        <v>1206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0" t="s">
        <v>236</v>
      </c>
      <c r="AU190" s="270" t="s">
        <v>21</v>
      </c>
      <c r="AV190" s="14" t="s">
        <v>232</v>
      </c>
      <c r="AW190" s="14" t="s">
        <v>36</v>
      </c>
      <c r="AX190" s="14" t="s">
        <v>88</v>
      </c>
      <c r="AY190" s="270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1584</v>
      </c>
      <c r="F191" s="231" t="s">
        <v>1585</v>
      </c>
      <c r="G191" s="232" t="s">
        <v>230</v>
      </c>
      <c r="H191" s="233">
        <v>1206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1911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1587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 ht="16.5" customHeight="1">
      <c r="A193" s="40"/>
      <c r="B193" s="41"/>
      <c r="C193" s="282" t="s">
        <v>346</v>
      </c>
      <c r="D193" s="282" t="s">
        <v>341</v>
      </c>
      <c r="E193" s="283" t="s">
        <v>1589</v>
      </c>
      <c r="F193" s="284" t="s">
        <v>1590</v>
      </c>
      <c r="G193" s="285" t="s">
        <v>395</v>
      </c>
      <c r="H193" s="286">
        <v>112.37600000000001</v>
      </c>
      <c r="I193" s="287"/>
      <c r="J193" s="288">
        <f>ROUND(I193*H193,2)</f>
        <v>0</v>
      </c>
      <c r="K193" s="284" t="s">
        <v>1</v>
      </c>
      <c r="L193" s="289"/>
      <c r="M193" s="290" t="s">
        <v>1</v>
      </c>
      <c r="N193" s="291" t="s">
        <v>45</v>
      </c>
      <c r="O193" s="93"/>
      <c r="P193" s="238">
        <f>O193*H193</f>
        <v>0</v>
      </c>
      <c r="Q193" s="238">
        <v>1</v>
      </c>
      <c r="R193" s="238">
        <f>Q193*H193</f>
        <v>112.37600000000001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277</v>
      </c>
      <c r="AT193" s="240" t="s">
        <v>341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1912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1913</v>
      </c>
      <c r="G194" s="248"/>
      <c r="H194" s="252">
        <v>48.868000000000002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1914</v>
      </c>
      <c r="G195" s="248"/>
      <c r="H195" s="252">
        <v>10.83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1915</v>
      </c>
      <c r="G196" s="248"/>
      <c r="H196" s="252">
        <v>52.677999999999997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112.37600000000001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33" customHeight="1">
      <c r="A198" s="40"/>
      <c r="B198" s="41"/>
      <c r="C198" s="229" t="s">
        <v>352</v>
      </c>
      <c r="D198" s="229" t="s">
        <v>227</v>
      </c>
      <c r="E198" s="230" t="s">
        <v>1593</v>
      </c>
      <c r="F198" s="231" t="s">
        <v>1594</v>
      </c>
      <c r="G198" s="232" t="s">
        <v>230</v>
      </c>
      <c r="H198" s="233">
        <v>731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1916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1596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1908</v>
      </c>
      <c r="G200" s="248"/>
      <c r="H200" s="252">
        <v>731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37.8" customHeight="1">
      <c r="A201" s="40"/>
      <c r="B201" s="41"/>
      <c r="C201" s="229" t="s">
        <v>358</v>
      </c>
      <c r="D201" s="229" t="s">
        <v>227</v>
      </c>
      <c r="E201" s="230" t="s">
        <v>617</v>
      </c>
      <c r="F201" s="231" t="s">
        <v>618</v>
      </c>
      <c r="G201" s="232" t="s">
        <v>240</v>
      </c>
      <c r="H201" s="233">
        <v>7843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1917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620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1918</v>
      </c>
      <c r="G203" s="248"/>
      <c r="H203" s="252">
        <v>7843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7.8" customHeight="1">
      <c r="A204" s="40"/>
      <c r="B204" s="41"/>
      <c r="C204" s="229" t="s">
        <v>364</v>
      </c>
      <c r="D204" s="229" t="s">
        <v>227</v>
      </c>
      <c r="E204" s="230" t="s">
        <v>296</v>
      </c>
      <c r="F204" s="231" t="s">
        <v>297</v>
      </c>
      <c r="G204" s="232" t="s">
        <v>240</v>
      </c>
      <c r="H204" s="233">
        <v>10346.5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1919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299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1920</v>
      </c>
      <c r="G206" s="248"/>
      <c r="H206" s="252">
        <v>907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80</v>
      </c>
      <c r="AY206" s="258" t="s">
        <v>225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1921</v>
      </c>
      <c r="G207" s="248"/>
      <c r="H207" s="252">
        <v>2468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80</v>
      </c>
      <c r="AY207" s="258" t="s">
        <v>225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1922</v>
      </c>
      <c r="G208" s="248"/>
      <c r="H208" s="252">
        <v>866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1923</v>
      </c>
      <c r="G209" s="248"/>
      <c r="H209" s="252">
        <v>148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1924</v>
      </c>
      <c r="G210" s="248"/>
      <c r="H210" s="252">
        <v>7.9500000000000002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3" customFormat="1">
      <c r="A211" s="13"/>
      <c r="B211" s="247"/>
      <c r="C211" s="248"/>
      <c r="D211" s="249" t="s">
        <v>236</v>
      </c>
      <c r="E211" s="250" t="s">
        <v>1</v>
      </c>
      <c r="F211" s="251" t="s">
        <v>1881</v>
      </c>
      <c r="G211" s="248"/>
      <c r="H211" s="252">
        <v>76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236</v>
      </c>
      <c r="AU211" s="258" t="s">
        <v>21</v>
      </c>
      <c r="AV211" s="13" t="s">
        <v>21</v>
      </c>
      <c r="AW211" s="13" t="s">
        <v>36</v>
      </c>
      <c r="AX211" s="13" t="s">
        <v>80</v>
      </c>
      <c r="AY211" s="258" t="s">
        <v>225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1925</v>
      </c>
      <c r="G212" s="248"/>
      <c r="H212" s="252">
        <v>433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80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1926</v>
      </c>
      <c r="G213" s="248"/>
      <c r="H213" s="252">
        <v>785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5" customFormat="1">
      <c r="A214" s="15"/>
      <c r="B214" s="271"/>
      <c r="C214" s="272"/>
      <c r="D214" s="249" t="s">
        <v>236</v>
      </c>
      <c r="E214" s="273" t="s">
        <v>1</v>
      </c>
      <c r="F214" s="274" t="s">
        <v>303</v>
      </c>
      <c r="G214" s="272"/>
      <c r="H214" s="275">
        <v>5690.9499999999998</v>
      </c>
      <c r="I214" s="276"/>
      <c r="J214" s="272"/>
      <c r="K214" s="272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236</v>
      </c>
      <c r="AU214" s="281" t="s">
        <v>21</v>
      </c>
      <c r="AV214" s="15" t="s">
        <v>244</v>
      </c>
      <c r="AW214" s="15" t="s">
        <v>36</v>
      </c>
      <c r="AX214" s="15" t="s">
        <v>80</v>
      </c>
      <c r="AY214" s="281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1927</v>
      </c>
      <c r="G215" s="248"/>
      <c r="H215" s="252">
        <v>22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1923</v>
      </c>
      <c r="G216" s="248"/>
      <c r="H216" s="252">
        <v>148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80</v>
      </c>
      <c r="AY216" s="258" t="s">
        <v>225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1922</v>
      </c>
      <c r="G217" s="248"/>
      <c r="H217" s="252">
        <v>866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80</v>
      </c>
      <c r="AY217" s="258" t="s">
        <v>225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1928</v>
      </c>
      <c r="G218" s="248"/>
      <c r="H218" s="252">
        <v>179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80</v>
      </c>
      <c r="AY218" s="258" t="s">
        <v>225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1929</v>
      </c>
      <c r="G219" s="248"/>
      <c r="H219" s="252">
        <v>24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80</v>
      </c>
      <c r="AY219" s="258" t="s">
        <v>225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1930</v>
      </c>
      <c r="G220" s="248"/>
      <c r="H220" s="252">
        <v>2.8999999999999999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80</v>
      </c>
      <c r="AY220" s="258" t="s">
        <v>225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1931</v>
      </c>
      <c r="G221" s="248"/>
      <c r="H221" s="252">
        <v>168.15000000000001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80</v>
      </c>
      <c r="AY221" s="258" t="s">
        <v>225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1932</v>
      </c>
      <c r="G222" s="248"/>
      <c r="H222" s="252">
        <v>3137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80</v>
      </c>
      <c r="AY222" s="258" t="s">
        <v>225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1933</v>
      </c>
      <c r="G223" s="248"/>
      <c r="H223" s="252">
        <v>57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80</v>
      </c>
      <c r="AY223" s="258" t="s">
        <v>225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1934</v>
      </c>
      <c r="G224" s="248"/>
      <c r="H224" s="252">
        <v>50.899999999999999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80</v>
      </c>
      <c r="AY224" s="258" t="s">
        <v>225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1935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80</v>
      </c>
      <c r="AY225" s="258" t="s">
        <v>225</v>
      </c>
    </row>
    <row r="226" s="15" customFormat="1">
      <c r="A226" s="15"/>
      <c r="B226" s="271"/>
      <c r="C226" s="272"/>
      <c r="D226" s="249" t="s">
        <v>236</v>
      </c>
      <c r="E226" s="273" t="s">
        <v>1847</v>
      </c>
      <c r="F226" s="274" t="s">
        <v>303</v>
      </c>
      <c r="G226" s="272"/>
      <c r="H226" s="275">
        <v>4655.5500000000002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1" t="s">
        <v>236</v>
      </c>
      <c r="AU226" s="281" t="s">
        <v>21</v>
      </c>
      <c r="AV226" s="15" t="s">
        <v>244</v>
      </c>
      <c r="AW226" s="15" t="s">
        <v>36</v>
      </c>
      <c r="AX226" s="15" t="s">
        <v>80</v>
      </c>
      <c r="AY226" s="281" t="s">
        <v>225</v>
      </c>
    </row>
    <row r="227" s="14" customFormat="1">
      <c r="A227" s="14"/>
      <c r="B227" s="260"/>
      <c r="C227" s="261"/>
      <c r="D227" s="249" t="s">
        <v>236</v>
      </c>
      <c r="E227" s="262" t="s">
        <v>1</v>
      </c>
      <c r="F227" s="263" t="s">
        <v>270</v>
      </c>
      <c r="G227" s="261"/>
      <c r="H227" s="264">
        <v>10346.5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0" t="s">
        <v>236</v>
      </c>
      <c r="AU227" s="270" t="s">
        <v>21</v>
      </c>
      <c r="AV227" s="14" t="s">
        <v>232</v>
      </c>
      <c r="AW227" s="14" t="s">
        <v>36</v>
      </c>
      <c r="AX227" s="14" t="s">
        <v>88</v>
      </c>
      <c r="AY227" s="270" t="s">
        <v>225</v>
      </c>
    </row>
    <row r="228" s="2" customFormat="1" ht="37.8" customHeight="1">
      <c r="A228" s="40"/>
      <c r="B228" s="41"/>
      <c r="C228" s="229" t="s">
        <v>7</v>
      </c>
      <c r="D228" s="229" t="s">
        <v>227</v>
      </c>
      <c r="E228" s="230" t="s">
        <v>671</v>
      </c>
      <c r="F228" s="231" t="s">
        <v>672</v>
      </c>
      <c r="G228" s="232" t="s">
        <v>240</v>
      </c>
      <c r="H228" s="233">
        <v>5716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1936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674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13" customFormat="1">
      <c r="A230" s="13"/>
      <c r="B230" s="247"/>
      <c r="C230" s="248"/>
      <c r="D230" s="249" t="s">
        <v>236</v>
      </c>
      <c r="E230" s="250" t="s">
        <v>1</v>
      </c>
      <c r="F230" s="251" t="s">
        <v>1937</v>
      </c>
      <c r="G230" s="248"/>
      <c r="H230" s="252">
        <v>1010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36</v>
      </c>
      <c r="AX230" s="13" t="s">
        <v>80</v>
      </c>
      <c r="AY230" s="258" t="s">
        <v>225</v>
      </c>
    </row>
    <row r="231" s="13" customFormat="1">
      <c r="A231" s="13"/>
      <c r="B231" s="247"/>
      <c r="C231" s="248"/>
      <c r="D231" s="249" t="s">
        <v>236</v>
      </c>
      <c r="E231" s="250" t="s">
        <v>1849</v>
      </c>
      <c r="F231" s="251" t="s">
        <v>1938</v>
      </c>
      <c r="G231" s="248"/>
      <c r="H231" s="252">
        <v>4706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80</v>
      </c>
      <c r="AY231" s="258" t="s">
        <v>225</v>
      </c>
    </row>
    <row r="232" s="14" customFormat="1">
      <c r="A232" s="14"/>
      <c r="B232" s="260"/>
      <c r="C232" s="261"/>
      <c r="D232" s="249" t="s">
        <v>236</v>
      </c>
      <c r="E232" s="262" t="s">
        <v>1</v>
      </c>
      <c r="F232" s="263" t="s">
        <v>270</v>
      </c>
      <c r="G232" s="261"/>
      <c r="H232" s="264">
        <v>5716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0" t="s">
        <v>236</v>
      </c>
      <c r="AU232" s="270" t="s">
        <v>21</v>
      </c>
      <c r="AV232" s="14" t="s">
        <v>232</v>
      </c>
      <c r="AW232" s="14" t="s">
        <v>36</v>
      </c>
      <c r="AX232" s="14" t="s">
        <v>88</v>
      </c>
      <c r="AY232" s="270" t="s">
        <v>225</v>
      </c>
    </row>
    <row r="233" s="2" customFormat="1" ht="37.8" customHeight="1">
      <c r="A233" s="40"/>
      <c r="B233" s="41"/>
      <c r="C233" s="229" t="s">
        <v>374</v>
      </c>
      <c r="D233" s="229" t="s">
        <v>227</v>
      </c>
      <c r="E233" s="230" t="s">
        <v>678</v>
      </c>
      <c r="F233" s="231" t="s">
        <v>679</v>
      </c>
      <c r="G233" s="232" t="s">
        <v>240</v>
      </c>
      <c r="H233" s="233">
        <v>57160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1939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681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1940</v>
      </c>
      <c r="G235" s="248"/>
      <c r="H235" s="252">
        <v>57160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379</v>
      </c>
      <c r="D236" s="229" t="s">
        <v>227</v>
      </c>
      <c r="E236" s="230" t="s">
        <v>400</v>
      </c>
      <c r="F236" s="231" t="s">
        <v>401</v>
      </c>
      <c r="G236" s="232" t="s">
        <v>240</v>
      </c>
      <c r="H236" s="233">
        <v>9361.5499999999993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1941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403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1847</v>
      </c>
      <c r="G238" s="248"/>
      <c r="H238" s="252">
        <v>4655.5500000000002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1849</v>
      </c>
      <c r="G239" s="248"/>
      <c r="H239" s="252">
        <v>4706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9361.5499999999993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386</v>
      </c>
      <c r="D241" s="229" t="s">
        <v>227</v>
      </c>
      <c r="E241" s="230" t="s">
        <v>860</v>
      </c>
      <c r="F241" s="231" t="s">
        <v>861</v>
      </c>
      <c r="G241" s="232" t="s">
        <v>240</v>
      </c>
      <c r="H241" s="233">
        <v>1366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1942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863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1943</v>
      </c>
      <c r="G243" s="248"/>
      <c r="H243" s="252">
        <v>433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1875</v>
      </c>
      <c r="G244" s="248"/>
      <c r="H244" s="252">
        <v>785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1923</v>
      </c>
      <c r="G245" s="248"/>
      <c r="H245" s="252">
        <v>148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1366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16.5" customHeight="1">
      <c r="A247" s="40"/>
      <c r="B247" s="41"/>
      <c r="C247" s="229" t="s">
        <v>392</v>
      </c>
      <c r="D247" s="229" t="s">
        <v>227</v>
      </c>
      <c r="E247" s="230" t="s">
        <v>1944</v>
      </c>
      <c r="F247" s="231" t="s">
        <v>1945</v>
      </c>
      <c r="G247" s="232" t="s">
        <v>259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1946</v>
      </c>
    </row>
    <row r="248" s="2" customFormat="1">
      <c r="A248" s="40"/>
      <c r="B248" s="41"/>
      <c r="C248" s="42"/>
      <c r="D248" s="249" t="s">
        <v>261</v>
      </c>
      <c r="E248" s="42"/>
      <c r="F248" s="259" t="s">
        <v>1947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261</v>
      </c>
      <c r="AU248" s="18" t="s">
        <v>21</v>
      </c>
    </row>
    <row r="249" s="2" customFormat="1" ht="16.5" customHeight="1">
      <c r="A249" s="40"/>
      <c r="B249" s="41"/>
      <c r="C249" s="229" t="s">
        <v>399</v>
      </c>
      <c r="D249" s="229" t="s">
        <v>227</v>
      </c>
      <c r="E249" s="230" t="s">
        <v>1948</v>
      </c>
      <c r="F249" s="231" t="s">
        <v>1949</v>
      </c>
      <c r="G249" s="232" t="s">
        <v>259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1950</v>
      </c>
    </row>
    <row r="250" s="2" customFormat="1">
      <c r="A250" s="40"/>
      <c r="B250" s="41"/>
      <c r="C250" s="42"/>
      <c r="D250" s="249" t="s">
        <v>261</v>
      </c>
      <c r="E250" s="42"/>
      <c r="F250" s="259" t="s">
        <v>1951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261</v>
      </c>
      <c r="AU250" s="18" t="s">
        <v>21</v>
      </c>
    </row>
    <row r="251" s="2" customFormat="1" ht="16.5" customHeight="1">
      <c r="A251" s="40"/>
      <c r="B251" s="41"/>
      <c r="C251" s="229" t="s">
        <v>701</v>
      </c>
      <c r="D251" s="229" t="s">
        <v>227</v>
      </c>
      <c r="E251" s="230" t="s">
        <v>406</v>
      </c>
      <c r="F251" s="231" t="s">
        <v>407</v>
      </c>
      <c r="G251" s="232" t="s">
        <v>240</v>
      </c>
      <c r="H251" s="233">
        <v>3375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1952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409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1953</v>
      </c>
      <c r="G253" s="248"/>
      <c r="H253" s="252">
        <v>2468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1920</v>
      </c>
      <c r="G254" s="248"/>
      <c r="H254" s="252">
        <v>907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3375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33" customHeight="1">
      <c r="A256" s="40"/>
      <c r="B256" s="41"/>
      <c r="C256" s="229" t="s">
        <v>405</v>
      </c>
      <c r="D256" s="229" t="s">
        <v>227</v>
      </c>
      <c r="E256" s="230" t="s">
        <v>393</v>
      </c>
      <c r="F256" s="231" t="s">
        <v>394</v>
      </c>
      <c r="G256" s="232" t="s">
        <v>395</v>
      </c>
      <c r="H256" s="233">
        <v>11432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1954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397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1955</v>
      </c>
      <c r="G258" s="248"/>
      <c r="H258" s="252">
        <v>11432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412</v>
      </c>
      <c r="D259" s="229" t="s">
        <v>227</v>
      </c>
      <c r="E259" s="230" t="s">
        <v>324</v>
      </c>
      <c r="F259" s="231" t="s">
        <v>325</v>
      </c>
      <c r="G259" s="232" t="s">
        <v>240</v>
      </c>
      <c r="H259" s="233">
        <v>1126.9000000000001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1956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327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2" customFormat="1">
      <c r="A261" s="40"/>
      <c r="B261" s="41"/>
      <c r="C261" s="42"/>
      <c r="D261" s="249" t="s">
        <v>261</v>
      </c>
      <c r="E261" s="42"/>
      <c r="F261" s="259" t="s">
        <v>1957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261</v>
      </c>
      <c r="AU261" s="18" t="s">
        <v>21</v>
      </c>
    </row>
    <row r="262" s="13" customFormat="1">
      <c r="A262" s="13"/>
      <c r="B262" s="247"/>
      <c r="C262" s="248"/>
      <c r="D262" s="249" t="s">
        <v>236</v>
      </c>
      <c r="E262" s="250" t="s">
        <v>1</v>
      </c>
      <c r="F262" s="251" t="s">
        <v>1928</v>
      </c>
      <c r="G262" s="248"/>
      <c r="H262" s="252">
        <v>179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236</v>
      </c>
      <c r="AU262" s="258" t="s">
        <v>21</v>
      </c>
      <c r="AV262" s="13" t="s">
        <v>21</v>
      </c>
      <c r="AW262" s="13" t="s">
        <v>36</v>
      </c>
      <c r="AX262" s="13" t="s">
        <v>80</v>
      </c>
      <c r="AY262" s="258" t="s">
        <v>225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1922</v>
      </c>
      <c r="G263" s="248"/>
      <c r="H263" s="252">
        <v>866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1958</v>
      </c>
      <c r="G264" s="248"/>
      <c r="H264" s="252">
        <v>22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1930</v>
      </c>
      <c r="G265" s="248"/>
      <c r="H265" s="252">
        <v>2.8999999999999999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1933</v>
      </c>
      <c r="G266" s="248"/>
      <c r="H266" s="252">
        <v>57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1126.9000000000001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418</v>
      </c>
      <c r="D268" s="229" t="s">
        <v>227</v>
      </c>
      <c r="E268" s="230" t="s">
        <v>827</v>
      </c>
      <c r="F268" s="231" t="s">
        <v>828</v>
      </c>
      <c r="G268" s="232" t="s">
        <v>240</v>
      </c>
      <c r="H268" s="233">
        <v>52.100000000000001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1959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830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1934</v>
      </c>
      <c r="G270" s="248"/>
      <c r="H270" s="252">
        <v>50.899999999999999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1935</v>
      </c>
      <c r="G271" s="248"/>
      <c r="H271" s="252">
        <v>0.59999999999999998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1960</v>
      </c>
      <c r="G272" s="248"/>
      <c r="H272" s="252">
        <v>0.59999999999999998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4" customFormat="1">
      <c r="A273" s="14"/>
      <c r="B273" s="260"/>
      <c r="C273" s="261"/>
      <c r="D273" s="249" t="s">
        <v>236</v>
      </c>
      <c r="E273" s="262" t="s">
        <v>1</v>
      </c>
      <c r="F273" s="263" t="s">
        <v>270</v>
      </c>
      <c r="G273" s="261"/>
      <c r="H273" s="264">
        <v>52.100000000000001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0" t="s">
        <v>236</v>
      </c>
      <c r="AU273" s="270" t="s">
        <v>21</v>
      </c>
      <c r="AV273" s="14" t="s">
        <v>232</v>
      </c>
      <c r="AW273" s="14" t="s">
        <v>36</v>
      </c>
      <c r="AX273" s="14" t="s">
        <v>88</v>
      </c>
      <c r="AY273" s="270" t="s">
        <v>225</v>
      </c>
    </row>
    <row r="274" s="2" customFormat="1" ht="16.5" customHeight="1">
      <c r="A274" s="40"/>
      <c r="B274" s="41"/>
      <c r="C274" s="282" t="s">
        <v>423</v>
      </c>
      <c r="D274" s="282" t="s">
        <v>341</v>
      </c>
      <c r="E274" s="283" t="s">
        <v>834</v>
      </c>
      <c r="F274" s="284" t="s">
        <v>835</v>
      </c>
      <c r="G274" s="285" t="s">
        <v>395</v>
      </c>
      <c r="H274" s="286">
        <v>1.2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1</v>
      </c>
      <c r="R274" s="238">
        <f>Q274*H274</f>
        <v>1.2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1961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1962</v>
      </c>
      <c r="G275" s="248"/>
      <c r="H275" s="252">
        <v>1.2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430</v>
      </c>
      <c r="D276" s="229" t="s">
        <v>227</v>
      </c>
      <c r="E276" s="230" t="s">
        <v>413</v>
      </c>
      <c r="F276" s="231" t="s">
        <v>414</v>
      </c>
      <c r="G276" s="232" t="s">
        <v>230</v>
      </c>
      <c r="H276" s="233">
        <v>1121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1963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416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1964</v>
      </c>
      <c r="G278" s="248"/>
      <c r="H278" s="252">
        <v>1121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24.15" customHeight="1">
      <c r="A279" s="40"/>
      <c r="B279" s="41"/>
      <c r="C279" s="229" t="s">
        <v>436</v>
      </c>
      <c r="D279" s="229" t="s">
        <v>227</v>
      </c>
      <c r="E279" s="230" t="s">
        <v>419</v>
      </c>
      <c r="F279" s="231" t="s">
        <v>420</v>
      </c>
      <c r="G279" s="232" t="s">
        <v>230</v>
      </c>
      <c r="H279" s="233">
        <v>1121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1965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422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 ht="16.5" customHeight="1">
      <c r="A281" s="40"/>
      <c r="B281" s="41"/>
      <c r="C281" s="282" t="s">
        <v>441</v>
      </c>
      <c r="D281" s="282" t="s">
        <v>341</v>
      </c>
      <c r="E281" s="283" t="s">
        <v>424</v>
      </c>
      <c r="F281" s="284" t="s">
        <v>425</v>
      </c>
      <c r="G281" s="285" t="s">
        <v>426</v>
      </c>
      <c r="H281" s="286">
        <v>22.420000000000002</v>
      </c>
      <c r="I281" s="287"/>
      <c r="J281" s="288">
        <f>ROUND(I281*H281,2)</f>
        <v>0</v>
      </c>
      <c r="K281" s="284" t="s">
        <v>231</v>
      </c>
      <c r="L281" s="289"/>
      <c r="M281" s="290" t="s">
        <v>1</v>
      </c>
      <c r="N281" s="291" t="s">
        <v>45</v>
      </c>
      <c r="O281" s="93"/>
      <c r="P281" s="238">
        <f>O281*H281</f>
        <v>0</v>
      </c>
      <c r="Q281" s="238">
        <v>0.001</v>
      </c>
      <c r="R281" s="238">
        <f>Q281*H281</f>
        <v>0.022420000000000002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277</v>
      </c>
      <c r="AT281" s="240" t="s">
        <v>341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1966</v>
      </c>
    </row>
    <row r="282" s="13" customFormat="1">
      <c r="A282" s="13"/>
      <c r="B282" s="247"/>
      <c r="C282" s="248"/>
      <c r="D282" s="249" t="s">
        <v>236</v>
      </c>
      <c r="E282" s="248"/>
      <c r="F282" s="251" t="s">
        <v>1967</v>
      </c>
      <c r="G282" s="248"/>
      <c r="H282" s="252">
        <v>22.420000000000002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4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29" t="s">
        <v>729</v>
      </c>
      <c r="D283" s="229" t="s">
        <v>227</v>
      </c>
      <c r="E283" s="230" t="s">
        <v>708</v>
      </c>
      <c r="F283" s="231" t="s">
        <v>709</v>
      </c>
      <c r="G283" s="232" t="s">
        <v>230</v>
      </c>
      <c r="H283" s="233">
        <v>1932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1968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711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1969</v>
      </c>
      <c r="G285" s="248"/>
      <c r="H285" s="252">
        <v>1932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2" customFormat="1" ht="16.5" customHeight="1">
      <c r="A286" s="40"/>
      <c r="B286" s="41"/>
      <c r="C286" s="229" t="s">
        <v>735</v>
      </c>
      <c r="D286" s="229" t="s">
        <v>227</v>
      </c>
      <c r="E286" s="230" t="s">
        <v>437</v>
      </c>
      <c r="F286" s="231" t="s">
        <v>438</v>
      </c>
      <c r="G286" s="232" t="s">
        <v>240</v>
      </c>
      <c r="H286" s="233">
        <v>22.420000000000002</v>
      </c>
      <c r="I286" s="234"/>
      <c r="J286" s="235">
        <f>ROUND(I286*H286,2)</f>
        <v>0</v>
      </c>
      <c r="K286" s="231" t="s">
        <v>231</v>
      </c>
      <c r="L286" s="46"/>
      <c r="M286" s="236" t="s">
        <v>1</v>
      </c>
      <c r="N286" s="237" t="s">
        <v>45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232</v>
      </c>
      <c r="AT286" s="240" t="s">
        <v>227</v>
      </c>
      <c r="AU286" s="240" t="s">
        <v>21</v>
      </c>
      <c r="AY286" s="18" t="s">
        <v>225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88</v>
      </c>
      <c r="BK286" s="241">
        <f>ROUND(I286*H286,2)</f>
        <v>0</v>
      </c>
      <c r="BL286" s="18" t="s">
        <v>232</v>
      </c>
      <c r="BM286" s="240" t="s">
        <v>1970</v>
      </c>
    </row>
    <row r="287" s="2" customFormat="1">
      <c r="A287" s="40"/>
      <c r="B287" s="41"/>
      <c r="C287" s="42"/>
      <c r="D287" s="242" t="s">
        <v>234</v>
      </c>
      <c r="E287" s="42"/>
      <c r="F287" s="243" t="s">
        <v>440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234</v>
      </c>
      <c r="AU287" s="18" t="s">
        <v>21</v>
      </c>
    </row>
    <row r="288" s="2" customFormat="1" ht="16.5" customHeight="1">
      <c r="A288" s="40"/>
      <c r="B288" s="41"/>
      <c r="C288" s="229" t="s">
        <v>456</v>
      </c>
      <c r="D288" s="229" t="s">
        <v>227</v>
      </c>
      <c r="E288" s="230" t="s">
        <v>1971</v>
      </c>
      <c r="F288" s="231" t="s">
        <v>1972</v>
      </c>
      <c r="G288" s="232" t="s">
        <v>230</v>
      </c>
      <c r="H288" s="233">
        <v>642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1973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1974</v>
      </c>
      <c r="G289" s="248"/>
      <c r="H289" s="252">
        <v>642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16.5" customHeight="1">
      <c r="A290" s="40"/>
      <c r="B290" s="41"/>
      <c r="C290" s="229" t="s">
        <v>463</v>
      </c>
      <c r="D290" s="229" t="s">
        <v>227</v>
      </c>
      <c r="E290" s="230" t="s">
        <v>375</v>
      </c>
      <c r="F290" s="231" t="s">
        <v>376</v>
      </c>
      <c r="G290" s="232" t="s">
        <v>240</v>
      </c>
      <c r="H290" s="233">
        <v>7843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1975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1976</v>
      </c>
      <c r="G291" s="248"/>
      <c r="H291" s="252">
        <v>7843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21</v>
      </c>
      <c r="F292" s="227" t="s">
        <v>446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SUM(P293:P307)</f>
        <v>0</v>
      </c>
      <c r="Q292" s="221"/>
      <c r="R292" s="222">
        <f>SUM(R293:R307)</f>
        <v>333.4338156</v>
      </c>
      <c r="S292" s="221"/>
      <c r="T292" s="223">
        <f>SUM(T293:T307)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SUM(BK293:BK307)</f>
        <v>0</v>
      </c>
    </row>
    <row r="293" s="2" customFormat="1" ht="33" customHeight="1">
      <c r="A293" s="40"/>
      <c r="B293" s="41"/>
      <c r="C293" s="229" t="s">
        <v>470</v>
      </c>
      <c r="D293" s="229" t="s">
        <v>227</v>
      </c>
      <c r="E293" s="230" t="s">
        <v>1977</v>
      </c>
      <c r="F293" s="231" t="s">
        <v>1978</v>
      </c>
      <c r="G293" s="232" t="s">
        <v>537</v>
      </c>
      <c r="H293" s="233">
        <v>21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0.00054000000000000001</v>
      </c>
      <c r="R293" s="238">
        <f>Q293*H293</f>
        <v>0.011339999999999999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1979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1980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>
      <c r="A295" s="40"/>
      <c r="B295" s="41"/>
      <c r="C295" s="42"/>
      <c r="D295" s="249" t="s">
        <v>261</v>
      </c>
      <c r="E295" s="42"/>
      <c r="F295" s="259" t="s">
        <v>1981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261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1982</v>
      </c>
      <c r="G296" s="248"/>
      <c r="H296" s="252">
        <v>21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476</v>
      </c>
      <c r="D297" s="229" t="s">
        <v>227</v>
      </c>
      <c r="E297" s="230" t="s">
        <v>1983</v>
      </c>
      <c r="F297" s="231" t="s">
        <v>1984</v>
      </c>
      <c r="G297" s="232" t="s">
        <v>537</v>
      </c>
      <c r="H297" s="233">
        <v>1872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0.00014999999999999999</v>
      </c>
      <c r="R297" s="238">
        <f>Q297*H297</f>
        <v>0.28079999999999999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1985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1986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1987</v>
      </c>
      <c r="G299" s="248"/>
      <c r="H299" s="252">
        <v>1872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16.5" customHeight="1">
      <c r="A300" s="40"/>
      <c r="B300" s="41"/>
      <c r="C300" s="229" t="s">
        <v>481</v>
      </c>
      <c r="D300" s="229" t="s">
        <v>227</v>
      </c>
      <c r="E300" s="230" t="s">
        <v>1988</v>
      </c>
      <c r="F300" s="231" t="s">
        <v>1989</v>
      </c>
      <c r="G300" s="232" t="s">
        <v>240</v>
      </c>
      <c r="H300" s="233">
        <v>942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1990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1991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2" customFormat="1" ht="16.5" customHeight="1">
      <c r="A302" s="40"/>
      <c r="B302" s="41"/>
      <c r="C302" s="229" t="s">
        <v>487</v>
      </c>
      <c r="D302" s="229" t="s">
        <v>227</v>
      </c>
      <c r="E302" s="230" t="s">
        <v>988</v>
      </c>
      <c r="F302" s="231" t="s">
        <v>989</v>
      </c>
      <c r="G302" s="232" t="s">
        <v>240</v>
      </c>
      <c r="H302" s="233">
        <v>144.78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2.3010199999999998</v>
      </c>
      <c r="R302" s="238">
        <f>Q302*H302</f>
        <v>333.14167559999999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1992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991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1993</v>
      </c>
      <c r="G304" s="248"/>
      <c r="H304" s="252">
        <v>72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80</v>
      </c>
      <c r="AY304" s="258" t="s">
        <v>225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1994</v>
      </c>
      <c r="G305" s="248"/>
      <c r="H305" s="252">
        <v>72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80</v>
      </c>
      <c r="AY305" s="258" t="s">
        <v>225</v>
      </c>
    </row>
    <row r="306" s="13" customFormat="1">
      <c r="A306" s="13"/>
      <c r="B306" s="247"/>
      <c r="C306" s="248"/>
      <c r="D306" s="249" t="s">
        <v>236</v>
      </c>
      <c r="E306" s="250" t="s">
        <v>1</v>
      </c>
      <c r="F306" s="251" t="s">
        <v>1995</v>
      </c>
      <c r="G306" s="248"/>
      <c r="H306" s="252">
        <v>0.78000000000000003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236</v>
      </c>
      <c r="AU306" s="258" t="s">
        <v>21</v>
      </c>
      <c r="AV306" s="13" t="s">
        <v>21</v>
      </c>
      <c r="AW306" s="13" t="s">
        <v>36</v>
      </c>
      <c r="AX306" s="13" t="s">
        <v>80</v>
      </c>
      <c r="AY306" s="258" t="s">
        <v>225</v>
      </c>
    </row>
    <row r="307" s="14" customFormat="1">
      <c r="A307" s="14"/>
      <c r="B307" s="260"/>
      <c r="C307" s="261"/>
      <c r="D307" s="249" t="s">
        <v>236</v>
      </c>
      <c r="E307" s="262" t="s">
        <v>1</v>
      </c>
      <c r="F307" s="263" t="s">
        <v>270</v>
      </c>
      <c r="G307" s="261"/>
      <c r="H307" s="264">
        <v>144.78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0" t="s">
        <v>236</v>
      </c>
      <c r="AU307" s="270" t="s">
        <v>21</v>
      </c>
      <c r="AV307" s="14" t="s">
        <v>232</v>
      </c>
      <c r="AW307" s="14" t="s">
        <v>36</v>
      </c>
      <c r="AX307" s="14" t="s">
        <v>88</v>
      </c>
      <c r="AY307" s="270" t="s">
        <v>225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244</v>
      </c>
      <c r="F308" s="227" t="s">
        <v>462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SUM(P309:P337)</f>
        <v>0</v>
      </c>
      <c r="Q308" s="221"/>
      <c r="R308" s="222">
        <f>SUM(R309:R337)</f>
        <v>161.81321364000002</v>
      </c>
      <c r="S308" s="221"/>
      <c r="T308" s="223">
        <f>SUM(T309:T337)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88</v>
      </c>
      <c r="AY308" s="224" t="s">
        <v>225</v>
      </c>
      <c r="BK308" s="226">
        <f>SUM(BK309:BK337)</f>
        <v>0</v>
      </c>
    </row>
    <row r="309" s="2" customFormat="1" ht="24.15" customHeight="1">
      <c r="A309" s="40"/>
      <c r="B309" s="41"/>
      <c r="C309" s="229" t="s">
        <v>492</v>
      </c>
      <c r="D309" s="229" t="s">
        <v>227</v>
      </c>
      <c r="E309" s="230" t="s">
        <v>889</v>
      </c>
      <c r="F309" s="231" t="s">
        <v>890</v>
      </c>
      <c r="G309" s="232" t="s">
        <v>240</v>
      </c>
      <c r="H309" s="233">
        <v>670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1996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892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1997</v>
      </c>
      <c r="G311" s="248"/>
      <c r="H311" s="252">
        <v>670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1.75" customHeight="1">
      <c r="A312" s="40"/>
      <c r="B312" s="41"/>
      <c r="C312" s="229" t="s">
        <v>498</v>
      </c>
      <c r="D312" s="229" t="s">
        <v>227</v>
      </c>
      <c r="E312" s="230" t="s">
        <v>720</v>
      </c>
      <c r="F312" s="231" t="s">
        <v>721</v>
      </c>
      <c r="G312" s="232" t="s">
        <v>230</v>
      </c>
      <c r="H312" s="233">
        <v>394.10000000000002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0.0086499999999999997</v>
      </c>
      <c r="R312" s="238">
        <f>Q312*H312</f>
        <v>3.4089650000000002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1998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723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1999</v>
      </c>
      <c r="G314" s="248"/>
      <c r="H314" s="252">
        <v>3.1000000000000001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2000</v>
      </c>
      <c r="G315" s="248"/>
      <c r="H315" s="252">
        <v>391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394.10000000000002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505</v>
      </c>
      <c r="D317" s="229" t="s">
        <v>227</v>
      </c>
      <c r="E317" s="230" t="s">
        <v>1012</v>
      </c>
      <c r="F317" s="231" t="s">
        <v>1013</v>
      </c>
      <c r="G317" s="232" t="s">
        <v>230</v>
      </c>
      <c r="H317" s="233">
        <v>98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0.0097599999999999996</v>
      </c>
      <c r="R317" s="238">
        <f>Q317*H317</f>
        <v>0.95648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2001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1015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2002</v>
      </c>
      <c r="G319" s="248"/>
      <c r="H319" s="252">
        <v>98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21.75" customHeight="1">
      <c r="A320" s="40"/>
      <c r="B320" s="41"/>
      <c r="C320" s="229" t="s">
        <v>511</v>
      </c>
      <c r="D320" s="229" t="s">
        <v>227</v>
      </c>
      <c r="E320" s="230" t="s">
        <v>725</v>
      </c>
      <c r="F320" s="231" t="s">
        <v>726</v>
      </c>
      <c r="G320" s="232" t="s">
        <v>230</v>
      </c>
      <c r="H320" s="233">
        <v>394.10000000000002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2003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728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2" customFormat="1" ht="24.15" customHeight="1">
      <c r="A322" s="40"/>
      <c r="B322" s="41"/>
      <c r="C322" s="229" t="s">
        <v>517</v>
      </c>
      <c r="D322" s="229" t="s">
        <v>227</v>
      </c>
      <c r="E322" s="230" t="s">
        <v>1018</v>
      </c>
      <c r="F322" s="231" t="s">
        <v>1019</v>
      </c>
      <c r="G322" s="232" t="s">
        <v>230</v>
      </c>
      <c r="H322" s="233">
        <v>98</v>
      </c>
      <c r="I322" s="234"/>
      <c r="J322" s="235">
        <f>ROUND(I322*H322,2)</f>
        <v>0</v>
      </c>
      <c r="K322" s="231" t="s">
        <v>231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232</v>
      </c>
      <c r="AT322" s="240" t="s">
        <v>227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2004</v>
      </c>
    </row>
    <row r="323" s="2" customFormat="1">
      <c r="A323" s="40"/>
      <c r="B323" s="41"/>
      <c r="C323" s="42"/>
      <c r="D323" s="242" t="s">
        <v>234</v>
      </c>
      <c r="E323" s="42"/>
      <c r="F323" s="243" t="s">
        <v>1021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234</v>
      </c>
      <c r="AU323" s="18" t="s">
        <v>21</v>
      </c>
    </row>
    <row r="324" s="2" customFormat="1" ht="24.15" customHeight="1">
      <c r="A324" s="40"/>
      <c r="B324" s="41"/>
      <c r="C324" s="229" t="s">
        <v>523</v>
      </c>
      <c r="D324" s="229" t="s">
        <v>227</v>
      </c>
      <c r="E324" s="230" t="s">
        <v>1022</v>
      </c>
      <c r="F324" s="231" t="s">
        <v>1023</v>
      </c>
      <c r="G324" s="232" t="s">
        <v>395</v>
      </c>
      <c r="H324" s="233">
        <v>2.9129999999999998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1.09528</v>
      </c>
      <c r="R324" s="238">
        <f>Q324*H324</f>
        <v>3.1905506400000001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2005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1025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2006</v>
      </c>
      <c r="G326" s="248"/>
      <c r="H326" s="252">
        <v>2.9129999999999998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528</v>
      </c>
      <c r="D327" s="229" t="s">
        <v>227</v>
      </c>
      <c r="E327" s="230" t="s">
        <v>730</v>
      </c>
      <c r="F327" s="231" t="s">
        <v>731</v>
      </c>
      <c r="G327" s="232" t="s">
        <v>395</v>
      </c>
      <c r="H327" s="233">
        <v>125.045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1.0556000000000001</v>
      </c>
      <c r="R327" s="238">
        <f>Q327*H327</f>
        <v>131.99750200000003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2007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733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2008</v>
      </c>
      <c r="G329" s="248"/>
      <c r="H329" s="252">
        <v>125.035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80</v>
      </c>
      <c r="AY329" s="258" t="s">
        <v>225</v>
      </c>
    </row>
    <row r="330" s="13" customFormat="1">
      <c r="A330" s="13"/>
      <c r="B330" s="247"/>
      <c r="C330" s="248"/>
      <c r="D330" s="249" t="s">
        <v>236</v>
      </c>
      <c r="E330" s="250" t="s">
        <v>1</v>
      </c>
      <c r="F330" s="251" t="s">
        <v>2009</v>
      </c>
      <c r="G330" s="248"/>
      <c r="H330" s="252">
        <v>0.01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236</v>
      </c>
      <c r="AU330" s="258" t="s">
        <v>21</v>
      </c>
      <c r="AV330" s="13" t="s">
        <v>21</v>
      </c>
      <c r="AW330" s="13" t="s">
        <v>36</v>
      </c>
      <c r="AX330" s="13" t="s">
        <v>80</v>
      </c>
      <c r="AY330" s="258" t="s">
        <v>225</v>
      </c>
    </row>
    <row r="331" s="14" customFormat="1">
      <c r="A331" s="14"/>
      <c r="B331" s="260"/>
      <c r="C331" s="261"/>
      <c r="D331" s="249" t="s">
        <v>236</v>
      </c>
      <c r="E331" s="262" t="s">
        <v>1</v>
      </c>
      <c r="F331" s="263" t="s">
        <v>270</v>
      </c>
      <c r="G331" s="261"/>
      <c r="H331" s="264">
        <v>125.045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236</v>
      </c>
      <c r="AU331" s="270" t="s">
        <v>21</v>
      </c>
      <c r="AV331" s="14" t="s">
        <v>232</v>
      </c>
      <c r="AW331" s="14" t="s">
        <v>36</v>
      </c>
      <c r="AX331" s="14" t="s">
        <v>88</v>
      </c>
      <c r="AY331" s="270" t="s">
        <v>225</v>
      </c>
    </row>
    <row r="332" s="2" customFormat="1" ht="21.75" customHeight="1">
      <c r="A332" s="40"/>
      <c r="B332" s="41"/>
      <c r="C332" s="229" t="s">
        <v>534</v>
      </c>
      <c r="D332" s="229" t="s">
        <v>227</v>
      </c>
      <c r="E332" s="230" t="s">
        <v>1032</v>
      </c>
      <c r="F332" s="231" t="s">
        <v>1033</v>
      </c>
      <c r="G332" s="232" t="s">
        <v>230</v>
      </c>
      <c r="H332" s="233">
        <v>255.80000000000001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0.08702</v>
      </c>
      <c r="R332" s="238">
        <f>Q332*H332</f>
        <v>22.259716000000001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2010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2011</v>
      </c>
      <c r="G333" s="248"/>
      <c r="H333" s="252">
        <v>0.29999999999999999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80</v>
      </c>
      <c r="AY333" s="258" t="s">
        <v>225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2012</v>
      </c>
      <c r="G334" s="248"/>
      <c r="H334" s="252">
        <v>149.80000000000001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2013</v>
      </c>
      <c r="G335" s="248"/>
      <c r="H335" s="252">
        <v>105.7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4" customFormat="1">
      <c r="A336" s="14"/>
      <c r="B336" s="260"/>
      <c r="C336" s="261"/>
      <c r="D336" s="249" t="s">
        <v>236</v>
      </c>
      <c r="E336" s="262" t="s">
        <v>1</v>
      </c>
      <c r="F336" s="263" t="s">
        <v>270</v>
      </c>
      <c r="G336" s="261"/>
      <c r="H336" s="264">
        <v>255.80000000000001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236</v>
      </c>
      <c r="AU336" s="270" t="s">
        <v>21</v>
      </c>
      <c r="AV336" s="14" t="s">
        <v>232</v>
      </c>
      <c r="AW336" s="14" t="s">
        <v>36</v>
      </c>
      <c r="AX336" s="14" t="s">
        <v>88</v>
      </c>
      <c r="AY336" s="270" t="s">
        <v>225</v>
      </c>
    </row>
    <row r="337" s="2" customFormat="1" ht="24.15" customHeight="1">
      <c r="A337" s="40"/>
      <c r="B337" s="41"/>
      <c r="C337" s="229" t="s">
        <v>542</v>
      </c>
      <c r="D337" s="229" t="s">
        <v>227</v>
      </c>
      <c r="E337" s="230" t="s">
        <v>1037</v>
      </c>
      <c r="F337" s="231" t="s">
        <v>1038</v>
      </c>
      <c r="G337" s="232" t="s">
        <v>230</v>
      </c>
      <c r="H337" s="233">
        <v>255.80000000000001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232</v>
      </c>
      <c r="AT337" s="240" t="s">
        <v>227</v>
      </c>
      <c r="AU337" s="240" t="s">
        <v>21</v>
      </c>
      <c r="AY337" s="18" t="s">
        <v>225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88</v>
      </c>
      <c r="BK337" s="241">
        <f>ROUND(I337*H337,2)</f>
        <v>0</v>
      </c>
      <c r="BL337" s="18" t="s">
        <v>232</v>
      </c>
      <c r="BM337" s="240" t="s">
        <v>2014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232</v>
      </c>
      <c r="F338" s="227" t="s">
        <v>469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SUM(P339:P346)</f>
        <v>0</v>
      </c>
      <c r="Q338" s="221"/>
      <c r="R338" s="222">
        <f>SUM(R339:R346)</f>
        <v>1389.8873559999997</v>
      </c>
      <c r="S338" s="221"/>
      <c r="T338" s="223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88</v>
      </c>
      <c r="AT338" s="225" t="s">
        <v>79</v>
      </c>
      <c r="AU338" s="225" t="s">
        <v>88</v>
      </c>
      <c r="AY338" s="224" t="s">
        <v>225</v>
      </c>
      <c r="BK338" s="226">
        <f>SUM(BK339:BK346)</f>
        <v>0</v>
      </c>
    </row>
    <row r="339" s="2" customFormat="1" ht="24.15" customHeight="1">
      <c r="A339" s="40"/>
      <c r="B339" s="41"/>
      <c r="C339" s="229" t="s">
        <v>547</v>
      </c>
      <c r="D339" s="229" t="s">
        <v>227</v>
      </c>
      <c r="E339" s="230" t="s">
        <v>471</v>
      </c>
      <c r="F339" s="231" t="s">
        <v>472</v>
      </c>
      <c r="G339" s="232" t="s">
        <v>230</v>
      </c>
      <c r="H339" s="233">
        <v>18.699999999999999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0.00027999999999999998</v>
      </c>
      <c r="R339" s="238">
        <f>Q339*H339</f>
        <v>0.0052359999999999993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2015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474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2016</v>
      </c>
      <c r="G341" s="248"/>
      <c r="H341" s="252">
        <v>18.699999999999999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82" t="s">
        <v>554</v>
      </c>
      <c r="D342" s="282" t="s">
        <v>341</v>
      </c>
      <c r="E342" s="283" t="s">
        <v>2017</v>
      </c>
      <c r="F342" s="284" t="s">
        <v>2018</v>
      </c>
      <c r="G342" s="285" t="s">
        <v>230</v>
      </c>
      <c r="H342" s="286">
        <v>22.440000000000001</v>
      </c>
      <c r="I342" s="287"/>
      <c r="J342" s="288">
        <f>ROUND(I342*H342,2)</f>
        <v>0</v>
      </c>
      <c r="K342" s="284" t="s">
        <v>231</v>
      </c>
      <c r="L342" s="289"/>
      <c r="M342" s="290" t="s">
        <v>1</v>
      </c>
      <c r="N342" s="291" t="s">
        <v>45</v>
      </c>
      <c r="O342" s="93"/>
      <c r="P342" s="238">
        <f>O342*H342</f>
        <v>0</v>
      </c>
      <c r="Q342" s="238">
        <v>0.001</v>
      </c>
      <c r="R342" s="238">
        <f>Q342*H342</f>
        <v>0.022440000000000002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277</v>
      </c>
      <c r="AT342" s="240" t="s">
        <v>341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2019</v>
      </c>
    </row>
    <row r="343" s="13" customFormat="1">
      <c r="A343" s="13"/>
      <c r="B343" s="247"/>
      <c r="C343" s="248"/>
      <c r="D343" s="249" t="s">
        <v>236</v>
      </c>
      <c r="E343" s="248"/>
      <c r="F343" s="251" t="s">
        <v>2020</v>
      </c>
      <c r="G343" s="248"/>
      <c r="H343" s="252">
        <v>22.440000000000001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4</v>
      </c>
      <c r="AX343" s="13" t="s">
        <v>88</v>
      </c>
      <c r="AY343" s="258" t="s">
        <v>225</v>
      </c>
    </row>
    <row r="344" s="2" customFormat="1" ht="24.15" customHeight="1">
      <c r="A344" s="40"/>
      <c r="B344" s="41"/>
      <c r="C344" s="229" t="s">
        <v>561</v>
      </c>
      <c r="D344" s="229" t="s">
        <v>227</v>
      </c>
      <c r="E344" s="230" t="s">
        <v>2021</v>
      </c>
      <c r="F344" s="231" t="s">
        <v>2022</v>
      </c>
      <c r="G344" s="232" t="s">
        <v>240</v>
      </c>
      <c r="H344" s="233">
        <v>571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2.4340799999999998</v>
      </c>
      <c r="R344" s="238">
        <f>Q344*H344</f>
        <v>1389.8596799999998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2023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2024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2025</v>
      </c>
      <c r="G346" s="248"/>
      <c r="H346" s="252">
        <v>571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277</v>
      </c>
      <c r="F347" s="227" t="s">
        <v>757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SUM(P348:P397)</f>
        <v>0</v>
      </c>
      <c r="Q347" s="221"/>
      <c r="R347" s="222">
        <f>SUM(R348:R397)</f>
        <v>35.135292549999996</v>
      </c>
      <c r="S347" s="221"/>
      <c r="T347" s="223">
        <f>SUM(T348:T397)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SUM(BK348:BK397)</f>
        <v>0</v>
      </c>
    </row>
    <row r="348" s="2" customFormat="1" ht="24.15" customHeight="1">
      <c r="A348" s="40"/>
      <c r="B348" s="41"/>
      <c r="C348" s="229" t="s">
        <v>570</v>
      </c>
      <c r="D348" s="229" t="s">
        <v>227</v>
      </c>
      <c r="E348" s="230" t="s">
        <v>2026</v>
      </c>
      <c r="F348" s="231" t="s">
        <v>2027</v>
      </c>
      <c r="G348" s="232" t="s">
        <v>537</v>
      </c>
      <c r="H348" s="233">
        <v>58.600000000000001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3.0000000000000001E-05</v>
      </c>
      <c r="R348" s="238">
        <f>Q348*H348</f>
        <v>0.001758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2028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2029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2030</v>
      </c>
      <c r="G350" s="248"/>
      <c r="H350" s="252">
        <v>57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80</v>
      </c>
      <c r="AY350" s="258" t="s">
        <v>225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2031</v>
      </c>
      <c r="G351" s="248"/>
      <c r="H351" s="252">
        <v>1.6000000000000001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80</v>
      </c>
      <c r="AY351" s="258" t="s">
        <v>225</v>
      </c>
    </row>
    <row r="352" s="14" customFormat="1">
      <c r="A352" s="14"/>
      <c r="B352" s="260"/>
      <c r="C352" s="261"/>
      <c r="D352" s="249" t="s">
        <v>236</v>
      </c>
      <c r="E352" s="262" t="s">
        <v>1</v>
      </c>
      <c r="F352" s="263" t="s">
        <v>270</v>
      </c>
      <c r="G352" s="261"/>
      <c r="H352" s="264">
        <v>58.600000000000001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236</v>
      </c>
      <c r="AU352" s="270" t="s">
        <v>21</v>
      </c>
      <c r="AV352" s="14" t="s">
        <v>232</v>
      </c>
      <c r="AW352" s="14" t="s">
        <v>36</v>
      </c>
      <c r="AX352" s="14" t="s">
        <v>88</v>
      </c>
      <c r="AY352" s="270" t="s">
        <v>225</v>
      </c>
    </row>
    <row r="353" s="2" customFormat="1" ht="24.15" customHeight="1">
      <c r="A353" s="40"/>
      <c r="B353" s="41"/>
      <c r="C353" s="282" t="s">
        <v>576</v>
      </c>
      <c r="D353" s="282" t="s">
        <v>341</v>
      </c>
      <c r="E353" s="283" t="s">
        <v>2032</v>
      </c>
      <c r="F353" s="284" t="s">
        <v>2033</v>
      </c>
      <c r="G353" s="285" t="s">
        <v>537</v>
      </c>
      <c r="H353" s="286">
        <v>60.357999999999997</v>
      </c>
      <c r="I353" s="287"/>
      <c r="J353" s="288">
        <f>ROUND(I353*H353,2)</f>
        <v>0</v>
      </c>
      <c r="K353" s="284" t="s">
        <v>231</v>
      </c>
      <c r="L353" s="289"/>
      <c r="M353" s="290" t="s">
        <v>1</v>
      </c>
      <c r="N353" s="291" t="s">
        <v>45</v>
      </c>
      <c r="O353" s="93"/>
      <c r="P353" s="238">
        <f>O353*H353</f>
        <v>0</v>
      </c>
      <c r="Q353" s="238">
        <v>0.026800000000000001</v>
      </c>
      <c r="R353" s="238">
        <f>Q353*H353</f>
        <v>1.6175944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277</v>
      </c>
      <c r="AT353" s="240" t="s">
        <v>341</v>
      </c>
      <c r="AU353" s="240" t="s">
        <v>21</v>
      </c>
      <c r="AY353" s="18" t="s">
        <v>225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88</v>
      </c>
      <c r="BK353" s="241">
        <f>ROUND(I353*H353,2)</f>
        <v>0</v>
      </c>
      <c r="BL353" s="18" t="s">
        <v>232</v>
      </c>
      <c r="BM353" s="240" t="s">
        <v>2034</v>
      </c>
    </row>
    <row r="354" s="13" customFormat="1">
      <c r="A354" s="13"/>
      <c r="B354" s="247"/>
      <c r="C354" s="248"/>
      <c r="D354" s="249" t="s">
        <v>236</v>
      </c>
      <c r="E354" s="248"/>
      <c r="F354" s="251" t="s">
        <v>2035</v>
      </c>
      <c r="G354" s="248"/>
      <c r="H354" s="252">
        <v>60.357999999999997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4</v>
      </c>
      <c r="AX354" s="13" t="s">
        <v>88</v>
      </c>
      <c r="AY354" s="258" t="s">
        <v>225</v>
      </c>
    </row>
    <row r="355" s="2" customFormat="1" ht="33" customHeight="1">
      <c r="A355" s="40"/>
      <c r="B355" s="41"/>
      <c r="C355" s="229" t="s">
        <v>584</v>
      </c>
      <c r="D355" s="229" t="s">
        <v>227</v>
      </c>
      <c r="E355" s="230" t="s">
        <v>1728</v>
      </c>
      <c r="F355" s="231" t="s">
        <v>1729</v>
      </c>
      <c r="G355" s="232" t="s">
        <v>459</v>
      </c>
      <c r="H355" s="233">
        <v>2</v>
      </c>
      <c r="I355" s="234"/>
      <c r="J355" s="235">
        <f>ROUND(I355*H355,2)</f>
        <v>0</v>
      </c>
      <c r="K355" s="231" t="s">
        <v>231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2036</v>
      </c>
    </row>
    <row r="356" s="2" customFormat="1">
      <c r="A356" s="40"/>
      <c r="B356" s="41"/>
      <c r="C356" s="42"/>
      <c r="D356" s="242" t="s">
        <v>234</v>
      </c>
      <c r="E356" s="42"/>
      <c r="F356" s="243" t="s">
        <v>1731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234</v>
      </c>
      <c r="AU356" s="18" t="s">
        <v>21</v>
      </c>
    </row>
    <row r="357" s="2" customFormat="1">
      <c r="A357" s="40"/>
      <c r="B357" s="41"/>
      <c r="C357" s="42"/>
      <c r="D357" s="249" t="s">
        <v>261</v>
      </c>
      <c r="E357" s="42"/>
      <c r="F357" s="259" t="s">
        <v>1732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261</v>
      </c>
      <c r="AU357" s="18" t="s">
        <v>21</v>
      </c>
    </row>
    <row r="358" s="13" customFormat="1">
      <c r="A358" s="13"/>
      <c r="B358" s="247"/>
      <c r="C358" s="248"/>
      <c r="D358" s="249" t="s">
        <v>236</v>
      </c>
      <c r="E358" s="250" t="s">
        <v>1</v>
      </c>
      <c r="F358" s="251" t="s">
        <v>2037</v>
      </c>
      <c r="G358" s="248"/>
      <c r="H358" s="252">
        <v>2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236</v>
      </c>
      <c r="AU358" s="258" t="s">
        <v>21</v>
      </c>
      <c r="AV358" s="13" t="s">
        <v>21</v>
      </c>
      <c r="AW358" s="13" t="s">
        <v>36</v>
      </c>
      <c r="AX358" s="13" t="s">
        <v>88</v>
      </c>
      <c r="AY358" s="258" t="s">
        <v>225</v>
      </c>
    </row>
    <row r="359" s="2" customFormat="1" ht="16.5" customHeight="1">
      <c r="A359" s="40"/>
      <c r="B359" s="41"/>
      <c r="C359" s="282" t="s">
        <v>591</v>
      </c>
      <c r="D359" s="282" t="s">
        <v>341</v>
      </c>
      <c r="E359" s="283" t="s">
        <v>1734</v>
      </c>
      <c r="F359" s="284" t="s">
        <v>1735</v>
      </c>
      <c r="G359" s="285" t="s">
        <v>459</v>
      </c>
      <c r="H359" s="286">
        <v>2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0.00019000000000000001</v>
      </c>
      <c r="R359" s="238">
        <f>Q359*H359</f>
        <v>0.00038000000000000002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2038</v>
      </c>
    </row>
    <row r="360" s="2" customFormat="1" ht="16.5" customHeight="1">
      <c r="A360" s="40"/>
      <c r="B360" s="41"/>
      <c r="C360" s="282" t="s">
        <v>447</v>
      </c>
      <c r="D360" s="282" t="s">
        <v>341</v>
      </c>
      <c r="E360" s="283" t="s">
        <v>1737</v>
      </c>
      <c r="F360" s="284" t="s">
        <v>1738</v>
      </c>
      <c r="G360" s="285" t="s">
        <v>459</v>
      </c>
      <c r="H360" s="286">
        <v>2</v>
      </c>
      <c r="I360" s="287"/>
      <c r="J360" s="288">
        <f>ROUND(I360*H360,2)</f>
        <v>0</v>
      </c>
      <c r="K360" s="284" t="s">
        <v>231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6.9999999999999994E-05</v>
      </c>
      <c r="R360" s="238">
        <f>Q360*H360</f>
        <v>0.00013999999999999999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2039</v>
      </c>
    </row>
    <row r="361" s="2" customFormat="1" ht="16.5" customHeight="1">
      <c r="A361" s="40"/>
      <c r="B361" s="41"/>
      <c r="C361" s="282" t="s">
        <v>451</v>
      </c>
      <c r="D361" s="282" t="s">
        <v>341</v>
      </c>
      <c r="E361" s="283" t="s">
        <v>2040</v>
      </c>
      <c r="F361" s="284" t="s">
        <v>2041</v>
      </c>
      <c r="G361" s="285" t="s">
        <v>537</v>
      </c>
      <c r="H361" s="286">
        <v>0.59999999999999998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0.00172</v>
      </c>
      <c r="R361" s="238">
        <f>Q361*H361</f>
        <v>0.0010319999999999999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2042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2043</v>
      </c>
      <c r="G362" s="248"/>
      <c r="H362" s="252">
        <v>0.59999999999999998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88</v>
      </c>
      <c r="AY362" s="258" t="s">
        <v>225</v>
      </c>
    </row>
    <row r="363" s="2" customFormat="1" ht="24.15" customHeight="1">
      <c r="A363" s="40"/>
      <c r="B363" s="41"/>
      <c r="C363" s="229" t="s">
        <v>968</v>
      </c>
      <c r="D363" s="229" t="s">
        <v>227</v>
      </c>
      <c r="E363" s="230" t="s">
        <v>2044</v>
      </c>
      <c r="F363" s="231" t="s">
        <v>2045</v>
      </c>
      <c r="G363" s="232" t="s">
        <v>459</v>
      </c>
      <c r="H363" s="233">
        <v>1</v>
      </c>
      <c r="I363" s="234"/>
      <c r="J363" s="235">
        <f>ROUND(I363*H363,2)</f>
        <v>0</v>
      </c>
      <c r="K363" s="231" t="s">
        <v>231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232</v>
      </c>
      <c r="AT363" s="240" t="s">
        <v>227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2046</v>
      </c>
    </row>
    <row r="364" s="2" customFormat="1">
      <c r="A364" s="40"/>
      <c r="B364" s="41"/>
      <c r="C364" s="42"/>
      <c r="D364" s="242" t="s">
        <v>234</v>
      </c>
      <c r="E364" s="42"/>
      <c r="F364" s="243" t="s">
        <v>2047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234</v>
      </c>
      <c r="AU364" s="18" t="s">
        <v>21</v>
      </c>
    </row>
    <row r="365" s="13" customFormat="1">
      <c r="A365" s="13"/>
      <c r="B365" s="247"/>
      <c r="C365" s="248"/>
      <c r="D365" s="249" t="s">
        <v>236</v>
      </c>
      <c r="E365" s="250" t="s">
        <v>1</v>
      </c>
      <c r="F365" s="251" t="s">
        <v>2048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36</v>
      </c>
      <c r="AX365" s="13" t="s">
        <v>88</v>
      </c>
      <c r="AY365" s="258" t="s">
        <v>225</v>
      </c>
    </row>
    <row r="366" s="2" customFormat="1" ht="24.15" customHeight="1">
      <c r="A366" s="40"/>
      <c r="B366" s="41"/>
      <c r="C366" s="282" t="s">
        <v>971</v>
      </c>
      <c r="D366" s="282" t="s">
        <v>341</v>
      </c>
      <c r="E366" s="283" t="s">
        <v>2049</v>
      </c>
      <c r="F366" s="284" t="s">
        <v>2050</v>
      </c>
      <c r="G366" s="285" t="s">
        <v>459</v>
      </c>
      <c r="H366" s="286">
        <v>1</v>
      </c>
      <c r="I366" s="287"/>
      <c r="J366" s="288">
        <f>ROUND(I366*H366,2)</f>
        <v>0</v>
      </c>
      <c r="K366" s="284" t="s">
        <v>231</v>
      </c>
      <c r="L366" s="289"/>
      <c r="M366" s="290" t="s">
        <v>1</v>
      </c>
      <c r="N366" s="291" t="s">
        <v>45</v>
      </c>
      <c r="O366" s="93"/>
      <c r="P366" s="238">
        <f>O366*H366</f>
        <v>0</v>
      </c>
      <c r="Q366" s="238">
        <v>0.012999999999999999</v>
      </c>
      <c r="R366" s="238">
        <f>Q366*H366</f>
        <v>0.012999999999999999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277</v>
      </c>
      <c r="AT366" s="240" t="s">
        <v>341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232</v>
      </c>
      <c r="BM366" s="240" t="s">
        <v>2051</v>
      </c>
    </row>
    <row r="367" s="2" customFormat="1" ht="24.15" customHeight="1">
      <c r="A367" s="40"/>
      <c r="B367" s="41"/>
      <c r="C367" s="229" t="s">
        <v>974</v>
      </c>
      <c r="D367" s="229" t="s">
        <v>227</v>
      </c>
      <c r="E367" s="230" t="s">
        <v>2052</v>
      </c>
      <c r="F367" s="231" t="s">
        <v>2053</v>
      </c>
      <c r="G367" s="232" t="s">
        <v>459</v>
      </c>
      <c r="H367" s="233">
        <v>3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0.41948000000000002</v>
      </c>
      <c r="R367" s="238">
        <f>Q367*H367</f>
        <v>1.25844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2054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2055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2056</v>
      </c>
      <c r="G369" s="248"/>
      <c r="H369" s="252">
        <v>3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21.75" customHeight="1">
      <c r="A370" s="40"/>
      <c r="B370" s="41"/>
      <c r="C370" s="282" t="s">
        <v>587</v>
      </c>
      <c r="D370" s="282" t="s">
        <v>341</v>
      </c>
      <c r="E370" s="283" t="s">
        <v>2057</v>
      </c>
      <c r="F370" s="284" t="s">
        <v>2058</v>
      </c>
      <c r="G370" s="285" t="s">
        <v>459</v>
      </c>
      <c r="H370" s="286">
        <v>3</v>
      </c>
      <c r="I370" s="287"/>
      <c r="J370" s="288">
        <f>ROUND(I370*H370,2)</f>
        <v>0</v>
      </c>
      <c r="K370" s="284" t="s">
        <v>231</v>
      </c>
      <c r="L370" s="289"/>
      <c r="M370" s="290" t="s">
        <v>1</v>
      </c>
      <c r="N370" s="291" t="s">
        <v>45</v>
      </c>
      <c r="O370" s="93"/>
      <c r="P370" s="238">
        <f>O370*H370</f>
        <v>0</v>
      </c>
      <c r="Q370" s="238">
        <v>1.8700000000000001</v>
      </c>
      <c r="R370" s="238">
        <f>Q370*H370</f>
        <v>5.6100000000000003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594</v>
      </c>
      <c r="AT370" s="240" t="s">
        <v>341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594</v>
      </c>
      <c r="BM370" s="240" t="s">
        <v>2059</v>
      </c>
    </row>
    <row r="371" s="2" customFormat="1" ht="24.15" customHeight="1">
      <c r="A371" s="40"/>
      <c r="B371" s="41"/>
      <c r="C371" s="229" t="s">
        <v>1444</v>
      </c>
      <c r="D371" s="229" t="s">
        <v>227</v>
      </c>
      <c r="E371" s="230" t="s">
        <v>2060</v>
      </c>
      <c r="F371" s="231" t="s">
        <v>2061</v>
      </c>
      <c r="G371" s="232" t="s">
        <v>459</v>
      </c>
      <c r="H371" s="233">
        <v>1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0.0098899999999999995</v>
      </c>
      <c r="R371" s="238">
        <f>Q371*H371</f>
        <v>0.0098899999999999995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2062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2063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2" customFormat="1" ht="16.5" customHeight="1">
      <c r="A373" s="40"/>
      <c r="B373" s="41"/>
      <c r="C373" s="282" t="s">
        <v>1448</v>
      </c>
      <c r="D373" s="282" t="s">
        <v>341</v>
      </c>
      <c r="E373" s="283" t="s">
        <v>2064</v>
      </c>
      <c r="F373" s="284" t="s">
        <v>2065</v>
      </c>
      <c r="G373" s="285" t="s">
        <v>459</v>
      </c>
      <c r="H373" s="286">
        <v>1</v>
      </c>
      <c r="I373" s="287"/>
      <c r="J373" s="288">
        <f>ROUND(I373*H373,2)</f>
        <v>0</v>
      </c>
      <c r="K373" s="284" t="s">
        <v>231</v>
      </c>
      <c r="L373" s="289"/>
      <c r="M373" s="290" t="s">
        <v>1</v>
      </c>
      <c r="N373" s="291" t="s">
        <v>45</v>
      </c>
      <c r="O373" s="93"/>
      <c r="P373" s="238">
        <f>O373*H373</f>
        <v>0</v>
      </c>
      <c r="Q373" s="238">
        <v>0.26200000000000001</v>
      </c>
      <c r="R373" s="238">
        <f>Q373*H373</f>
        <v>0.26200000000000001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277</v>
      </c>
      <c r="AT373" s="240" t="s">
        <v>341</v>
      </c>
      <c r="AU373" s="240" t="s">
        <v>21</v>
      </c>
      <c r="AY373" s="18" t="s">
        <v>225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88</v>
      </c>
      <c r="BK373" s="241">
        <f>ROUND(I373*H373,2)</f>
        <v>0</v>
      </c>
      <c r="BL373" s="18" t="s">
        <v>232</v>
      </c>
      <c r="BM373" s="240" t="s">
        <v>2066</v>
      </c>
    </row>
    <row r="374" s="2" customFormat="1" ht="24.15" customHeight="1">
      <c r="A374" s="40"/>
      <c r="B374" s="41"/>
      <c r="C374" s="229" t="s">
        <v>1453</v>
      </c>
      <c r="D374" s="229" t="s">
        <v>227</v>
      </c>
      <c r="E374" s="230" t="s">
        <v>2067</v>
      </c>
      <c r="F374" s="231" t="s">
        <v>2068</v>
      </c>
      <c r="G374" s="232" t="s">
        <v>459</v>
      </c>
      <c r="H374" s="233">
        <v>4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0.0098899999999999995</v>
      </c>
      <c r="R374" s="238">
        <f>Q374*H374</f>
        <v>0.039559999999999998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2069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2070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2071</v>
      </c>
      <c r="G376" s="248"/>
      <c r="H376" s="252">
        <v>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16.5" customHeight="1">
      <c r="A377" s="40"/>
      <c r="B377" s="41"/>
      <c r="C377" s="282" t="s">
        <v>1457</v>
      </c>
      <c r="D377" s="282" t="s">
        <v>341</v>
      </c>
      <c r="E377" s="283" t="s">
        <v>2072</v>
      </c>
      <c r="F377" s="284" t="s">
        <v>2073</v>
      </c>
      <c r="G377" s="285" t="s">
        <v>459</v>
      </c>
      <c r="H377" s="286">
        <v>4</v>
      </c>
      <c r="I377" s="287"/>
      <c r="J377" s="288">
        <f>ROUND(I377*H377,2)</f>
        <v>0</v>
      </c>
      <c r="K377" s="284" t="s">
        <v>231</v>
      </c>
      <c r="L377" s="289"/>
      <c r="M377" s="290" t="s">
        <v>1</v>
      </c>
      <c r="N377" s="291" t="s">
        <v>45</v>
      </c>
      <c r="O377" s="93"/>
      <c r="P377" s="238">
        <f>O377*H377</f>
        <v>0</v>
      </c>
      <c r="Q377" s="238">
        <v>1.0540000000000001</v>
      </c>
      <c r="R377" s="238">
        <f>Q377*H377</f>
        <v>4.2160000000000002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277</v>
      </c>
      <c r="AT377" s="240" t="s">
        <v>341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2074</v>
      </c>
    </row>
    <row r="378" s="2" customFormat="1" ht="24.15" customHeight="1">
      <c r="A378" s="40"/>
      <c r="B378" s="41"/>
      <c r="C378" s="229" t="s">
        <v>1462</v>
      </c>
      <c r="D378" s="229" t="s">
        <v>227</v>
      </c>
      <c r="E378" s="230" t="s">
        <v>2075</v>
      </c>
      <c r="F378" s="231" t="s">
        <v>2076</v>
      </c>
      <c r="G378" s="232" t="s">
        <v>459</v>
      </c>
      <c r="H378" s="233">
        <v>3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0.01218</v>
      </c>
      <c r="R378" s="238">
        <f>Q378*H378</f>
        <v>0.036540000000000003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2077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2078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2" customFormat="1" ht="24.15" customHeight="1">
      <c r="A380" s="40"/>
      <c r="B380" s="41"/>
      <c r="C380" s="282" t="s">
        <v>1466</v>
      </c>
      <c r="D380" s="282" t="s">
        <v>341</v>
      </c>
      <c r="E380" s="283" t="s">
        <v>2079</v>
      </c>
      <c r="F380" s="284" t="s">
        <v>2080</v>
      </c>
      <c r="G380" s="285" t="s">
        <v>459</v>
      </c>
      <c r="H380" s="286">
        <v>3</v>
      </c>
      <c r="I380" s="287"/>
      <c r="J380" s="288">
        <f>ROUND(I380*H380,2)</f>
        <v>0</v>
      </c>
      <c r="K380" s="284" t="s">
        <v>231</v>
      </c>
      <c r="L380" s="289"/>
      <c r="M380" s="290" t="s">
        <v>1</v>
      </c>
      <c r="N380" s="291" t="s">
        <v>45</v>
      </c>
      <c r="O380" s="93"/>
      <c r="P380" s="238">
        <f>O380*H380</f>
        <v>0</v>
      </c>
      <c r="Q380" s="238">
        <v>0.58499999999999996</v>
      </c>
      <c r="R380" s="238">
        <f>Q380*H380</f>
        <v>1.7549999999999999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277</v>
      </c>
      <c r="AT380" s="240" t="s">
        <v>341</v>
      </c>
      <c r="AU380" s="240" t="s">
        <v>21</v>
      </c>
      <c r="AY380" s="18" t="s">
        <v>225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88</v>
      </c>
      <c r="BK380" s="241">
        <f>ROUND(I380*H380,2)</f>
        <v>0</v>
      </c>
      <c r="BL380" s="18" t="s">
        <v>232</v>
      </c>
      <c r="BM380" s="240" t="s">
        <v>2081</v>
      </c>
    </row>
    <row r="381" s="2" customFormat="1" ht="24.15" customHeight="1">
      <c r="A381" s="40"/>
      <c r="B381" s="41"/>
      <c r="C381" s="282" t="s">
        <v>1472</v>
      </c>
      <c r="D381" s="282" t="s">
        <v>341</v>
      </c>
      <c r="E381" s="283" t="s">
        <v>2082</v>
      </c>
      <c r="F381" s="284" t="s">
        <v>2083</v>
      </c>
      <c r="G381" s="285" t="s">
        <v>459</v>
      </c>
      <c r="H381" s="286">
        <v>3</v>
      </c>
      <c r="I381" s="287"/>
      <c r="J381" s="288">
        <f>ROUND(I381*H381,2)</f>
        <v>0</v>
      </c>
      <c r="K381" s="284" t="s">
        <v>231</v>
      </c>
      <c r="L381" s="289"/>
      <c r="M381" s="290" t="s">
        <v>1</v>
      </c>
      <c r="N381" s="291" t="s">
        <v>45</v>
      </c>
      <c r="O381" s="93"/>
      <c r="P381" s="238">
        <f>O381*H381</f>
        <v>0</v>
      </c>
      <c r="Q381" s="238">
        <v>0.052999999999999998</v>
      </c>
      <c r="R381" s="238">
        <f>Q381*H381</f>
        <v>0.159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277</v>
      </c>
      <c r="AT381" s="240" t="s">
        <v>341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2084</v>
      </c>
    </row>
    <row r="382" s="2" customFormat="1" ht="24.15" customHeight="1">
      <c r="A382" s="40"/>
      <c r="B382" s="41"/>
      <c r="C382" s="229" t="s">
        <v>1477</v>
      </c>
      <c r="D382" s="229" t="s">
        <v>227</v>
      </c>
      <c r="E382" s="230" t="s">
        <v>2085</v>
      </c>
      <c r="F382" s="231" t="s">
        <v>2086</v>
      </c>
      <c r="G382" s="232" t="s">
        <v>459</v>
      </c>
      <c r="H382" s="233">
        <v>3</v>
      </c>
      <c r="I382" s="234"/>
      <c r="J382" s="235">
        <f>ROUND(I382*H382,2)</f>
        <v>0</v>
      </c>
      <c r="K382" s="231" t="s">
        <v>231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0.082000000000000003</v>
      </c>
      <c r="R382" s="238">
        <f>Q382*H382</f>
        <v>0.246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232</v>
      </c>
      <c r="AT382" s="240" t="s">
        <v>227</v>
      </c>
      <c r="AU382" s="240" t="s">
        <v>21</v>
      </c>
      <c r="AY382" s="18" t="s">
        <v>225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88</v>
      </c>
      <c r="BK382" s="241">
        <f>ROUND(I382*H382,2)</f>
        <v>0</v>
      </c>
      <c r="BL382" s="18" t="s">
        <v>232</v>
      </c>
      <c r="BM382" s="240" t="s">
        <v>2087</v>
      </c>
    </row>
    <row r="383" s="2" customFormat="1">
      <c r="A383" s="40"/>
      <c r="B383" s="41"/>
      <c r="C383" s="42"/>
      <c r="D383" s="242" t="s">
        <v>234</v>
      </c>
      <c r="E383" s="42"/>
      <c r="F383" s="243" t="s">
        <v>2088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234</v>
      </c>
      <c r="AU383" s="18" t="s">
        <v>21</v>
      </c>
    </row>
    <row r="384" s="2" customFormat="1" ht="24.15" customHeight="1">
      <c r="A384" s="40"/>
      <c r="B384" s="41"/>
      <c r="C384" s="282" t="s">
        <v>1482</v>
      </c>
      <c r="D384" s="282" t="s">
        <v>341</v>
      </c>
      <c r="E384" s="283" t="s">
        <v>2089</v>
      </c>
      <c r="F384" s="284" t="s">
        <v>2090</v>
      </c>
      <c r="G384" s="285" t="s">
        <v>459</v>
      </c>
      <c r="H384" s="286">
        <v>3</v>
      </c>
      <c r="I384" s="287"/>
      <c r="J384" s="288">
        <f>ROUND(I384*H384,2)</f>
        <v>0</v>
      </c>
      <c r="K384" s="284" t="s">
        <v>231</v>
      </c>
      <c r="L384" s="289"/>
      <c r="M384" s="290" t="s">
        <v>1</v>
      </c>
      <c r="N384" s="291" t="s">
        <v>45</v>
      </c>
      <c r="O384" s="93"/>
      <c r="P384" s="238">
        <f>O384*H384</f>
        <v>0</v>
      </c>
      <c r="Q384" s="238">
        <v>0.021999999999999999</v>
      </c>
      <c r="R384" s="238">
        <f>Q384*H384</f>
        <v>0.066000000000000003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277</v>
      </c>
      <c r="AT384" s="240" t="s">
        <v>341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2091</v>
      </c>
    </row>
    <row r="385" s="2" customFormat="1" ht="33" customHeight="1">
      <c r="A385" s="40"/>
      <c r="B385" s="41"/>
      <c r="C385" s="229" t="s">
        <v>1488</v>
      </c>
      <c r="D385" s="229" t="s">
        <v>227</v>
      </c>
      <c r="E385" s="230" t="s">
        <v>2092</v>
      </c>
      <c r="F385" s="231" t="s">
        <v>2093</v>
      </c>
      <c r="G385" s="232" t="s">
        <v>240</v>
      </c>
      <c r="H385" s="233">
        <v>7.7999999999999998</v>
      </c>
      <c r="I385" s="234"/>
      <c r="J385" s="235">
        <f>ROUND(I385*H385,2)</f>
        <v>0</v>
      </c>
      <c r="K385" s="231" t="s">
        <v>231</v>
      </c>
      <c r="L385" s="46"/>
      <c r="M385" s="236" t="s">
        <v>1</v>
      </c>
      <c r="N385" s="237" t="s">
        <v>45</v>
      </c>
      <c r="O385" s="93"/>
      <c r="P385" s="238">
        <f>O385*H385</f>
        <v>0</v>
      </c>
      <c r="Q385" s="238">
        <v>2.5018699999999998</v>
      </c>
      <c r="R385" s="238">
        <f>Q385*H385</f>
        <v>19.514585999999998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232</v>
      </c>
      <c r="AT385" s="240" t="s">
        <v>227</v>
      </c>
      <c r="AU385" s="240" t="s">
        <v>21</v>
      </c>
      <c r="AY385" s="18" t="s">
        <v>225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88</v>
      </c>
      <c r="BK385" s="241">
        <f>ROUND(I385*H385,2)</f>
        <v>0</v>
      </c>
      <c r="BL385" s="18" t="s">
        <v>232</v>
      </c>
      <c r="BM385" s="240" t="s">
        <v>2094</v>
      </c>
    </row>
    <row r="386" s="2" customFormat="1">
      <c r="A386" s="40"/>
      <c r="B386" s="41"/>
      <c r="C386" s="42"/>
      <c r="D386" s="242" t="s">
        <v>234</v>
      </c>
      <c r="E386" s="42"/>
      <c r="F386" s="243" t="s">
        <v>2095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234</v>
      </c>
      <c r="AU386" s="18" t="s">
        <v>21</v>
      </c>
    </row>
    <row r="387" s="13" customFormat="1">
      <c r="A387" s="13"/>
      <c r="B387" s="247"/>
      <c r="C387" s="248"/>
      <c r="D387" s="249" t="s">
        <v>236</v>
      </c>
      <c r="E387" s="250" t="s">
        <v>1</v>
      </c>
      <c r="F387" s="251" t="s">
        <v>2096</v>
      </c>
      <c r="G387" s="248"/>
      <c r="H387" s="252">
        <v>7.7999999999999998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236</v>
      </c>
      <c r="AU387" s="258" t="s">
        <v>21</v>
      </c>
      <c r="AV387" s="13" t="s">
        <v>21</v>
      </c>
      <c r="AW387" s="13" t="s">
        <v>36</v>
      </c>
      <c r="AX387" s="13" t="s">
        <v>88</v>
      </c>
      <c r="AY387" s="258" t="s">
        <v>225</v>
      </c>
    </row>
    <row r="388" s="2" customFormat="1" ht="21.75" customHeight="1">
      <c r="A388" s="40"/>
      <c r="B388" s="41"/>
      <c r="C388" s="229" t="s">
        <v>1494</v>
      </c>
      <c r="D388" s="229" t="s">
        <v>227</v>
      </c>
      <c r="E388" s="230" t="s">
        <v>1473</v>
      </c>
      <c r="F388" s="231" t="s">
        <v>1474</v>
      </c>
      <c r="G388" s="232" t="s">
        <v>230</v>
      </c>
      <c r="H388" s="233">
        <v>34.700000000000003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0.0045999999999999999</v>
      </c>
      <c r="R388" s="238">
        <f>Q388*H388</f>
        <v>0.15962000000000001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2097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1476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13" customFormat="1">
      <c r="A390" s="13"/>
      <c r="B390" s="247"/>
      <c r="C390" s="248"/>
      <c r="D390" s="249" t="s">
        <v>236</v>
      </c>
      <c r="E390" s="250" t="s">
        <v>1</v>
      </c>
      <c r="F390" s="251" t="s">
        <v>2098</v>
      </c>
      <c r="G390" s="248"/>
      <c r="H390" s="252">
        <v>34.700000000000003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236</v>
      </c>
      <c r="AU390" s="258" t="s">
        <v>21</v>
      </c>
      <c r="AV390" s="13" t="s">
        <v>21</v>
      </c>
      <c r="AW390" s="13" t="s">
        <v>36</v>
      </c>
      <c r="AX390" s="13" t="s">
        <v>88</v>
      </c>
      <c r="AY390" s="258" t="s">
        <v>225</v>
      </c>
    </row>
    <row r="391" s="2" customFormat="1" ht="24.15" customHeight="1">
      <c r="A391" s="40"/>
      <c r="B391" s="41"/>
      <c r="C391" s="229" t="s">
        <v>1496</v>
      </c>
      <c r="D391" s="229" t="s">
        <v>227</v>
      </c>
      <c r="E391" s="230" t="s">
        <v>1478</v>
      </c>
      <c r="F391" s="231" t="s">
        <v>1479</v>
      </c>
      <c r="G391" s="232" t="s">
        <v>230</v>
      </c>
      <c r="H391" s="233">
        <v>34.700000000000003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232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2099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1481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2" customFormat="1" ht="24.15" customHeight="1">
      <c r="A393" s="40"/>
      <c r="B393" s="41"/>
      <c r="C393" s="229" t="s">
        <v>1498</v>
      </c>
      <c r="D393" s="229" t="s">
        <v>227</v>
      </c>
      <c r="E393" s="230" t="s">
        <v>1483</v>
      </c>
      <c r="F393" s="231" t="s">
        <v>1484</v>
      </c>
      <c r="G393" s="232" t="s">
        <v>395</v>
      </c>
      <c r="H393" s="233">
        <v>0.16900000000000001</v>
      </c>
      <c r="I393" s="234"/>
      <c r="J393" s="235">
        <f>ROUND(I393*H393,2)</f>
        <v>0</v>
      </c>
      <c r="K393" s="231" t="s">
        <v>231</v>
      </c>
      <c r="L393" s="46"/>
      <c r="M393" s="236" t="s">
        <v>1</v>
      </c>
      <c r="N393" s="237" t="s">
        <v>45</v>
      </c>
      <c r="O393" s="93"/>
      <c r="P393" s="238">
        <f>O393*H393</f>
        <v>0</v>
      </c>
      <c r="Q393" s="238">
        <v>0.99734999999999996</v>
      </c>
      <c r="R393" s="238">
        <f>Q393*H393</f>
        <v>0.16855215000000001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232</v>
      </c>
      <c r="AT393" s="240" t="s">
        <v>227</v>
      </c>
      <c r="AU393" s="240" t="s">
        <v>21</v>
      </c>
      <c r="AY393" s="18" t="s">
        <v>225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88</v>
      </c>
      <c r="BK393" s="241">
        <f>ROUND(I393*H393,2)</f>
        <v>0</v>
      </c>
      <c r="BL393" s="18" t="s">
        <v>232</v>
      </c>
      <c r="BM393" s="240" t="s">
        <v>2100</v>
      </c>
    </row>
    <row r="394" s="2" customFormat="1">
      <c r="A394" s="40"/>
      <c r="B394" s="41"/>
      <c r="C394" s="42"/>
      <c r="D394" s="242" t="s">
        <v>234</v>
      </c>
      <c r="E394" s="42"/>
      <c r="F394" s="243" t="s">
        <v>1486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234</v>
      </c>
      <c r="AU394" s="18" t="s">
        <v>21</v>
      </c>
    </row>
    <row r="395" s="13" customFormat="1">
      <c r="A395" s="13"/>
      <c r="B395" s="247"/>
      <c r="C395" s="248"/>
      <c r="D395" s="249" t="s">
        <v>236</v>
      </c>
      <c r="E395" s="250" t="s">
        <v>1</v>
      </c>
      <c r="F395" s="251" t="s">
        <v>2101</v>
      </c>
      <c r="G395" s="248"/>
      <c r="H395" s="252">
        <v>0.16900000000000001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236</v>
      </c>
      <c r="AU395" s="258" t="s">
        <v>21</v>
      </c>
      <c r="AV395" s="13" t="s">
        <v>21</v>
      </c>
      <c r="AW395" s="13" t="s">
        <v>36</v>
      </c>
      <c r="AX395" s="13" t="s">
        <v>88</v>
      </c>
      <c r="AY395" s="258" t="s">
        <v>225</v>
      </c>
    </row>
    <row r="396" s="2" customFormat="1" ht="24.15" customHeight="1">
      <c r="A396" s="40"/>
      <c r="B396" s="41"/>
      <c r="C396" s="229" t="s">
        <v>1501</v>
      </c>
      <c r="D396" s="229" t="s">
        <v>227</v>
      </c>
      <c r="E396" s="230" t="s">
        <v>1756</v>
      </c>
      <c r="F396" s="231" t="s">
        <v>1757</v>
      </c>
      <c r="G396" s="232" t="s">
        <v>459</v>
      </c>
      <c r="H396" s="233">
        <v>2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0.00010000000000000001</v>
      </c>
      <c r="R396" s="238">
        <f>Q396*H396</f>
        <v>0.00020000000000000001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232</v>
      </c>
      <c r="AT396" s="240" t="s">
        <v>227</v>
      </c>
      <c r="AU396" s="240" t="s">
        <v>21</v>
      </c>
      <c r="AY396" s="18" t="s">
        <v>225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88</v>
      </c>
      <c r="BK396" s="241">
        <f>ROUND(I396*H396,2)</f>
        <v>0</v>
      </c>
      <c r="BL396" s="18" t="s">
        <v>232</v>
      </c>
      <c r="BM396" s="240" t="s">
        <v>2102</v>
      </c>
    </row>
    <row r="397" s="2" customFormat="1">
      <c r="A397" s="40"/>
      <c r="B397" s="41"/>
      <c r="C397" s="42"/>
      <c r="D397" s="249" t="s">
        <v>261</v>
      </c>
      <c r="E397" s="42"/>
      <c r="F397" s="259" t="s">
        <v>2103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8" t="s">
        <v>261</v>
      </c>
      <c r="AU397" s="18" t="s">
        <v>21</v>
      </c>
    </row>
    <row r="398" s="12" customFormat="1" ht="22.8" customHeight="1">
      <c r="A398" s="12"/>
      <c r="B398" s="213"/>
      <c r="C398" s="214"/>
      <c r="D398" s="215" t="s">
        <v>79</v>
      </c>
      <c r="E398" s="227" t="s">
        <v>283</v>
      </c>
      <c r="F398" s="227" t="s">
        <v>516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SUM(P399:P426)</f>
        <v>0</v>
      </c>
      <c r="Q398" s="221"/>
      <c r="R398" s="222">
        <f>SUM(R399:R426)</f>
        <v>0.60857499999999998</v>
      </c>
      <c r="S398" s="221"/>
      <c r="T398" s="223">
        <f>SUM(T399:T426)</f>
        <v>479.11345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88</v>
      </c>
      <c r="AT398" s="225" t="s">
        <v>79</v>
      </c>
      <c r="AU398" s="225" t="s">
        <v>88</v>
      </c>
      <c r="AY398" s="224" t="s">
        <v>225</v>
      </c>
      <c r="BK398" s="226">
        <f>SUM(BK399:BK426)</f>
        <v>0</v>
      </c>
    </row>
    <row r="399" s="2" customFormat="1" ht="24.15" customHeight="1">
      <c r="A399" s="40"/>
      <c r="B399" s="41"/>
      <c r="C399" s="229" t="s">
        <v>1504</v>
      </c>
      <c r="D399" s="229" t="s">
        <v>227</v>
      </c>
      <c r="E399" s="230" t="s">
        <v>1044</v>
      </c>
      <c r="F399" s="231" t="s">
        <v>1045</v>
      </c>
      <c r="G399" s="232" t="s">
        <v>230</v>
      </c>
      <c r="H399" s="233">
        <v>4.0999999999999996</v>
      </c>
      <c r="I399" s="234"/>
      <c r="J399" s="235">
        <f>ROUND(I399*H399,2)</f>
        <v>0</v>
      </c>
      <c r="K399" s="231" t="s">
        <v>231</v>
      </c>
      <c r="L399" s="46"/>
      <c r="M399" s="236" t="s">
        <v>1</v>
      </c>
      <c r="N399" s="237" t="s">
        <v>45</v>
      </c>
      <c r="O399" s="93"/>
      <c r="P399" s="238">
        <f>O399*H399</f>
        <v>0</v>
      </c>
      <c r="Q399" s="238">
        <v>0.00063000000000000003</v>
      </c>
      <c r="R399" s="238">
        <f>Q399*H399</f>
        <v>0.0025829999999999998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232</v>
      </c>
      <c r="AT399" s="240" t="s">
        <v>227</v>
      </c>
      <c r="AU399" s="240" t="s">
        <v>21</v>
      </c>
      <c r="AY399" s="18" t="s">
        <v>225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88</v>
      </c>
      <c r="BK399" s="241">
        <f>ROUND(I399*H399,2)</f>
        <v>0</v>
      </c>
      <c r="BL399" s="18" t="s">
        <v>232</v>
      </c>
      <c r="BM399" s="240" t="s">
        <v>2104</v>
      </c>
    </row>
    <row r="400" s="2" customFormat="1">
      <c r="A400" s="40"/>
      <c r="B400" s="41"/>
      <c r="C400" s="42"/>
      <c r="D400" s="242" t="s">
        <v>234</v>
      </c>
      <c r="E400" s="42"/>
      <c r="F400" s="243" t="s">
        <v>1047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234</v>
      </c>
      <c r="AU400" s="18" t="s">
        <v>21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2105</v>
      </c>
      <c r="G401" s="248"/>
      <c r="H401" s="252">
        <v>4.0999999999999996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88</v>
      </c>
      <c r="AY401" s="258" t="s">
        <v>225</v>
      </c>
    </row>
    <row r="402" s="2" customFormat="1" ht="24.15" customHeight="1">
      <c r="A402" s="40"/>
      <c r="B402" s="41"/>
      <c r="C402" s="229" t="s">
        <v>1507</v>
      </c>
      <c r="D402" s="229" t="s">
        <v>227</v>
      </c>
      <c r="E402" s="230" t="s">
        <v>2106</v>
      </c>
      <c r="F402" s="231" t="s">
        <v>2107</v>
      </c>
      <c r="G402" s="232" t="s">
        <v>230</v>
      </c>
      <c r="H402" s="233">
        <v>8.9000000000000004</v>
      </c>
      <c r="I402" s="234"/>
      <c r="J402" s="235">
        <f>ROUND(I402*H402,2)</f>
        <v>0</v>
      </c>
      <c r="K402" s="231" t="s">
        <v>231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0.00095</v>
      </c>
      <c r="R402" s="238">
        <f>Q402*H402</f>
        <v>0.0084550000000000007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232</v>
      </c>
      <c r="AT402" s="240" t="s">
        <v>227</v>
      </c>
      <c r="AU402" s="240" t="s">
        <v>21</v>
      </c>
      <c r="AY402" s="18" t="s">
        <v>225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88</v>
      </c>
      <c r="BK402" s="241">
        <f>ROUND(I402*H402,2)</f>
        <v>0</v>
      </c>
      <c r="BL402" s="18" t="s">
        <v>232</v>
      </c>
      <c r="BM402" s="240" t="s">
        <v>2108</v>
      </c>
    </row>
    <row r="403" s="2" customFormat="1">
      <c r="A403" s="40"/>
      <c r="B403" s="41"/>
      <c r="C403" s="42"/>
      <c r="D403" s="242" t="s">
        <v>234</v>
      </c>
      <c r="E403" s="42"/>
      <c r="F403" s="243" t="s">
        <v>2109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234</v>
      </c>
      <c r="AU403" s="18" t="s">
        <v>21</v>
      </c>
    </row>
    <row r="404" s="13" customFormat="1">
      <c r="A404" s="13"/>
      <c r="B404" s="247"/>
      <c r="C404" s="248"/>
      <c r="D404" s="249" t="s">
        <v>236</v>
      </c>
      <c r="E404" s="250" t="s">
        <v>1</v>
      </c>
      <c r="F404" s="251" t="s">
        <v>2110</v>
      </c>
      <c r="G404" s="248"/>
      <c r="H404" s="252">
        <v>8.9000000000000004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36</v>
      </c>
      <c r="AX404" s="13" t="s">
        <v>88</v>
      </c>
      <c r="AY404" s="258" t="s">
        <v>225</v>
      </c>
    </row>
    <row r="405" s="2" customFormat="1" ht="24.15" customHeight="1">
      <c r="A405" s="40"/>
      <c r="B405" s="41"/>
      <c r="C405" s="229" t="s">
        <v>1510</v>
      </c>
      <c r="D405" s="229" t="s">
        <v>227</v>
      </c>
      <c r="E405" s="230" t="s">
        <v>2111</v>
      </c>
      <c r="F405" s="231" t="s">
        <v>2112</v>
      </c>
      <c r="G405" s="232" t="s">
        <v>240</v>
      </c>
      <c r="H405" s="233">
        <v>0.29999999999999999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232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232</v>
      </c>
      <c r="BM405" s="240" t="s">
        <v>2113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2114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2115</v>
      </c>
      <c r="G407" s="248"/>
      <c r="H407" s="252">
        <v>0.29999999999999999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24.15" customHeight="1">
      <c r="A408" s="40"/>
      <c r="B408" s="41"/>
      <c r="C408" s="229" t="s">
        <v>1514</v>
      </c>
      <c r="D408" s="229" t="s">
        <v>227</v>
      </c>
      <c r="E408" s="230" t="s">
        <v>1059</v>
      </c>
      <c r="F408" s="231" t="s">
        <v>1060</v>
      </c>
      <c r="G408" s="232" t="s">
        <v>537</v>
      </c>
      <c r="H408" s="233">
        <v>93.299999999999997</v>
      </c>
      <c r="I408" s="234"/>
      <c r="J408" s="235">
        <f>ROUND(I408*H408,2)</f>
        <v>0</v>
      </c>
      <c r="K408" s="231" t="s">
        <v>231</v>
      </c>
      <c r="L408" s="46"/>
      <c r="M408" s="236" t="s">
        <v>1</v>
      </c>
      <c r="N408" s="237" t="s">
        <v>45</v>
      </c>
      <c r="O408" s="93"/>
      <c r="P408" s="238">
        <f>O408*H408</f>
        <v>0</v>
      </c>
      <c r="Q408" s="238">
        <v>0.00149</v>
      </c>
      <c r="R408" s="238">
        <f>Q408*H408</f>
        <v>0.139017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232</v>
      </c>
      <c r="AT408" s="240" t="s">
        <v>227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232</v>
      </c>
      <c r="BM408" s="240" t="s">
        <v>2116</v>
      </c>
    </row>
    <row r="409" s="2" customFormat="1">
      <c r="A409" s="40"/>
      <c r="B409" s="41"/>
      <c r="C409" s="42"/>
      <c r="D409" s="242" t="s">
        <v>234</v>
      </c>
      <c r="E409" s="42"/>
      <c r="F409" s="243" t="s">
        <v>1062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234</v>
      </c>
      <c r="AU409" s="18" t="s">
        <v>21</v>
      </c>
    </row>
    <row r="410" s="13" customFormat="1">
      <c r="A410" s="13"/>
      <c r="B410" s="247"/>
      <c r="C410" s="248"/>
      <c r="D410" s="249" t="s">
        <v>236</v>
      </c>
      <c r="E410" s="250" t="s">
        <v>1</v>
      </c>
      <c r="F410" s="251" t="s">
        <v>2117</v>
      </c>
      <c r="G410" s="248"/>
      <c r="H410" s="252">
        <v>93.299999999999997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236</v>
      </c>
      <c r="AU410" s="258" t="s">
        <v>21</v>
      </c>
      <c r="AV410" s="13" t="s">
        <v>21</v>
      </c>
      <c r="AW410" s="13" t="s">
        <v>36</v>
      </c>
      <c r="AX410" s="13" t="s">
        <v>88</v>
      </c>
      <c r="AY410" s="258" t="s">
        <v>225</v>
      </c>
    </row>
    <row r="411" s="2" customFormat="1" ht="24.15" customHeight="1">
      <c r="A411" s="40"/>
      <c r="B411" s="41"/>
      <c r="C411" s="229" t="s">
        <v>1518</v>
      </c>
      <c r="D411" s="229" t="s">
        <v>227</v>
      </c>
      <c r="E411" s="230" t="s">
        <v>2118</v>
      </c>
      <c r="F411" s="231" t="s">
        <v>2119</v>
      </c>
      <c r="G411" s="232" t="s">
        <v>240</v>
      </c>
      <c r="H411" s="233">
        <v>166.40000000000001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2.8500000000000001</v>
      </c>
      <c r="T411" s="239">
        <f>S411*H411</f>
        <v>474.24000000000001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2120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2121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2122</v>
      </c>
      <c r="G413" s="248"/>
      <c r="H413" s="252">
        <v>111.90000000000001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80</v>
      </c>
      <c r="AY413" s="258" t="s">
        <v>225</v>
      </c>
    </row>
    <row r="414" s="13" customFormat="1">
      <c r="A414" s="13"/>
      <c r="B414" s="247"/>
      <c r="C414" s="248"/>
      <c r="D414" s="249" t="s">
        <v>236</v>
      </c>
      <c r="E414" s="250" t="s">
        <v>1</v>
      </c>
      <c r="F414" s="251" t="s">
        <v>2123</v>
      </c>
      <c r="G414" s="248"/>
      <c r="H414" s="252">
        <v>54.5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236</v>
      </c>
      <c r="AU414" s="258" t="s">
        <v>21</v>
      </c>
      <c r="AV414" s="13" t="s">
        <v>21</v>
      </c>
      <c r="AW414" s="13" t="s">
        <v>36</v>
      </c>
      <c r="AX414" s="13" t="s">
        <v>80</v>
      </c>
      <c r="AY414" s="258" t="s">
        <v>225</v>
      </c>
    </row>
    <row r="415" s="14" customFormat="1">
      <c r="A415" s="14"/>
      <c r="B415" s="260"/>
      <c r="C415" s="261"/>
      <c r="D415" s="249" t="s">
        <v>236</v>
      </c>
      <c r="E415" s="262" t="s">
        <v>1</v>
      </c>
      <c r="F415" s="263" t="s">
        <v>270</v>
      </c>
      <c r="G415" s="261"/>
      <c r="H415" s="264">
        <v>166.40000000000001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236</v>
      </c>
      <c r="AU415" s="270" t="s">
        <v>21</v>
      </c>
      <c r="AV415" s="14" t="s">
        <v>232</v>
      </c>
      <c r="AW415" s="14" t="s">
        <v>36</v>
      </c>
      <c r="AX415" s="14" t="s">
        <v>88</v>
      </c>
      <c r="AY415" s="270" t="s">
        <v>225</v>
      </c>
    </row>
    <row r="416" s="2" customFormat="1" ht="24.15" customHeight="1">
      <c r="A416" s="40"/>
      <c r="B416" s="41"/>
      <c r="C416" s="229" t="s">
        <v>1522</v>
      </c>
      <c r="D416" s="229" t="s">
        <v>227</v>
      </c>
      <c r="E416" s="230" t="s">
        <v>2124</v>
      </c>
      <c r="F416" s="231" t="s">
        <v>2125</v>
      </c>
      <c r="G416" s="232" t="s">
        <v>240</v>
      </c>
      <c r="H416" s="233">
        <v>8.8230000000000004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0.55000000000000004</v>
      </c>
      <c r="T416" s="239">
        <f>S416*H416</f>
        <v>4.8526500000000006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2126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2127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2128</v>
      </c>
      <c r="G418" s="248"/>
      <c r="H418" s="252">
        <v>8.8230000000000004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24.15" customHeight="1">
      <c r="A419" s="40"/>
      <c r="B419" s="41"/>
      <c r="C419" s="229" t="s">
        <v>1526</v>
      </c>
      <c r="D419" s="229" t="s">
        <v>227</v>
      </c>
      <c r="E419" s="230" t="s">
        <v>2129</v>
      </c>
      <c r="F419" s="231" t="s">
        <v>2130</v>
      </c>
      <c r="G419" s="232" t="s">
        <v>537</v>
      </c>
      <c r="H419" s="233">
        <v>20.800000000000001</v>
      </c>
      <c r="I419" s="234"/>
      <c r="J419" s="235">
        <f>ROUND(I419*H419,2)</f>
        <v>0</v>
      </c>
      <c r="K419" s="231" t="s">
        <v>231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0.00064999999999999997</v>
      </c>
      <c r="R419" s="238">
        <f>Q419*H419</f>
        <v>0.013519999999999999</v>
      </c>
      <c r="S419" s="238">
        <v>0.001</v>
      </c>
      <c r="T419" s="239">
        <f>S419*H419</f>
        <v>0.020800000000000003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232</v>
      </c>
      <c r="AT419" s="240" t="s">
        <v>227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2131</v>
      </c>
    </row>
    <row r="420" s="2" customFormat="1">
      <c r="A420" s="40"/>
      <c r="B420" s="41"/>
      <c r="C420" s="42"/>
      <c r="D420" s="242" t="s">
        <v>234</v>
      </c>
      <c r="E420" s="42"/>
      <c r="F420" s="243" t="s">
        <v>2132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234</v>
      </c>
      <c r="AU420" s="18" t="s">
        <v>21</v>
      </c>
    </row>
    <row r="421" s="13" customFormat="1">
      <c r="A421" s="13"/>
      <c r="B421" s="247"/>
      <c r="C421" s="248"/>
      <c r="D421" s="249" t="s">
        <v>236</v>
      </c>
      <c r="E421" s="250" t="s">
        <v>1</v>
      </c>
      <c r="F421" s="251" t="s">
        <v>2133</v>
      </c>
      <c r="G421" s="248"/>
      <c r="H421" s="252">
        <v>18.800000000000001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236</v>
      </c>
      <c r="AU421" s="258" t="s">
        <v>21</v>
      </c>
      <c r="AV421" s="13" t="s">
        <v>21</v>
      </c>
      <c r="AW421" s="13" t="s">
        <v>36</v>
      </c>
      <c r="AX421" s="13" t="s">
        <v>80</v>
      </c>
      <c r="AY421" s="258" t="s">
        <v>225</v>
      </c>
    </row>
    <row r="422" s="13" customFormat="1">
      <c r="A422" s="13"/>
      <c r="B422" s="247"/>
      <c r="C422" s="248"/>
      <c r="D422" s="249" t="s">
        <v>236</v>
      </c>
      <c r="E422" s="250" t="s">
        <v>1</v>
      </c>
      <c r="F422" s="251" t="s">
        <v>2134</v>
      </c>
      <c r="G422" s="248"/>
      <c r="H422" s="252">
        <v>2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236</v>
      </c>
      <c r="AU422" s="258" t="s">
        <v>21</v>
      </c>
      <c r="AV422" s="13" t="s">
        <v>21</v>
      </c>
      <c r="AW422" s="13" t="s">
        <v>36</v>
      </c>
      <c r="AX422" s="13" t="s">
        <v>80</v>
      </c>
      <c r="AY422" s="258" t="s">
        <v>225</v>
      </c>
    </row>
    <row r="423" s="14" customFormat="1">
      <c r="A423" s="14"/>
      <c r="B423" s="260"/>
      <c r="C423" s="261"/>
      <c r="D423" s="249" t="s">
        <v>236</v>
      </c>
      <c r="E423" s="262" t="s">
        <v>1</v>
      </c>
      <c r="F423" s="263" t="s">
        <v>270</v>
      </c>
      <c r="G423" s="261"/>
      <c r="H423" s="264">
        <v>20.800000000000001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0" t="s">
        <v>236</v>
      </c>
      <c r="AU423" s="270" t="s">
        <v>21</v>
      </c>
      <c r="AV423" s="14" t="s">
        <v>232</v>
      </c>
      <c r="AW423" s="14" t="s">
        <v>36</v>
      </c>
      <c r="AX423" s="14" t="s">
        <v>88</v>
      </c>
      <c r="AY423" s="270" t="s">
        <v>225</v>
      </c>
    </row>
    <row r="424" s="2" customFormat="1" ht="16.5" customHeight="1">
      <c r="A424" s="40"/>
      <c r="B424" s="41"/>
      <c r="C424" s="229" t="s">
        <v>1530</v>
      </c>
      <c r="D424" s="229" t="s">
        <v>227</v>
      </c>
      <c r="E424" s="230" t="s">
        <v>1064</v>
      </c>
      <c r="F424" s="231" t="s">
        <v>2135</v>
      </c>
      <c r="G424" s="232" t="s">
        <v>259</v>
      </c>
      <c r="H424" s="233">
        <v>1</v>
      </c>
      <c r="I424" s="234"/>
      <c r="J424" s="235">
        <f>ROUND(I424*H424,2)</f>
        <v>0</v>
      </c>
      <c r="K424" s="231" t="s">
        <v>1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0.44500000000000001</v>
      </c>
      <c r="R424" s="238">
        <f>Q424*H424</f>
        <v>0.44500000000000001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232</v>
      </c>
      <c r="AT424" s="240" t="s">
        <v>227</v>
      </c>
      <c r="AU424" s="240" t="s">
        <v>21</v>
      </c>
      <c r="AY424" s="18" t="s">
        <v>225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88</v>
      </c>
      <c r="BK424" s="241">
        <f>ROUND(I424*H424,2)</f>
        <v>0</v>
      </c>
      <c r="BL424" s="18" t="s">
        <v>232</v>
      </c>
      <c r="BM424" s="240" t="s">
        <v>2136</v>
      </c>
    </row>
    <row r="425" s="2" customFormat="1">
      <c r="A425" s="40"/>
      <c r="B425" s="41"/>
      <c r="C425" s="42"/>
      <c r="D425" s="249" t="s">
        <v>261</v>
      </c>
      <c r="E425" s="42"/>
      <c r="F425" s="259" t="s">
        <v>2137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261</v>
      </c>
      <c r="AU425" s="18" t="s">
        <v>21</v>
      </c>
    </row>
    <row r="426" s="13" customFormat="1">
      <c r="A426" s="13"/>
      <c r="B426" s="247"/>
      <c r="C426" s="248"/>
      <c r="D426" s="249" t="s">
        <v>236</v>
      </c>
      <c r="E426" s="250" t="s">
        <v>1</v>
      </c>
      <c r="F426" s="251" t="s">
        <v>2138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236</v>
      </c>
      <c r="AU426" s="258" t="s">
        <v>21</v>
      </c>
      <c r="AV426" s="13" t="s">
        <v>21</v>
      </c>
      <c r="AW426" s="13" t="s">
        <v>36</v>
      </c>
      <c r="AX426" s="13" t="s">
        <v>88</v>
      </c>
      <c r="AY426" s="258" t="s">
        <v>225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540</v>
      </c>
      <c r="F427" s="227" t="s">
        <v>541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SUM(P428:P436)</f>
        <v>0</v>
      </c>
      <c r="Q427" s="221"/>
      <c r="R427" s="222">
        <f>SUM(R428:R436)</f>
        <v>0</v>
      </c>
      <c r="S427" s="221"/>
      <c r="T427" s="223">
        <f>SUM(T428:T436)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88</v>
      </c>
      <c r="AT427" s="225" t="s">
        <v>79</v>
      </c>
      <c r="AU427" s="225" t="s">
        <v>88</v>
      </c>
      <c r="AY427" s="224" t="s">
        <v>225</v>
      </c>
      <c r="BK427" s="226">
        <f>SUM(BK428:BK436)</f>
        <v>0</v>
      </c>
    </row>
    <row r="428" s="2" customFormat="1" ht="37.8" customHeight="1">
      <c r="A428" s="40"/>
      <c r="B428" s="41"/>
      <c r="C428" s="229" t="s">
        <v>1535</v>
      </c>
      <c r="D428" s="229" t="s">
        <v>227</v>
      </c>
      <c r="E428" s="230" t="s">
        <v>2139</v>
      </c>
      <c r="F428" s="231" t="s">
        <v>2140</v>
      </c>
      <c r="G428" s="232" t="s">
        <v>395</v>
      </c>
      <c r="H428" s="233">
        <v>474.24000000000001</v>
      </c>
      <c r="I428" s="234"/>
      <c r="J428" s="235">
        <f>ROUND(I428*H428,2)</f>
        <v>0</v>
      </c>
      <c r="K428" s="231" t="s">
        <v>231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232</v>
      </c>
      <c r="AT428" s="240" t="s">
        <v>227</v>
      </c>
      <c r="AU428" s="240" t="s">
        <v>21</v>
      </c>
      <c r="AY428" s="18" t="s">
        <v>225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88</v>
      </c>
      <c r="BK428" s="241">
        <f>ROUND(I428*H428,2)</f>
        <v>0</v>
      </c>
      <c r="BL428" s="18" t="s">
        <v>232</v>
      </c>
      <c r="BM428" s="240" t="s">
        <v>2141</v>
      </c>
    </row>
    <row r="429" s="2" customFormat="1">
      <c r="A429" s="40"/>
      <c r="B429" s="41"/>
      <c r="C429" s="42"/>
      <c r="D429" s="242" t="s">
        <v>234</v>
      </c>
      <c r="E429" s="42"/>
      <c r="F429" s="243" t="s">
        <v>2142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8" t="s">
        <v>234</v>
      </c>
      <c r="AU429" s="18" t="s">
        <v>21</v>
      </c>
    </row>
    <row r="430" s="2" customFormat="1" ht="44.25" customHeight="1">
      <c r="A430" s="40"/>
      <c r="B430" s="41"/>
      <c r="C430" s="229" t="s">
        <v>2143</v>
      </c>
      <c r="D430" s="229" t="s">
        <v>227</v>
      </c>
      <c r="E430" s="230" t="s">
        <v>2144</v>
      </c>
      <c r="F430" s="231" t="s">
        <v>2145</v>
      </c>
      <c r="G430" s="232" t="s">
        <v>395</v>
      </c>
      <c r="H430" s="233">
        <v>474.17399999999998</v>
      </c>
      <c r="I430" s="234"/>
      <c r="J430" s="235">
        <f>ROUND(I430*H430,2)</f>
        <v>0</v>
      </c>
      <c r="K430" s="231" t="s">
        <v>231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232</v>
      </c>
      <c r="AT430" s="240" t="s">
        <v>227</v>
      </c>
      <c r="AU430" s="240" t="s">
        <v>21</v>
      </c>
      <c r="AY430" s="18" t="s">
        <v>225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88</v>
      </c>
      <c r="BK430" s="241">
        <f>ROUND(I430*H430,2)</f>
        <v>0</v>
      </c>
      <c r="BL430" s="18" t="s">
        <v>232</v>
      </c>
      <c r="BM430" s="240" t="s">
        <v>2146</v>
      </c>
    </row>
    <row r="431" s="2" customFormat="1">
      <c r="A431" s="40"/>
      <c r="B431" s="41"/>
      <c r="C431" s="42"/>
      <c r="D431" s="242" t="s">
        <v>234</v>
      </c>
      <c r="E431" s="42"/>
      <c r="F431" s="243" t="s">
        <v>2147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234</v>
      </c>
      <c r="AU431" s="18" t="s">
        <v>21</v>
      </c>
    </row>
    <row r="432" s="2" customFormat="1" ht="24.15" customHeight="1">
      <c r="A432" s="40"/>
      <c r="B432" s="41"/>
      <c r="C432" s="229" t="s">
        <v>2148</v>
      </c>
      <c r="D432" s="229" t="s">
        <v>227</v>
      </c>
      <c r="E432" s="230" t="s">
        <v>762</v>
      </c>
      <c r="F432" s="231" t="s">
        <v>763</v>
      </c>
      <c r="G432" s="232" t="s">
        <v>395</v>
      </c>
      <c r="H432" s="233">
        <v>926.28700000000003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2149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765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2" customFormat="1" ht="24.15" customHeight="1">
      <c r="A434" s="40"/>
      <c r="B434" s="41"/>
      <c r="C434" s="229" t="s">
        <v>2150</v>
      </c>
      <c r="D434" s="229" t="s">
        <v>227</v>
      </c>
      <c r="E434" s="230" t="s">
        <v>766</v>
      </c>
      <c r="F434" s="231" t="s">
        <v>767</v>
      </c>
      <c r="G434" s="232" t="s">
        <v>395</v>
      </c>
      <c r="H434" s="233">
        <v>17599.415000000001</v>
      </c>
      <c r="I434" s="234"/>
      <c r="J434" s="235">
        <f>ROUND(I434*H434,2)</f>
        <v>0</v>
      </c>
      <c r="K434" s="231" t="s">
        <v>231</v>
      </c>
      <c r="L434" s="46"/>
      <c r="M434" s="236" t="s">
        <v>1</v>
      </c>
      <c r="N434" s="237" t="s">
        <v>45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232</v>
      </c>
      <c r="AT434" s="240" t="s">
        <v>227</v>
      </c>
      <c r="AU434" s="240" t="s">
        <v>21</v>
      </c>
      <c r="AY434" s="18" t="s">
        <v>225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88</v>
      </c>
      <c r="BK434" s="241">
        <f>ROUND(I434*H434,2)</f>
        <v>0</v>
      </c>
      <c r="BL434" s="18" t="s">
        <v>232</v>
      </c>
      <c r="BM434" s="240" t="s">
        <v>2151</v>
      </c>
    </row>
    <row r="435" s="2" customFormat="1">
      <c r="A435" s="40"/>
      <c r="B435" s="41"/>
      <c r="C435" s="42"/>
      <c r="D435" s="242" t="s">
        <v>234</v>
      </c>
      <c r="E435" s="42"/>
      <c r="F435" s="243" t="s">
        <v>769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234</v>
      </c>
      <c r="AU435" s="18" t="s">
        <v>21</v>
      </c>
    </row>
    <row r="436" s="13" customFormat="1">
      <c r="A436" s="13"/>
      <c r="B436" s="247"/>
      <c r="C436" s="248"/>
      <c r="D436" s="249" t="s">
        <v>236</v>
      </c>
      <c r="E436" s="250" t="s">
        <v>1</v>
      </c>
      <c r="F436" s="251" t="s">
        <v>2152</v>
      </c>
      <c r="G436" s="248"/>
      <c r="H436" s="252">
        <v>17599.415000000001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236</v>
      </c>
      <c r="AU436" s="258" t="s">
        <v>21</v>
      </c>
      <c r="AV436" s="13" t="s">
        <v>21</v>
      </c>
      <c r="AW436" s="13" t="s">
        <v>36</v>
      </c>
      <c r="AX436" s="13" t="s">
        <v>88</v>
      </c>
      <c r="AY436" s="258" t="s">
        <v>225</v>
      </c>
    </row>
    <row r="437" s="12" customFormat="1" ht="22.8" customHeight="1">
      <c r="A437" s="12"/>
      <c r="B437" s="213"/>
      <c r="C437" s="214"/>
      <c r="D437" s="215" t="s">
        <v>79</v>
      </c>
      <c r="E437" s="227" t="s">
        <v>559</v>
      </c>
      <c r="F437" s="227" t="s">
        <v>560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SUM(P438:P439)</f>
        <v>0</v>
      </c>
      <c r="Q437" s="221"/>
      <c r="R437" s="222">
        <f>SUM(R438:R439)</f>
        <v>0</v>
      </c>
      <c r="S437" s="221"/>
      <c r="T437" s="223">
        <f>SUM(T438:T439)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88</v>
      </c>
      <c r="AT437" s="225" t="s">
        <v>79</v>
      </c>
      <c r="AU437" s="225" t="s">
        <v>88</v>
      </c>
      <c r="AY437" s="224" t="s">
        <v>225</v>
      </c>
      <c r="BK437" s="226">
        <f>SUM(BK438:BK439)</f>
        <v>0</v>
      </c>
    </row>
    <row r="438" s="2" customFormat="1" ht="16.5" customHeight="1">
      <c r="A438" s="40"/>
      <c r="B438" s="41"/>
      <c r="C438" s="229" t="s">
        <v>2153</v>
      </c>
      <c r="D438" s="229" t="s">
        <v>227</v>
      </c>
      <c r="E438" s="230" t="s">
        <v>562</v>
      </c>
      <c r="F438" s="231" t="s">
        <v>563</v>
      </c>
      <c r="G438" s="232" t="s">
        <v>395</v>
      </c>
      <c r="H438" s="233">
        <v>2036.0039999999999</v>
      </c>
      <c r="I438" s="234"/>
      <c r="J438" s="235">
        <f>ROUND(I438*H438,2)</f>
        <v>0</v>
      </c>
      <c r="K438" s="231" t="s">
        <v>231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2154</v>
      </c>
    </row>
    <row r="439" s="2" customFormat="1">
      <c r="A439" s="40"/>
      <c r="B439" s="41"/>
      <c r="C439" s="42"/>
      <c r="D439" s="242" t="s">
        <v>234</v>
      </c>
      <c r="E439" s="42"/>
      <c r="F439" s="243" t="s">
        <v>565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234</v>
      </c>
      <c r="AU439" s="18" t="s">
        <v>21</v>
      </c>
    </row>
    <row r="440" s="12" customFormat="1" ht="25.92" customHeight="1">
      <c r="A440" s="12"/>
      <c r="B440" s="213"/>
      <c r="C440" s="214"/>
      <c r="D440" s="215" t="s">
        <v>79</v>
      </c>
      <c r="E440" s="216" t="s">
        <v>566</v>
      </c>
      <c r="F440" s="216" t="s">
        <v>567</v>
      </c>
      <c r="G440" s="214"/>
      <c r="H440" s="214"/>
      <c r="I440" s="217"/>
      <c r="J440" s="218">
        <f>BK440</f>
        <v>0</v>
      </c>
      <c r="K440" s="214"/>
      <c r="L440" s="219"/>
      <c r="M440" s="220"/>
      <c r="N440" s="221"/>
      <c r="O440" s="221"/>
      <c r="P440" s="222">
        <f>P441+P455</f>
        <v>0</v>
      </c>
      <c r="Q440" s="221"/>
      <c r="R440" s="222">
        <f>R441+R455</f>
        <v>2.2275475999999998</v>
      </c>
      <c r="S440" s="221"/>
      <c r="T440" s="223">
        <f>T441+T455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21</v>
      </c>
      <c r="AT440" s="225" t="s">
        <v>79</v>
      </c>
      <c r="AU440" s="225" t="s">
        <v>80</v>
      </c>
      <c r="AY440" s="224" t="s">
        <v>225</v>
      </c>
      <c r="BK440" s="226">
        <f>BK441+BK455</f>
        <v>0</v>
      </c>
    </row>
    <row r="441" s="12" customFormat="1" ht="22.8" customHeight="1">
      <c r="A441" s="12"/>
      <c r="B441" s="213"/>
      <c r="C441" s="214"/>
      <c r="D441" s="215" t="s">
        <v>79</v>
      </c>
      <c r="E441" s="227" t="s">
        <v>1069</v>
      </c>
      <c r="F441" s="227" t="s">
        <v>1070</v>
      </c>
      <c r="G441" s="214"/>
      <c r="H441" s="214"/>
      <c r="I441" s="217"/>
      <c r="J441" s="228">
        <f>BK441</f>
        <v>0</v>
      </c>
      <c r="K441" s="214"/>
      <c r="L441" s="219"/>
      <c r="M441" s="220"/>
      <c r="N441" s="221"/>
      <c r="O441" s="221"/>
      <c r="P441" s="222">
        <f>SUM(P442:P454)</f>
        <v>0</v>
      </c>
      <c r="Q441" s="221"/>
      <c r="R441" s="222">
        <f>SUM(R442:R454)</f>
        <v>0.8914976</v>
      </c>
      <c r="S441" s="221"/>
      <c r="T441" s="223">
        <f>SUM(T442:T454)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4" t="s">
        <v>21</v>
      </c>
      <c r="AT441" s="225" t="s">
        <v>79</v>
      </c>
      <c r="AU441" s="225" t="s">
        <v>88</v>
      </c>
      <c r="AY441" s="224" t="s">
        <v>225</v>
      </c>
      <c r="BK441" s="226">
        <f>SUM(BK442:BK454)</f>
        <v>0</v>
      </c>
    </row>
    <row r="442" s="2" customFormat="1" ht="24.15" customHeight="1">
      <c r="A442" s="40"/>
      <c r="B442" s="41"/>
      <c r="C442" s="229" t="s">
        <v>2155</v>
      </c>
      <c r="D442" s="229" t="s">
        <v>227</v>
      </c>
      <c r="E442" s="230" t="s">
        <v>2156</v>
      </c>
      <c r="F442" s="231" t="s">
        <v>2157</v>
      </c>
      <c r="G442" s="232" t="s">
        <v>230</v>
      </c>
      <c r="H442" s="233">
        <v>104</v>
      </c>
      <c r="I442" s="234"/>
      <c r="J442" s="235">
        <f>ROUND(I442*H442,2)</f>
        <v>0</v>
      </c>
      <c r="K442" s="231" t="s">
        <v>231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340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340</v>
      </c>
      <c r="BM442" s="240" t="s">
        <v>2158</v>
      </c>
    </row>
    <row r="443" s="2" customFormat="1">
      <c r="A443" s="40"/>
      <c r="B443" s="41"/>
      <c r="C443" s="42"/>
      <c r="D443" s="242" t="s">
        <v>234</v>
      </c>
      <c r="E443" s="42"/>
      <c r="F443" s="243" t="s">
        <v>2159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234</v>
      </c>
      <c r="AU443" s="18" t="s">
        <v>21</v>
      </c>
    </row>
    <row r="444" s="13" customFormat="1">
      <c r="A444" s="13"/>
      <c r="B444" s="247"/>
      <c r="C444" s="248"/>
      <c r="D444" s="249" t="s">
        <v>236</v>
      </c>
      <c r="E444" s="250" t="s">
        <v>1</v>
      </c>
      <c r="F444" s="251" t="s">
        <v>2160</v>
      </c>
      <c r="G444" s="248"/>
      <c r="H444" s="252">
        <v>104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236</v>
      </c>
      <c r="AU444" s="258" t="s">
        <v>21</v>
      </c>
      <c r="AV444" s="13" t="s">
        <v>21</v>
      </c>
      <c r="AW444" s="13" t="s">
        <v>36</v>
      </c>
      <c r="AX444" s="13" t="s">
        <v>88</v>
      </c>
      <c r="AY444" s="258" t="s">
        <v>225</v>
      </c>
    </row>
    <row r="445" s="2" customFormat="1" ht="16.5" customHeight="1">
      <c r="A445" s="40"/>
      <c r="B445" s="41"/>
      <c r="C445" s="282" t="s">
        <v>2161</v>
      </c>
      <c r="D445" s="282" t="s">
        <v>341</v>
      </c>
      <c r="E445" s="283" t="s">
        <v>2162</v>
      </c>
      <c r="F445" s="284" t="s">
        <v>2163</v>
      </c>
      <c r="G445" s="285" t="s">
        <v>395</v>
      </c>
      <c r="H445" s="286">
        <v>0.033000000000000002</v>
      </c>
      <c r="I445" s="287"/>
      <c r="J445" s="288">
        <f>ROUND(I445*H445,2)</f>
        <v>0</v>
      </c>
      <c r="K445" s="284" t="s">
        <v>231</v>
      </c>
      <c r="L445" s="289"/>
      <c r="M445" s="290" t="s">
        <v>1</v>
      </c>
      <c r="N445" s="291" t="s">
        <v>45</v>
      </c>
      <c r="O445" s="93"/>
      <c r="P445" s="238">
        <f>O445*H445</f>
        <v>0</v>
      </c>
      <c r="Q445" s="238">
        <v>1</v>
      </c>
      <c r="R445" s="238">
        <f>Q445*H445</f>
        <v>0.033000000000000002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430</v>
      </c>
      <c r="AT445" s="240" t="s">
        <v>341</v>
      </c>
      <c r="AU445" s="240" t="s">
        <v>21</v>
      </c>
      <c r="AY445" s="18" t="s">
        <v>225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88</v>
      </c>
      <c r="BK445" s="241">
        <f>ROUND(I445*H445,2)</f>
        <v>0</v>
      </c>
      <c r="BL445" s="18" t="s">
        <v>340</v>
      </c>
      <c r="BM445" s="240" t="s">
        <v>2164</v>
      </c>
    </row>
    <row r="446" s="2" customFormat="1">
      <c r="A446" s="40"/>
      <c r="B446" s="41"/>
      <c r="C446" s="42"/>
      <c r="D446" s="249" t="s">
        <v>261</v>
      </c>
      <c r="E446" s="42"/>
      <c r="F446" s="259" t="s">
        <v>2165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261</v>
      </c>
      <c r="AU446" s="18" t="s">
        <v>21</v>
      </c>
    </row>
    <row r="447" s="13" customFormat="1">
      <c r="A447" s="13"/>
      <c r="B447" s="247"/>
      <c r="C447" s="248"/>
      <c r="D447" s="249" t="s">
        <v>236</v>
      </c>
      <c r="E447" s="248"/>
      <c r="F447" s="251" t="s">
        <v>2166</v>
      </c>
      <c r="G447" s="248"/>
      <c r="H447" s="252">
        <v>0.033000000000000002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236</v>
      </c>
      <c r="AU447" s="258" t="s">
        <v>21</v>
      </c>
      <c r="AV447" s="13" t="s">
        <v>21</v>
      </c>
      <c r="AW447" s="13" t="s">
        <v>4</v>
      </c>
      <c r="AX447" s="13" t="s">
        <v>88</v>
      </c>
      <c r="AY447" s="258" t="s">
        <v>225</v>
      </c>
    </row>
    <row r="448" s="2" customFormat="1" ht="24.15" customHeight="1">
      <c r="A448" s="40"/>
      <c r="B448" s="41"/>
      <c r="C448" s="229" t="s">
        <v>2167</v>
      </c>
      <c r="D448" s="229" t="s">
        <v>227</v>
      </c>
      <c r="E448" s="230" t="s">
        <v>2168</v>
      </c>
      <c r="F448" s="231" t="s">
        <v>2169</v>
      </c>
      <c r="G448" s="232" t="s">
        <v>230</v>
      </c>
      <c r="H448" s="233">
        <v>104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0.00040000000000000002</v>
      </c>
      <c r="R448" s="238">
        <f>Q448*H448</f>
        <v>0.041600000000000005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340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340</v>
      </c>
      <c r="BM448" s="240" t="s">
        <v>2170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2171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>
      <c r="A450" s="40"/>
      <c r="B450" s="41"/>
      <c r="C450" s="42"/>
      <c r="D450" s="249" t="s">
        <v>261</v>
      </c>
      <c r="E450" s="42"/>
      <c r="F450" s="259" t="s">
        <v>2172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261</v>
      </c>
      <c r="AU450" s="18" t="s">
        <v>21</v>
      </c>
    </row>
    <row r="451" s="2" customFormat="1" ht="49.05" customHeight="1">
      <c r="A451" s="40"/>
      <c r="B451" s="41"/>
      <c r="C451" s="282" t="s">
        <v>2173</v>
      </c>
      <c r="D451" s="282" t="s">
        <v>341</v>
      </c>
      <c r="E451" s="283" t="s">
        <v>2174</v>
      </c>
      <c r="F451" s="284" t="s">
        <v>2175</v>
      </c>
      <c r="G451" s="285" t="s">
        <v>230</v>
      </c>
      <c r="H451" s="286">
        <v>126.984</v>
      </c>
      <c r="I451" s="287"/>
      <c r="J451" s="288">
        <f>ROUND(I451*H451,2)</f>
        <v>0</v>
      </c>
      <c r="K451" s="284" t="s">
        <v>231</v>
      </c>
      <c r="L451" s="289"/>
      <c r="M451" s="290" t="s">
        <v>1</v>
      </c>
      <c r="N451" s="291" t="s">
        <v>45</v>
      </c>
      <c r="O451" s="93"/>
      <c r="P451" s="238">
        <f>O451*H451</f>
        <v>0</v>
      </c>
      <c r="Q451" s="238">
        <v>0.0064000000000000003</v>
      </c>
      <c r="R451" s="238">
        <f>Q451*H451</f>
        <v>0.81269760000000002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430</v>
      </c>
      <c r="AT451" s="240" t="s">
        <v>341</v>
      </c>
      <c r="AU451" s="240" t="s">
        <v>21</v>
      </c>
      <c r="AY451" s="18" t="s">
        <v>225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88</v>
      </c>
      <c r="BK451" s="241">
        <f>ROUND(I451*H451,2)</f>
        <v>0</v>
      </c>
      <c r="BL451" s="18" t="s">
        <v>340</v>
      </c>
      <c r="BM451" s="240" t="s">
        <v>2176</v>
      </c>
    </row>
    <row r="452" s="13" customFormat="1">
      <c r="A452" s="13"/>
      <c r="B452" s="247"/>
      <c r="C452" s="248"/>
      <c r="D452" s="249" t="s">
        <v>236</v>
      </c>
      <c r="E452" s="248"/>
      <c r="F452" s="251" t="s">
        <v>2177</v>
      </c>
      <c r="G452" s="248"/>
      <c r="H452" s="252">
        <v>126.984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236</v>
      </c>
      <c r="AU452" s="258" t="s">
        <v>21</v>
      </c>
      <c r="AV452" s="13" t="s">
        <v>21</v>
      </c>
      <c r="AW452" s="13" t="s">
        <v>4</v>
      </c>
      <c r="AX452" s="13" t="s">
        <v>88</v>
      </c>
      <c r="AY452" s="258" t="s">
        <v>225</v>
      </c>
    </row>
    <row r="453" s="2" customFormat="1" ht="33" customHeight="1">
      <c r="A453" s="40"/>
      <c r="B453" s="41"/>
      <c r="C453" s="229" t="s">
        <v>2178</v>
      </c>
      <c r="D453" s="229" t="s">
        <v>227</v>
      </c>
      <c r="E453" s="230" t="s">
        <v>1071</v>
      </c>
      <c r="F453" s="231" t="s">
        <v>1072</v>
      </c>
      <c r="G453" s="232" t="s">
        <v>537</v>
      </c>
      <c r="H453" s="233">
        <v>4.2000000000000002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45</v>
      </c>
      <c r="O453" s="93"/>
      <c r="P453" s="238">
        <f>O453*H453</f>
        <v>0</v>
      </c>
      <c r="Q453" s="238">
        <v>0.001</v>
      </c>
      <c r="R453" s="238">
        <f>Q453*H453</f>
        <v>0.0042000000000000006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340</v>
      </c>
      <c r="AT453" s="240" t="s">
        <v>227</v>
      </c>
      <c r="AU453" s="240" t="s">
        <v>21</v>
      </c>
      <c r="AY453" s="18" t="s">
        <v>225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88</v>
      </c>
      <c r="BK453" s="241">
        <f>ROUND(I453*H453,2)</f>
        <v>0</v>
      </c>
      <c r="BL453" s="18" t="s">
        <v>340</v>
      </c>
      <c r="BM453" s="240" t="s">
        <v>2179</v>
      </c>
    </row>
    <row r="454" s="13" customFormat="1">
      <c r="A454" s="13"/>
      <c r="B454" s="247"/>
      <c r="C454" s="248"/>
      <c r="D454" s="249" t="s">
        <v>236</v>
      </c>
      <c r="E454" s="250" t="s">
        <v>1</v>
      </c>
      <c r="F454" s="251" t="s">
        <v>2180</v>
      </c>
      <c r="G454" s="248"/>
      <c r="H454" s="252">
        <v>4.2000000000000002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236</v>
      </c>
      <c r="AU454" s="258" t="s">
        <v>21</v>
      </c>
      <c r="AV454" s="13" t="s">
        <v>21</v>
      </c>
      <c r="AW454" s="13" t="s">
        <v>36</v>
      </c>
      <c r="AX454" s="13" t="s">
        <v>88</v>
      </c>
      <c r="AY454" s="258" t="s">
        <v>225</v>
      </c>
    </row>
    <row r="455" s="12" customFormat="1" ht="22.8" customHeight="1">
      <c r="A455" s="12"/>
      <c r="B455" s="213"/>
      <c r="C455" s="214"/>
      <c r="D455" s="215" t="s">
        <v>79</v>
      </c>
      <c r="E455" s="227" t="s">
        <v>568</v>
      </c>
      <c r="F455" s="227" t="s">
        <v>569</v>
      </c>
      <c r="G455" s="214"/>
      <c r="H455" s="214"/>
      <c r="I455" s="217"/>
      <c r="J455" s="228">
        <f>BK455</f>
        <v>0</v>
      </c>
      <c r="K455" s="214"/>
      <c r="L455" s="219"/>
      <c r="M455" s="220"/>
      <c r="N455" s="221"/>
      <c r="O455" s="221"/>
      <c r="P455" s="222">
        <f>SUM(P456:P478)</f>
        <v>0</v>
      </c>
      <c r="Q455" s="221"/>
      <c r="R455" s="222">
        <f>SUM(R456:R478)</f>
        <v>1.33605</v>
      </c>
      <c r="S455" s="221"/>
      <c r="T455" s="223">
        <f>SUM(T456:T478)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4" t="s">
        <v>21</v>
      </c>
      <c r="AT455" s="225" t="s">
        <v>79</v>
      </c>
      <c r="AU455" s="225" t="s">
        <v>88</v>
      </c>
      <c r="AY455" s="224" t="s">
        <v>225</v>
      </c>
      <c r="BK455" s="226">
        <f>SUM(BK456:BK478)</f>
        <v>0</v>
      </c>
    </row>
    <row r="456" s="2" customFormat="1" ht="16.5" customHeight="1">
      <c r="A456" s="40"/>
      <c r="B456" s="41"/>
      <c r="C456" s="229" t="s">
        <v>2181</v>
      </c>
      <c r="D456" s="229" t="s">
        <v>227</v>
      </c>
      <c r="E456" s="230" t="s">
        <v>1083</v>
      </c>
      <c r="F456" s="231" t="s">
        <v>1084</v>
      </c>
      <c r="G456" s="232" t="s">
        <v>459</v>
      </c>
      <c r="H456" s="233">
        <v>12</v>
      </c>
      <c r="I456" s="234"/>
      <c r="J456" s="235">
        <f>ROUND(I456*H456,2)</f>
        <v>0</v>
      </c>
      <c r="K456" s="231" t="s">
        <v>1</v>
      </c>
      <c r="L456" s="46"/>
      <c r="M456" s="236" t="s">
        <v>1</v>
      </c>
      <c r="N456" s="237" t="s">
        <v>45</v>
      </c>
      <c r="O456" s="93"/>
      <c r="P456" s="238">
        <f>O456*H456</f>
        <v>0</v>
      </c>
      <c r="Q456" s="238">
        <v>0.0035999999999999999</v>
      </c>
      <c r="R456" s="238">
        <f>Q456*H456</f>
        <v>0.043200000000000002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340</v>
      </c>
      <c r="AT456" s="240" t="s">
        <v>227</v>
      </c>
      <c r="AU456" s="240" t="s">
        <v>21</v>
      </c>
      <c r="AY456" s="18" t="s">
        <v>225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88</v>
      </c>
      <c r="BK456" s="241">
        <f>ROUND(I456*H456,2)</f>
        <v>0</v>
      </c>
      <c r="BL456" s="18" t="s">
        <v>340</v>
      </c>
      <c r="BM456" s="240" t="s">
        <v>2182</v>
      </c>
    </row>
    <row r="457" s="2" customFormat="1">
      <c r="A457" s="40"/>
      <c r="B457" s="41"/>
      <c r="C457" s="42"/>
      <c r="D457" s="249" t="s">
        <v>261</v>
      </c>
      <c r="E457" s="42"/>
      <c r="F457" s="259" t="s">
        <v>1086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261</v>
      </c>
      <c r="AU457" s="18" t="s">
        <v>21</v>
      </c>
    </row>
    <row r="458" s="2" customFormat="1" ht="16.5" customHeight="1">
      <c r="A458" s="40"/>
      <c r="B458" s="41"/>
      <c r="C458" s="229" t="s">
        <v>2183</v>
      </c>
      <c r="D458" s="229" t="s">
        <v>227</v>
      </c>
      <c r="E458" s="230" t="s">
        <v>1087</v>
      </c>
      <c r="F458" s="231" t="s">
        <v>1088</v>
      </c>
      <c r="G458" s="232" t="s">
        <v>459</v>
      </c>
      <c r="H458" s="233">
        <v>5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0.0027000000000000001</v>
      </c>
      <c r="R458" s="238">
        <f>Q458*H458</f>
        <v>0.013500000000000002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340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340</v>
      </c>
      <c r="BM458" s="240" t="s">
        <v>2184</v>
      </c>
    </row>
    <row r="459" s="2" customFormat="1">
      <c r="A459" s="40"/>
      <c r="B459" s="41"/>
      <c r="C459" s="42"/>
      <c r="D459" s="249" t="s">
        <v>261</v>
      </c>
      <c r="E459" s="42"/>
      <c r="F459" s="259" t="s">
        <v>1086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261</v>
      </c>
      <c r="AU459" s="18" t="s">
        <v>21</v>
      </c>
    </row>
    <row r="460" s="2" customFormat="1" ht="16.5" customHeight="1">
      <c r="A460" s="40"/>
      <c r="B460" s="41"/>
      <c r="C460" s="229" t="s">
        <v>2185</v>
      </c>
      <c r="D460" s="229" t="s">
        <v>227</v>
      </c>
      <c r="E460" s="230" t="s">
        <v>2186</v>
      </c>
      <c r="F460" s="231" t="s">
        <v>2187</v>
      </c>
      <c r="G460" s="232" t="s">
        <v>459</v>
      </c>
      <c r="H460" s="233">
        <v>1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0.0235</v>
      </c>
      <c r="R460" s="238">
        <f>Q460*H460</f>
        <v>0.0235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340</v>
      </c>
      <c r="AT460" s="240" t="s">
        <v>227</v>
      </c>
      <c r="AU460" s="240" t="s">
        <v>21</v>
      </c>
      <c r="AY460" s="18" t="s">
        <v>225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88</v>
      </c>
      <c r="BK460" s="241">
        <f>ROUND(I460*H460,2)</f>
        <v>0</v>
      </c>
      <c r="BL460" s="18" t="s">
        <v>340</v>
      </c>
      <c r="BM460" s="240" t="s">
        <v>2188</v>
      </c>
    </row>
    <row r="461" s="2" customFormat="1">
      <c r="A461" s="40"/>
      <c r="B461" s="41"/>
      <c r="C461" s="42"/>
      <c r="D461" s="249" t="s">
        <v>261</v>
      </c>
      <c r="E461" s="42"/>
      <c r="F461" s="259" t="s">
        <v>2189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261</v>
      </c>
      <c r="AU461" s="18" t="s">
        <v>21</v>
      </c>
    </row>
    <row r="462" s="2" customFormat="1" ht="16.5" customHeight="1">
      <c r="A462" s="40"/>
      <c r="B462" s="41"/>
      <c r="C462" s="229" t="s">
        <v>2190</v>
      </c>
      <c r="D462" s="229" t="s">
        <v>227</v>
      </c>
      <c r="E462" s="230" t="s">
        <v>1096</v>
      </c>
      <c r="F462" s="231" t="s">
        <v>1097</v>
      </c>
      <c r="G462" s="232" t="s">
        <v>259</v>
      </c>
      <c r="H462" s="233">
        <v>6</v>
      </c>
      <c r="I462" s="234"/>
      <c r="J462" s="235">
        <f>ROUND(I462*H462,2)</f>
        <v>0</v>
      </c>
      <c r="K462" s="231" t="s">
        <v>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2191</v>
      </c>
    </row>
    <row r="463" s="2" customFormat="1">
      <c r="A463" s="40"/>
      <c r="B463" s="41"/>
      <c r="C463" s="42"/>
      <c r="D463" s="249" t="s">
        <v>261</v>
      </c>
      <c r="E463" s="42"/>
      <c r="F463" s="259" t="s">
        <v>1099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261</v>
      </c>
      <c r="AU463" s="18" t="s">
        <v>21</v>
      </c>
    </row>
    <row r="464" s="2" customFormat="1" ht="16.5" customHeight="1">
      <c r="A464" s="40"/>
      <c r="B464" s="41"/>
      <c r="C464" s="282" t="s">
        <v>2192</v>
      </c>
      <c r="D464" s="282" t="s">
        <v>341</v>
      </c>
      <c r="E464" s="283" t="s">
        <v>592</v>
      </c>
      <c r="F464" s="284" t="s">
        <v>593</v>
      </c>
      <c r="G464" s="285" t="s">
        <v>426</v>
      </c>
      <c r="H464" s="286">
        <v>85</v>
      </c>
      <c r="I464" s="287"/>
      <c r="J464" s="288">
        <f>ROUND(I464*H464,2)</f>
        <v>0</v>
      </c>
      <c r="K464" s="284" t="s">
        <v>231</v>
      </c>
      <c r="L464" s="289"/>
      <c r="M464" s="290" t="s">
        <v>1</v>
      </c>
      <c r="N464" s="291" t="s">
        <v>45</v>
      </c>
      <c r="O464" s="93"/>
      <c r="P464" s="238">
        <f>O464*H464</f>
        <v>0</v>
      </c>
      <c r="Q464" s="238">
        <v>0.001</v>
      </c>
      <c r="R464" s="238">
        <f>Q464*H464</f>
        <v>0.085000000000000006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430</v>
      </c>
      <c r="AT464" s="240" t="s">
        <v>341</v>
      </c>
      <c r="AU464" s="240" t="s">
        <v>21</v>
      </c>
      <c r="AY464" s="18" t="s">
        <v>225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88</v>
      </c>
      <c r="BK464" s="241">
        <f>ROUND(I464*H464,2)</f>
        <v>0</v>
      </c>
      <c r="BL464" s="18" t="s">
        <v>340</v>
      </c>
      <c r="BM464" s="240" t="s">
        <v>2193</v>
      </c>
    </row>
    <row r="465" s="13" customFormat="1">
      <c r="A465" s="13"/>
      <c r="B465" s="247"/>
      <c r="C465" s="248"/>
      <c r="D465" s="249" t="s">
        <v>236</v>
      </c>
      <c r="E465" s="250" t="s">
        <v>1</v>
      </c>
      <c r="F465" s="251" t="s">
        <v>2194</v>
      </c>
      <c r="G465" s="248"/>
      <c r="H465" s="252">
        <v>85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236</v>
      </c>
      <c r="AU465" s="258" t="s">
        <v>21</v>
      </c>
      <c r="AV465" s="13" t="s">
        <v>21</v>
      </c>
      <c r="AW465" s="13" t="s">
        <v>36</v>
      </c>
      <c r="AX465" s="13" t="s">
        <v>88</v>
      </c>
      <c r="AY465" s="258" t="s">
        <v>225</v>
      </c>
    </row>
    <row r="466" s="2" customFormat="1" ht="16.5" customHeight="1">
      <c r="A466" s="40"/>
      <c r="B466" s="41"/>
      <c r="C466" s="282" t="s">
        <v>2195</v>
      </c>
      <c r="D466" s="282" t="s">
        <v>341</v>
      </c>
      <c r="E466" s="283" t="s">
        <v>1105</v>
      </c>
      <c r="F466" s="284" t="s">
        <v>1106</v>
      </c>
      <c r="G466" s="285" t="s">
        <v>426</v>
      </c>
      <c r="H466" s="286">
        <v>11</v>
      </c>
      <c r="I466" s="287"/>
      <c r="J466" s="288">
        <f>ROUND(I466*H466,2)</f>
        <v>0</v>
      </c>
      <c r="K466" s="284" t="s">
        <v>231</v>
      </c>
      <c r="L466" s="289"/>
      <c r="M466" s="290" t="s">
        <v>1</v>
      </c>
      <c r="N466" s="291" t="s">
        <v>45</v>
      </c>
      <c r="O466" s="93"/>
      <c r="P466" s="238">
        <f>O466*H466</f>
        <v>0</v>
      </c>
      <c r="Q466" s="238">
        <v>0.001</v>
      </c>
      <c r="R466" s="238">
        <f>Q466*H466</f>
        <v>0.010999999999999999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430</v>
      </c>
      <c r="AT466" s="240" t="s">
        <v>341</v>
      </c>
      <c r="AU466" s="240" t="s">
        <v>21</v>
      </c>
      <c r="AY466" s="18" t="s">
        <v>225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88</v>
      </c>
      <c r="BK466" s="241">
        <f>ROUND(I466*H466,2)</f>
        <v>0</v>
      </c>
      <c r="BL466" s="18" t="s">
        <v>340</v>
      </c>
      <c r="BM466" s="240" t="s">
        <v>2196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2197</v>
      </c>
      <c r="G467" s="248"/>
      <c r="H467" s="252">
        <v>11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24.15" customHeight="1">
      <c r="A468" s="40"/>
      <c r="B468" s="41"/>
      <c r="C468" s="229" t="s">
        <v>2198</v>
      </c>
      <c r="D468" s="229" t="s">
        <v>227</v>
      </c>
      <c r="E468" s="230" t="s">
        <v>1109</v>
      </c>
      <c r="F468" s="231" t="s">
        <v>2199</v>
      </c>
      <c r="G468" s="232" t="s">
        <v>259</v>
      </c>
      <c r="H468" s="233">
        <v>1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0.22</v>
      </c>
      <c r="R468" s="238">
        <f>Q468*H468</f>
        <v>0.22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2200</v>
      </c>
    </row>
    <row r="469" s="2" customFormat="1">
      <c r="A469" s="40"/>
      <c r="B469" s="41"/>
      <c r="C469" s="42"/>
      <c r="D469" s="249" t="s">
        <v>261</v>
      </c>
      <c r="E469" s="42"/>
      <c r="F469" s="259" t="s">
        <v>2201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261</v>
      </c>
      <c r="AU469" s="18" t="s">
        <v>21</v>
      </c>
    </row>
    <row r="470" s="2" customFormat="1" ht="16.5" customHeight="1">
      <c r="A470" s="40"/>
      <c r="B470" s="41"/>
      <c r="C470" s="229" t="s">
        <v>2202</v>
      </c>
      <c r="D470" s="229" t="s">
        <v>227</v>
      </c>
      <c r="E470" s="230" t="s">
        <v>1113</v>
      </c>
      <c r="F470" s="231" t="s">
        <v>2203</v>
      </c>
      <c r="G470" s="232" t="s">
        <v>259</v>
      </c>
      <c r="H470" s="233">
        <v>1</v>
      </c>
      <c r="I470" s="234"/>
      <c r="J470" s="235">
        <f>ROUND(I470*H470,2)</f>
        <v>0</v>
      </c>
      <c r="K470" s="231" t="s">
        <v>1</v>
      </c>
      <c r="L470" s="46"/>
      <c r="M470" s="236" t="s">
        <v>1</v>
      </c>
      <c r="N470" s="237" t="s">
        <v>45</v>
      </c>
      <c r="O470" s="93"/>
      <c r="P470" s="238">
        <f>O470*H470</f>
        <v>0</v>
      </c>
      <c r="Q470" s="238">
        <v>0.047</v>
      </c>
      <c r="R470" s="238">
        <f>Q470*H470</f>
        <v>0.047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340</v>
      </c>
      <c r="AT470" s="240" t="s">
        <v>227</v>
      </c>
      <c r="AU470" s="240" t="s">
        <v>21</v>
      </c>
      <c r="AY470" s="18" t="s">
        <v>225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88</v>
      </c>
      <c r="BK470" s="241">
        <f>ROUND(I470*H470,2)</f>
        <v>0</v>
      </c>
      <c r="BL470" s="18" t="s">
        <v>340</v>
      </c>
      <c r="BM470" s="240" t="s">
        <v>2204</v>
      </c>
    </row>
    <row r="471" s="2" customFormat="1">
      <c r="A471" s="40"/>
      <c r="B471" s="41"/>
      <c r="C471" s="42"/>
      <c r="D471" s="249" t="s">
        <v>261</v>
      </c>
      <c r="E471" s="42"/>
      <c r="F471" s="259" t="s">
        <v>2205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261</v>
      </c>
      <c r="AU471" s="18" t="s">
        <v>21</v>
      </c>
    </row>
    <row r="472" s="2" customFormat="1" ht="24.15" customHeight="1">
      <c r="A472" s="40"/>
      <c r="B472" s="41"/>
      <c r="C472" s="229" t="s">
        <v>2206</v>
      </c>
      <c r="D472" s="229" t="s">
        <v>227</v>
      </c>
      <c r="E472" s="230" t="s">
        <v>571</v>
      </c>
      <c r="F472" s="231" t="s">
        <v>572</v>
      </c>
      <c r="G472" s="232" t="s">
        <v>537</v>
      </c>
      <c r="H472" s="233">
        <v>19.5</v>
      </c>
      <c r="I472" s="234"/>
      <c r="J472" s="235">
        <f>ROUND(I472*H472,2)</f>
        <v>0</v>
      </c>
      <c r="K472" s="231" t="s">
        <v>231</v>
      </c>
      <c r="L472" s="46"/>
      <c r="M472" s="236" t="s">
        <v>1</v>
      </c>
      <c r="N472" s="237" t="s">
        <v>45</v>
      </c>
      <c r="O472" s="93"/>
      <c r="P472" s="238">
        <f>O472*H472</f>
        <v>0</v>
      </c>
      <c r="Q472" s="238">
        <v>0.00029999999999999997</v>
      </c>
      <c r="R472" s="238">
        <f>Q472*H472</f>
        <v>0.0058499999999999993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340</v>
      </c>
      <c r="AT472" s="240" t="s">
        <v>227</v>
      </c>
      <c r="AU472" s="240" t="s">
        <v>21</v>
      </c>
      <c r="AY472" s="18" t="s">
        <v>225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88</v>
      </c>
      <c r="BK472" s="241">
        <f>ROUND(I472*H472,2)</f>
        <v>0</v>
      </c>
      <c r="BL472" s="18" t="s">
        <v>340</v>
      </c>
      <c r="BM472" s="240" t="s">
        <v>2207</v>
      </c>
    </row>
    <row r="473" s="2" customFormat="1">
      <c r="A473" s="40"/>
      <c r="B473" s="41"/>
      <c r="C473" s="42"/>
      <c r="D473" s="242" t="s">
        <v>234</v>
      </c>
      <c r="E473" s="42"/>
      <c r="F473" s="243" t="s">
        <v>574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234</v>
      </c>
      <c r="AU473" s="18" t="s">
        <v>21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2208</v>
      </c>
      <c r="G474" s="248"/>
      <c r="H474" s="252">
        <v>19.5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88</v>
      </c>
      <c r="AY474" s="258" t="s">
        <v>225</v>
      </c>
    </row>
    <row r="475" s="2" customFormat="1" ht="24.15" customHeight="1">
      <c r="A475" s="40"/>
      <c r="B475" s="41"/>
      <c r="C475" s="229" t="s">
        <v>2209</v>
      </c>
      <c r="D475" s="229" t="s">
        <v>227</v>
      </c>
      <c r="E475" s="230" t="s">
        <v>1092</v>
      </c>
      <c r="F475" s="231" t="s">
        <v>2210</v>
      </c>
      <c r="G475" s="232" t="s">
        <v>537</v>
      </c>
      <c r="H475" s="233">
        <v>19.5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0.040000000000000001</v>
      </c>
      <c r="R475" s="238">
        <f>Q475*H475</f>
        <v>0.78000000000000003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340</v>
      </c>
      <c r="AT475" s="240" t="s">
        <v>227</v>
      </c>
      <c r="AU475" s="240" t="s">
        <v>21</v>
      </c>
      <c r="AY475" s="18" t="s">
        <v>225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88</v>
      </c>
      <c r="BK475" s="241">
        <f>ROUND(I475*H475,2)</f>
        <v>0</v>
      </c>
      <c r="BL475" s="18" t="s">
        <v>340</v>
      </c>
      <c r="BM475" s="240" t="s">
        <v>2211</v>
      </c>
    </row>
    <row r="476" s="13" customFormat="1">
      <c r="A476" s="13"/>
      <c r="B476" s="247"/>
      <c r="C476" s="248"/>
      <c r="D476" s="249" t="s">
        <v>236</v>
      </c>
      <c r="E476" s="250" t="s">
        <v>1</v>
      </c>
      <c r="F476" s="251" t="s">
        <v>2212</v>
      </c>
      <c r="G476" s="248"/>
      <c r="H476" s="252">
        <v>19.5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236</v>
      </c>
      <c r="AU476" s="258" t="s">
        <v>21</v>
      </c>
      <c r="AV476" s="13" t="s">
        <v>21</v>
      </c>
      <c r="AW476" s="13" t="s">
        <v>36</v>
      </c>
      <c r="AX476" s="13" t="s">
        <v>88</v>
      </c>
      <c r="AY476" s="258" t="s">
        <v>225</v>
      </c>
    </row>
    <row r="477" s="2" customFormat="1" ht="16.5" customHeight="1">
      <c r="A477" s="40"/>
      <c r="B477" s="41"/>
      <c r="C477" s="229" t="s">
        <v>2213</v>
      </c>
      <c r="D477" s="229" t="s">
        <v>227</v>
      </c>
      <c r="E477" s="230" t="s">
        <v>577</v>
      </c>
      <c r="F477" s="231" t="s">
        <v>2214</v>
      </c>
      <c r="G477" s="232" t="s">
        <v>259</v>
      </c>
      <c r="H477" s="233">
        <v>1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0.107</v>
      </c>
      <c r="R477" s="238">
        <f>Q477*H477</f>
        <v>0.107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340</v>
      </c>
      <c r="AT477" s="240" t="s">
        <v>227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340</v>
      </c>
      <c r="BM477" s="240" t="s">
        <v>2215</v>
      </c>
    </row>
    <row r="478" s="2" customFormat="1">
      <c r="A478" s="40"/>
      <c r="B478" s="41"/>
      <c r="C478" s="42"/>
      <c r="D478" s="249" t="s">
        <v>261</v>
      </c>
      <c r="E478" s="42"/>
      <c r="F478" s="259" t="s">
        <v>2216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261</v>
      </c>
      <c r="AU478" s="18" t="s">
        <v>21</v>
      </c>
    </row>
    <row r="479" s="12" customFormat="1" ht="25.92" customHeight="1">
      <c r="A479" s="12"/>
      <c r="B479" s="213"/>
      <c r="C479" s="214"/>
      <c r="D479" s="215" t="s">
        <v>79</v>
      </c>
      <c r="E479" s="216" t="s">
        <v>772</v>
      </c>
      <c r="F479" s="216" t="s">
        <v>773</v>
      </c>
      <c r="G479" s="214"/>
      <c r="H479" s="214"/>
      <c r="I479" s="217"/>
      <c r="J479" s="218">
        <f>BK479</f>
        <v>0</v>
      </c>
      <c r="K479" s="214"/>
      <c r="L479" s="219"/>
      <c r="M479" s="220"/>
      <c r="N479" s="221"/>
      <c r="O479" s="221"/>
      <c r="P479" s="222">
        <f>SUM(P480:P483)</f>
        <v>0</v>
      </c>
      <c r="Q479" s="221"/>
      <c r="R479" s="222">
        <f>SUM(R480:R483)</f>
        <v>0</v>
      </c>
      <c r="S479" s="221"/>
      <c r="T479" s="223">
        <f>SUM(T480:T483)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232</v>
      </c>
      <c r="AT479" s="225" t="s">
        <v>79</v>
      </c>
      <c r="AU479" s="225" t="s">
        <v>80</v>
      </c>
      <c r="AY479" s="224" t="s">
        <v>225</v>
      </c>
      <c r="BK479" s="226">
        <f>SUM(BK480:BK483)</f>
        <v>0</v>
      </c>
    </row>
    <row r="480" s="2" customFormat="1" ht="16.5" customHeight="1">
      <c r="A480" s="40"/>
      <c r="B480" s="41"/>
      <c r="C480" s="229" t="s">
        <v>2217</v>
      </c>
      <c r="D480" s="229" t="s">
        <v>227</v>
      </c>
      <c r="E480" s="230" t="s">
        <v>1125</v>
      </c>
      <c r="F480" s="231" t="s">
        <v>2218</v>
      </c>
      <c r="G480" s="232" t="s">
        <v>259</v>
      </c>
      <c r="H480" s="233">
        <v>1</v>
      </c>
      <c r="I480" s="234"/>
      <c r="J480" s="235">
        <f>ROUND(I480*H480,2)</f>
        <v>0</v>
      </c>
      <c r="K480" s="231" t="s">
        <v>1</v>
      </c>
      <c r="L480" s="46"/>
      <c r="M480" s="236" t="s">
        <v>1</v>
      </c>
      <c r="N480" s="237" t="s">
        <v>45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232</v>
      </c>
      <c r="AT480" s="240" t="s">
        <v>227</v>
      </c>
      <c r="AU480" s="240" t="s">
        <v>88</v>
      </c>
      <c r="AY480" s="18" t="s">
        <v>225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88</v>
      </c>
      <c r="BK480" s="241">
        <f>ROUND(I480*H480,2)</f>
        <v>0</v>
      </c>
      <c r="BL480" s="18" t="s">
        <v>232</v>
      </c>
      <c r="BM480" s="240" t="s">
        <v>2219</v>
      </c>
    </row>
    <row r="481" s="2" customFormat="1">
      <c r="A481" s="40"/>
      <c r="B481" s="41"/>
      <c r="C481" s="42"/>
      <c r="D481" s="249" t="s">
        <v>261</v>
      </c>
      <c r="E481" s="42"/>
      <c r="F481" s="259" t="s">
        <v>2220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8" t="s">
        <v>261</v>
      </c>
      <c r="AU481" s="18" t="s">
        <v>88</v>
      </c>
    </row>
    <row r="482" s="2" customFormat="1" ht="16.5" customHeight="1">
      <c r="A482" s="40"/>
      <c r="B482" s="41"/>
      <c r="C482" s="229" t="s">
        <v>2221</v>
      </c>
      <c r="D482" s="229" t="s">
        <v>227</v>
      </c>
      <c r="E482" s="230" t="s">
        <v>1129</v>
      </c>
      <c r="F482" s="231" t="s">
        <v>1130</v>
      </c>
      <c r="G482" s="232" t="s">
        <v>259</v>
      </c>
      <c r="H482" s="233">
        <v>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45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232</v>
      </c>
      <c r="AT482" s="240" t="s">
        <v>227</v>
      </c>
      <c r="AU482" s="240" t="s">
        <v>88</v>
      </c>
      <c r="AY482" s="18" t="s">
        <v>225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88</v>
      </c>
      <c r="BK482" s="241">
        <f>ROUND(I482*H482,2)</f>
        <v>0</v>
      </c>
      <c r="BL482" s="18" t="s">
        <v>232</v>
      </c>
      <c r="BM482" s="240" t="s">
        <v>2222</v>
      </c>
    </row>
    <row r="483" s="2" customFormat="1">
      <c r="A483" s="40"/>
      <c r="B483" s="41"/>
      <c r="C483" s="42"/>
      <c r="D483" s="249" t="s">
        <v>261</v>
      </c>
      <c r="E483" s="42"/>
      <c r="F483" s="259" t="s">
        <v>2223</v>
      </c>
      <c r="G483" s="42"/>
      <c r="H483" s="42"/>
      <c r="I483" s="244"/>
      <c r="J483" s="42"/>
      <c r="K483" s="42"/>
      <c r="L483" s="46"/>
      <c r="M483" s="299"/>
      <c r="N483" s="300"/>
      <c r="O483" s="294"/>
      <c r="P483" s="294"/>
      <c r="Q483" s="294"/>
      <c r="R483" s="294"/>
      <c r="S483" s="294"/>
      <c r="T483" s="301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261</v>
      </c>
      <c r="AU483" s="18" t="s">
        <v>88</v>
      </c>
    </row>
    <row r="484" s="2" customFormat="1" ht="6.96" customHeight="1">
      <c r="A484" s="40"/>
      <c r="B484" s="68"/>
      <c r="C484" s="69"/>
      <c r="D484" s="69"/>
      <c r="E484" s="69"/>
      <c r="F484" s="69"/>
      <c r="G484" s="69"/>
      <c r="H484" s="69"/>
      <c r="I484" s="69"/>
      <c r="J484" s="69"/>
      <c r="K484" s="69"/>
      <c r="L484" s="46"/>
      <c r="M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</sheetData>
  <sheetProtection sheet="1" autoFilter="0" formatColumns="0" formatRows="0" objects="1" scenarios="1" spinCount="100000" saltValue="avFScWS04TIpCGRLiY0Pk1ZinWqUOFDb8PHwKMW44R9vudBJtv2UOc6apEpg0mLxzlegF3LFzCukzZ7sJ/QUrA==" hashValue="uc/gCH98RPEZpq67eMKv8V6O2wzOFFPf760VXu5KP00qBzCc0i3y5vNsbgyRdVn771lh0Sshjg8Vxv0NOPy/Sw==" algorithmName="SHA-512" password="CC35"/>
  <autoFilter ref="C128:K48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4203104"/>
    <hyperlink ref="F138" r:id="rId2" display="https://podminky.urs.cz/item/CS_URS_2024_02/115101201"/>
    <hyperlink ref="F144" r:id="rId3" display="https://podminky.urs.cz/item/CS_URS_2024_02/115101301"/>
    <hyperlink ref="F149" r:id="rId4" display="https://podminky.urs.cz/item/CS_URS_2024_02/121151123"/>
    <hyperlink ref="F154" r:id="rId5" display="https://podminky.urs.cz/item/CS_URS_2024_02/127751113"/>
    <hyperlink ref="F166" r:id="rId6" display="https://podminky.urs.cz/item/CS_URS_2024_02/132354103"/>
    <hyperlink ref="F171" r:id="rId7" display="https://podminky.urs.cz/item/CS_URS_2024_02/151101201"/>
    <hyperlink ref="F174" r:id="rId8" display="https://podminky.urs.cz/item/CS_URS_2024_02/151101211"/>
    <hyperlink ref="F176" r:id="rId9" display="https://podminky.urs.cz/item/CS_URS_2024_02/151712111"/>
    <hyperlink ref="F179" r:id="rId10" display="https://podminky.urs.cz/item/CS_URS_2024_02/151712121"/>
    <hyperlink ref="F183" r:id="rId11" display="https://podminky.urs.cz/item/CS_URS_2024_02/153111114"/>
    <hyperlink ref="F186" r:id="rId12" display="https://podminky.urs.cz/item/CS_URS_2024_02/153112111"/>
    <hyperlink ref="F192" r:id="rId13" display="https://podminky.urs.cz/item/CS_URS_2024_02/153112122"/>
    <hyperlink ref="F199" r:id="rId14" display="https://podminky.urs.cz/item/CS_URS_2024_02/153113112"/>
    <hyperlink ref="F202" r:id="rId15" display="https://podminky.urs.cz/item/CS_URS_2024_02/162351124"/>
    <hyperlink ref="F205" r:id="rId16" display="https://podminky.urs.cz/item/CS_URS_2024_02/162551128"/>
    <hyperlink ref="F229" r:id="rId17" display="https://podminky.urs.cz/item/CS_URS_2024_02/162751137"/>
    <hyperlink ref="F234" r:id="rId18" display="https://podminky.urs.cz/item/CS_URS_2024_02/162751139"/>
    <hyperlink ref="F237" r:id="rId19" display="https://podminky.urs.cz/item/CS_URS_2024_02/167151112"/>
    <hyperlink ref="F242" r:id="rId20" display="https://podminky.urs.cz/item/CS_URS_2024_02/171151131"/>
    <hyperlink ref="F252" r:id="rId21" display="https://podminky.urs.cz/item/CS_URS_2024_02/171251201"/>
    <hyperlink ref="F257" r:id="rId22" display="https://podminky.urs.cz/item/CS_URS_2024_02/171201231"/>
    <hyperlink ref="F260" r:id="rId23" display="https://podminky.urs.cz/item/CS_URS_2024_02/174151101"/>
    <hyperlink ref="F269" r:id="rId24" display="https://podminky.urs.cz/item/CS_URS_2024_02/175151101"/>
    <hyperlink ref="F277" r:id="rId25" display="https://podminky.urs.cz/item/CS_URS_2024_02/181351113"/>
    <hyperlink ref="F280" r:id="rId26" display="https://podminky.urs.cz/item/CS_URS_2024_02/181451132"/>
    <hyperlink ref="F284" r:id="rId27" display="https://podminky.urs.cz/item/CS_URS_2024_02/181951114"/>
    <hyperlink ref="F287" r:id="rId28" display="https://podminky.urs.cz/item/CS_URS_2024_02/185804312"/>
    <hyperlink ref="F294" r:id="rId29" display="https://podminky.urs.cz/item/CS_URS_2024_02/225411114"/>
    <hyperlink ref="F298" r:id="rId30" display="https://podminky.urs.cz/item/CS_URS_2024_02/226212614"/>
    <hyperlink ref="F303" r:id="rId31" display="https://podminky.urs.cz/item/CS_URS_2024_02/273313611"/>
    <hyperlink ref="F310" r:id="rId32" display="https://podminky.urs.cz/item/CS_URS_2024_02/321321116"/>
    <hyperlink ref="F313" r:id="rId33" display="https://podminky.urs.cz/item/CS_URS_2024_02/321351010"/>
    <hyperlink ref="F318" r:id="rId34" display="https://podminky.urs.cz/item/CS_URS_2024_02/321351020"/>
    <hyperlink ref="F321" r:id="rId35" display="https://podminky.urs.cz/item/CS_URS_2024_02/321352010"/>
    <hyperlink ref="F323" r:id="rId36" display="https://podminky.urs.cz/item/CS_URS_2024_02/321352020"/>
    <hyperlink ref="F325" r:id="rId37" display="https://podminky.urs.cz/item/CS_URS_2024_02/321366111"/>
    <hyperlink ref="F328" r:id="rId38" display="https://podminky.urs.cz/item/CS_URS_2024_02/321366112"/>
    <hyperlink ref="F340" r:id="rId39" display="https://podminky.urs.cz/item/CS_URS_2024_02/457971121"/>
    <hyperlink ref="F345" r:id="rId40" display="https://podminky.urs.cz/item/CS_URS_2024_02/462512270"/>
    <hyperlink ref="F349" r:id="rId41" display="https://podminky.urs.cz/item/CS_URS_2024_02/871393121"/>
    <hyperlink ref="F356" r:id="rId42" display="https://podminky.urs.cz/item/CS_URS_2024_02/877260330"/>
    <hyperlink ref="F364" r:id="rId43" display="https://podminky.urs.cz/item/CS_URS_2024_02/891392421"/>
    <hyperlink ref="F368" r:id="rId44" display="https://podminky.urs.cz/item/CS_URS_2024_02/894410102"/>
    <hyperlink ref="F372" r:id="rId45" display="https://podminky.urs.cz/item/CS_URS_2024_02/894410211"/>
    <hyperlink ref="F375" r:id="rId46" display="https://podminky.urs.cz/item/CS_URS_2024_02/894410213"/>
    <hyperlink ref="F379" r:id="rId47" display="https://podminky.urs.cz/item/CS_URS_2024_02/894410232"/>
    <hyperlink ref="F383" r:id="rId48" display="https://podminky.urs.cz/item/CS_URS_2024_02/899113112"/>
    <hyperlink ref="F386" r:id="rId49" display="https://podminky.urs.cz/item/CS_URS_2024_02/899633161"/>
    <hyperlink ref="F389" r:id="rId50" display="https://podminky.urs.cz/item/CS_URS_2024_02/899643121"/>
    <hyperlink ref="F392" r:id="rId51" display="https://podminky.urs.cz/item/CS_URS_2024_02/899643122"/>
    <hyperlink ref="F394" r:id="rId52" display="https://podminky.urs.cz/item/CS_URS_2024_02/899658211"/>
    <hyperlink ref="F400" r:id="rId53" display="https://podminky.urs.cz/item/CS_URS_2024_02/931992121"/>
    <hyperlink ref="F403" r:id="rId54" display="https://podminky.urs.cz/item/CS_URS_2024_02/931992122"/>
    <hyperlink ref="F406" r:id="rId55" display="https://podminky.urs.cz/item/CS_URS_2024_02/936457112"/>
    <hyperlink ref="F409" r:id="rId56" display="https://podminky.urs.cz/item/CS_URS_2024_02/953333318"/>
    <hyperlink ref="F412" r:id="rId57" display="https://podminky.urs.cz/item/CS_URS_2024_02/960321271"/>
    <hyperlink ref="F417" r:id="rId58" display="https://podminky.urs.cz/item/CS_URS_2024_02/966065111"/>
    <hyperlink ref="F420" r:id="rId59" display="https://podminky.urs.cz/item/CS_URS_2024_02/985331215"/>
    <hyperlink ref="F429" r:id="rId60" display="https://podminky.urs.cz/item/CS_URS_2024_02/997013862"/>
    <hyperlink ref="F431" r:id="rId61" display="https://podminky.urs.cz/item/CS_URS_2024_02/997013873"/>
    <hyperlink ref="F433" r:id="rId62" display="https://podminky.urs.cz/item/CS_URS_2024_02/997321511"/>
    <hyperlink ref="F435" r:id="rId63" display="https://podminky.urs.cz/item/CS_URS_2024_02/997321519"/>
    <hyperlink ref="F439" r:id="rId64" display="https://podminky.urs.cz/item/CS_URS_2024_02/998332011"/>
    <hyperlink ref="F443" r:id="rId65" display="https://podminky.urs.cz/item/CS_URS_2024_02/711311001"/>
    <hyperlink ref="F449" r:id="rId66" display="https://podminky.urs.cz/item/CS_URS_2024_02/711442559"/>
    <hyperlink ref="F473" r:id="rId67" display="https://podminky.urs.cz/item/CS_URS_2024_02/91112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48" t="s">
        <v>2224</v>
      </c>
      <c r="BA2" s="148" t="s">
        <v>1</v>
      </c>
      <c r="BB2" s="148" t="s">
        <v>1</v>
      </c>
      <c r="BC2" s="148" t="s">
        <v>2225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2226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ROUND((SUM(BE123:BE258)),  2)</f>
        <v>0</v>
      </c>
      <c r="G33" s="40"/>
      <c r="H33" s="40"/>
      <c r="I33" s="167">
        <v>0.20999999999999999</v>
      </c>
      <c r="J33" s="166">
        <f>ROUND(((SUM(BE123:BE258))*I33),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ROUND((SUM(BF123:BF258)),  2)</f>
        <v>0</v>
      </c>
      <c r="G34" s="40"/>
      <c r="H34" s="40"/>
      <c r="I34" s="167">
        <v>0.14999999999999999</v>
      </c>
      <c r="J34" s="166">
        <f>ROUND(((SUM(BF123:BF258))*I34),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ROUND((SUM(BG123:BG258)),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ROUND((SUM(BH123:BH258)),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ROUND((SUM(BI123:BI258)),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030.24.1 - Obtokové koryto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200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J248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206</v>
      </c>
      <c r="E102" s="194"/>
      <c r="F102" s="194"/>
      <c r="G102" s="194"/>
      <c r="H102" s="194"/>
      <c r="I102" s="194"/>
      <c r="J102" s="195">
        <f>J251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5"/>
      <c r="D103" s="198" t="s">
        <v>980</v>
      </c>
      <c r="E103" s="199"/>
      <c r="F103" s="199"/>
      <c r="G103" s="199"/>
      <c r="H103" s="199"/>
      <c r="I103" s="199"/>
      <c r="J103" s="200">
        <f>J252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210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86" t="str">
        <f>E7</f>
        <v>Opatření Zátor-Loučky, OHO, Dílčí stavba 02.030 Opatření pod přehradní hrází Nové Heřminovy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190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030.24.1 - Obtokové koryto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Loučky u Zátoru</v>
      </c>
      <c r="G117" s="42"/>
      <c r="H117" s="42"/>
      <c r="I117" s="33" t="s">
        <v>24</v>
      </c>
      <c r="J117" s="81" t="str">
        <f>IF(J12="","",J12)</f>
        <v>20. 12. 2024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28</v>
      </c>
      <c r="D119" s="42"/>
      <c r="E119" s="42"/>
      <c r="F119" s="28" t="str">
        <f>E15</f>
        <v>Povodí Odry, státní podnik</v>
      </c>
      <c r="G119" s="42"/>
      <c r="H119" s="42"/>
      <c r="I119" s="33" t="s">
        <v>34</v>
      </c>
      <c r="J119" s="38" t="str">
        <f>E21</f>
        <v>AQUATIS,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32</v>
      </c>
      <c r="D120" s="42"/>
      <c r="E120" s="42"/>
      <c r="F120" s="28" t="str">
        <f>IF(E18="","",E18)</f>
        <v>Vyplň údaj</v>
      </c>
      <c r="G120" s="42"/>
      <c r="H120" s="42"/>
      <c r="I120" s="33" t="s">
        <v>37</v>
      </c>
      <c r="J120" s="38" t="str">
        <f>E24</f>
        <v>Ing. Michal Jendruščák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211</v>
      </c>
      <c r="D122" s="205" t="s">
        <v>65</v>
      </c>
      <c r="E122" s="205" t="s">
        <v>61</v>
      </c>
      <c r="F122" s="205" t="s">
        <v>62</v>
      </c>
      <c r="G122" s="205" t="s">
        <v>212</v>
      </c>
      <c r="H122" s="205" t="s">
        <v>213</v>
      </c>
      <c r="I122" s="205" t="s">
        <v>214</v>
      </c>
      <c r="J122" s="205" t="s">
        <v>194</v>
      </c>
      <c r="K122" s="206" t="s">
        <v>215</v>
      </c>
      <c r="L122" s="207"/>
      <c r="M122" s="102" t="s">
        <v>1</v>
      </c>
      <c r="N122" s="103" t="s">
        <v>44</v>
      </c>
      <c r="O122" s="103" t="s">
        <v>216</v>
      </c>
      <c r="P122" s="103" t="s">
        <v>217</v>
      </c>
      <c r="Q122" s="103" t="s">
        <v>218</v>
      </c>
      <c r="R122" s="103" t="s">
        <v>219</v>
      </c>
      <c r="S122" s="103" t="s">
        <v>220</v>
      </c>
      <c r="T122" s="104" t="s">
        <v>221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222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P124+P251</f>
        <v>0</v>
      </c>
      <c r="Q123" s="106"/>
      <c r="R123" s="210">
        <f>R124+R251</f>
        <v>562.85509696999998</v>
      </c>
      <c r="S123" s="106"/>
      <c r="T123" s="211">
        <f>T124+T251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79</v>
      </c>
      <c r="AU123" s="18" t="s">
        <v>196</v>
      </c>
      <c r="BK123" s="212">
        <f>BK124+BK251</f>
        <v>0</v>
      </c>
    </row>
    <row r="124" s="12" customFormat="1" ht="25.92" customHeight="1">
      <c r="A124" s="12"/>
      <c r="B124" s="213"/>
      <c r="C124" s="214"/>
      <c r="D124" s="215" t="s">
        <v>79</v>
      </c>
      <c r="E124" s="216" t="s">
        <v>223</v>
      </c>
      <c r="F124" s="216" t="s">
        <v>224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P125+P216+P225+P248</f>
        <v>0</v>
      </c>
      <c r="Q124" s="221"/>
      <c r="R124" s="222">
        <f>R125+R216+R225+R248</f>
        <v>560.82635955000001</v>
      </c>
      <c r="S124" s="221"/>
      <c r="T124" s="223">
        <f>T125+T216+T225+T248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80</v>
      </c>
      <c r="AY124" s="224" t="s">
        <v>225</v>
      </c>
      <c r="BK124" s="226">
        <f>BK125+BK216+BK225+BK248</f>
        <v>0</v>
      </c>
    </row>
    <row r="125" s="12" customFormat="1" ht="22.8" customHeight="1">
      <c r="A125" s="12"/>
      <c r="B125" s="213"/>
      <c r="C125" s="214"/>
      <c r="D125" s="215" t="s">
        <v>79</v>
      </c>
      <c r="E125" s="227" t="s">
        <v>88</v>
      </c>
      <c r="F125" s="227" t="s">
        <v>226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SUM(P126:P215)</f>
        <v>0</v>
      </c>
      <c r="Q125" s="221"/>
      <c r="R125" s="222">
        <f>SUM(R126:R215)</f>
        <v>0.012550550000000001</v>
      </c>
      <c r="S125" s="221"/>
      <c r="T125" s="223">
        <f>SUM(T126:T215)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88</v>
      </c>
      <c r="AT125" s="225" t="s">
        <v>79</v>
      </c>
      <c r="AU125" s="225" t="s">
        <v>88</v>
      </c>
      <c r="AY125" s="224" t="s">
        <v>225</v>
      </c>
      <c r="BK125" s="226">
        <f>SUM(BK126:BK215)</f>
        <v>0</v>
      </c>
    </row>
    <row r="126" s="2" customFormat="1" ht="24.15" customHeight="1">
      <c r="A126" s="40"/>
      <c r="B126" s="41"/>
      <c r="C126" s="229" t="s">
        <v>88</v>
      </c>
      <c r="D126" s="229" t="s">
        <v>227</v>
      </c>
      <c r="E126" s="230" t="s">
        <v>264</v>
      </c>
      <c r="F126" s="231" t="s">
        <v>265</v>
      </c>
      <c r="G126" s="232" t="s">
        <v>230</v>
      </c>
      <c r="H126" s="233">
        <v>698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2227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267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2228</v>
      </c>
      <c r="G128" s="248"/>
      <c r="H128" s="252">
        <v>698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1142</v>
      </c>
      <c r="F129" s="231" t="s">
        <v>1143</v>
      </c>
      <c r="G129" s="232" t="s">
        <v>240</v>
      </c>
      <c r="H129" s="233">
        <v>972.92999999999995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2229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1145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2230</v>
      </c>
      <c r="G131" s="248"/>
      <c r="H131" s="252">
        <v>972.92999999999995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244</v>
      </c>
      <c r="D132" s="229" t="s">
        <v>227</v>
      </c>
      <c r="E132" s="230" t="s">
        <v>1147</v>
      </c>
      <c r="F132" s="231" t="s">
        <v>1148</v>
      </c>
      <c r="G132" s="232" t="s">
        <v>240</v>
      </c>
      <c r="H132" s="233">
        <v>416.97000000000003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2231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1150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2232</v>
      </c>
      <c r="G134" s="248"/>
      <c r="H134" s="252">
        <v>416.97000000000003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617</v>
      </c>
      <c r="F135" s="231" t="s">
        <v>618</v>
      </c>
      <c r="G135" s="232" t="s">
        <v>240</v>
      </c>
      <c r="H135" s="233">
        <v>1336.5999999999999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2233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620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2234</v>
      </c>
      <c r="G137" s="248"/>
      <c r="H137" s="252">
        <v>104.7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2235</v>
      </c>
      <c r="G138" s="248"/>
      <c r="H138" s="252">
        <v>1231.9000000000001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1336.5999999999999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88</v>
      </c>
      <c r="AY139" s="281" t="s">
        <v>225</v>
      </c>
    </row>
    <row r="140" s="2" customFormat="1" ht="37.8" customHeight="1">
      <c r="A140" s="40"/>
      <c r="B140" s="41"/>
      <c r="C140" s="229" t="s">
        <v>256</v>
      </c>
      <c r="D140" s="229" t="s">
        <v>227</v>
      </c>
      <c r="E140" s="230" t="s">
        <v>296</v>
      </c>
      <c r="F140" s="231" t="s">
        <v>297</v>
      </c>
      <c r="G140" s="232" t="s">
        <v>240</v>
      </c>
      <c r="H140" s="233">
        <v>1207.1800000000001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2236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2237</v>
      </c>
      <c r="G142" s="248"/>
      <c r="H142" s="252">
        <v>492.80000000000001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2238</v>
      </c>
      <c r="G143" s="248"/>
      <c r="H143" s="252">
        <v>18.899999999999999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5" customFormat="1">
      <c r="A144" s="15"/>
      <c r="B144" s="271"/>
      <c r="C144" s="272"/>
      <c r="D144" s="249" t="s">
        <v>236</v>
      </c>
      <c r="E144" s="273" t="s">
        <v>1</v>
      </c>
      <c r="F144" s="274" t="s">
        <v>303</v>
      </c>
      <c r="G144" s="272"/>
      <c r="H144" s="275">
        <v>511.69999999999999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236</v>
      </c>
      <c r="AU144" s="281" t="s">
        <v>21</v>
      </c>
      <c r="AV144" s="15" t="s">
        <v>244</v>
      </c>
      <c r="AW144" s="15" t="s">
        <v>36</v>
      </c>
      <c r="AX144" s="15" t="s">
        <v>80</v>
      </c>
      <c r="AY144" s="281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2239</v>
      </c>
      <c r="G145" s="248"/>
      <c r="H145" s="252">
        <v>18.899999999999999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2240</v>
      </c>
      <c r="G146" s="248"/>
      <c r="H146" s="252">
        <v>46.979999999999997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2241</v>
      </c>
      <c r="G147" s="248"/>
      <c r="H147" s="252">
        <v>6.4000000000000004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80</v>
      </c>
      <c r="AY147" s="258" t="s">
        <v>225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2242</v>
      </c>
      <c r="G148" s="248"/>
      <c r="H148" s="252">
        <v>58.299999999999997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2243</v>
      </c>
      <c r="G149" s="248"/>
      <c r="H149" s="252">
        <v>72.099999999999994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2244</v>
      </c>
      <c r="G150" s="248"/>
      <c r="H150" s="252">
        <v>492.80000000000001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5" customFormat="1">
      <c r="A151" s="15"/>
      <c r="B151" s="271"/>
      <c r="C151" s="272"/>
      <c r="D151" s="249" t="s">
        <v>236</v>
      </c>
      <c r="E151" s="273" t="s">
        <v>2245</v>
      </c>
      <c r="F151" s="274" t="s">
        <v>303</v>
      </c>
      <c r="G151" s="272"/>
      <c r="H151" s="275">
        <v>695.48000000000002</v>
      </c>
      <c r="I151" s="276"/>
      <c r="J151" s="272"/>
      <c r="K151" s="272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236</v>
      </c>
      <c r="AU151" s="281" t="s">
        <v>21</v>
      </c>
      <c r="AV151" s="15" t="s">
        <v>244</v>
      </c>
      <c r="AW151" s="15" t="s">
        <v>36</v>
      </c>
      <c r="AX151" s="15" t="s">
        <v>80</v>
      </c>
      <c r="AY151" s="281" t="s">
        <v>225</v>
      </c>
    </row>
    <row r="152" s="14" customFormat="1">
      <c r="A152" s="14"/>
      <c r="B152" s="260"/>
      <c r="C152" s="261"/>
      <c r="D152" s="249" t="s">
        <v>236</v>
      </c>
      <c r="E152" s="262" t="s">
        <v>1</v>
      </c>
      <c r="F152" s="263" t="s">
        <v>270</v>
      </c>
      <c r="G152" s="261"/>
      <c r="H152" s="264">
        <v>1207.1800000000001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236</v>
      </c>
      <c r="AU152" s="270" t="s">
        <v>21</v>
      </c>
      <c r="AV152" s="14" t="s">
        <v>232</v>
      </c>
      <c r="AW152" s="14" t="s">
        <v>36</v>
      </c>
      <c r="AX152" s="14" t="s">
        <v>88</v>
      </c>
      <c r="AY152" s="270" t="s">
        <v>225</v>
      </c>
    </row>
    <row r="153" s="2" customFormat="1" ht="33" customHeight="1">
      <c r="A153" s="40"/>
      <c r="B153" s="41"/>
      <c r="C153" s="229" t="s">
        <v>263</v>
      </c>
      <c r="D153" s="229" t="s">
        <v>227</v>
      </c>
      <c r="E153" s="230" t="s">
        <v>393</v>
      </c>
      <c r="F153" s="231" t="s">
        <v>394</v>
      </c>
      <c r="G153" s="232" t="s">
        <v>395</v>
      </c>
      <c r="H153" s="233">
        <v>1756.4000000000001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2246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2247</v>
      </c>
      <c r="G155" s="248"/>
      <c r="H155" s="252">
        <v>1756.4000000000001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24.15" customHeight="1">
      <c r="A156" s="40"/>
      <c r="B156" s="41"/>
      <c r="C156" s="229" t="s">
        <v>271</v>
      </c>
      <c r="D156" s="229" t="s">
        <v>227</v>
      </c>
      <c r="E156" s="230" t="s">
        <v>324</v>
      </c>
      <c r="F156" s="231" t="s">
        <v>325</v>
      </c>
      <c r="G156" s="232" t="s">
        <v>240</v>
      </c>
      <c r="H156" s="233">
        <v>18.899999999999999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2248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2239</v>
      </c>
      <c r="G158" s="248"/>
      <c r="H158" s="252">
        <v>18.899999999999999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16.5" customHeight="1">
      <c r="A159" s="40"/>
      <c r="B159" s="41"/>
      <c r="C159" s="229" t="s">
        <v>277</v>
      </c>
      <c r="D159" s="229" t="s">
        <v>227</v>
      </c>
      <c r="E159" s="230" t="s">
        <v>370</v>
      </c>
      <c r="F159" s="231" t="s">
        <v>371</v>
      </c>
      <c r="G159" s="232" t="s">
        <v>259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2249</v>
      </c>
    </row>
    <row r="160" s="2" customFormat="1">
      <c r="A160" s="40"/>
      <c r="B160" s="41"/>
      <c r="C160" s="42"/>
      <c r="D160" s="249" t="s">
        <v>261</v>
      </c>
      <c r="E160" s="42"/>
      <c r="F160" s="259" t="s">
        <v>373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261</v>
      </c>
      <c r="AU160" s="18" t="s">
        <v>21</v>
      </c>
    </row>
    <row r="161" s="2" customFormat="1" ht="16.5" customHeight="1">
      <c r="A161" s="40"/>
      <c r="B161" s="41"/>
      <c r="C161" s="229" t="s">
        <v>283</v>
      </c>
      <c r="D161" s="229" t="s">
        <v>227</v>
      </c>
      <c r="E161" s="230" t="s">
        <v>375</v>
      </c>
      <c r="F161" s="231" t="s">
        <v>376</v>
      </c>
      <c r="G161" s="232" t="s">
        <v>240</v>
      </c>
      <c r="H161" s="233">
        <v>1231.9000000000001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2250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2251</v>
      </c>
      <c r="G162" s="248"/>
      <c r="H162" s="252">
        <v>1231.9000000000001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289</v>
      </c>
      <c r="D163" s="229" t="s">
        <v>227</v>
      </c>
      <c r="E163" s="230" t="s">
        <v>380</v>
      </c>
      <c r="F163" s="231" t="s">
        <v>381</v>
      </c>
      <c r="G163" s="232" t="s">
        <v>240</v>
      </c>
      <c r="H163" s="233">
        <v>878.20000000000005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2252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383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2253</v>
      </c>
      <c r="G165" s="248"/>
      <c r="H165" s="252">
        <v>139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1</v>
      </c>
      <c r="F166" s="274" t="s">
        <v>303</v>
      </c>
      <c r="G166" s="272"/>
      <c r="H166" s="275">
        <v>139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2254</v>
      </c>
      <c r="G167" s="248"/>
      <c r="H167" s="252">
        <v>739.20000000000005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5" customFormat="1">
      <c r="A168" s="15"/>
      <c r="B168" s="271"/>
      <c r="C168" s="272"/>
      <c r="D168" s="249" t="s">
        <v>236</v>
      </c>
      <c r="E168" s="273" t="s">
        <v>2224</v>
      </c>
      <c r="F168" s="274" t="s">
        <v>303</v>
      </c>
      <c r="G168" s="272"/>
      <c r="H168" s="275">
        <v>739.20000000000005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236</v>
      </c>
      <c r="AU168" s="281" t="s">
        <v>21</v>
      </c>
      <c r="AV168" s="15" t="s">
        <v>244</v>
      </c>
      <c r="AW168" s="15" t="s">
        <v>36</v>
      </c>
      <c r="AX168" s="15" t="s">
        <v>80</v>
      </c>
      <c r="AY168" s="281" t="s">
        <v>225</v>
      </c>
    </row>
    <row r="169" s="14" customFormat="1">
      <c r="A169" s="14"/>
      <c r="B169" s="260"/>
      <c r="C169" s="261"/>
      <c r="D169" s="249" t="s">
        <v>236</v>
      </c>
      <c r="E169" s="262" t="s">
        <v>1</v>
      </c>
      <c r="F169" s="263" t="s">
        <v>270</v>
      </c>
      <c r="G169" s="261"/>
      <c r="H169" s="264">
        <v>878.20000000000005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236</v>
      </c>
      <c r="AU169" s="270" t="s">
        <v>21</v>
      </c>
      <c r="AV169" s="14" t="s">
        <v>232</v>
      </c>
      <c r="AW169" s="14" t="s">
        <v>36</v>
      </c>
      <c r="AX169" s="14" t="s">
        <v>88</v>
      </c>
      <c r="AY169" s="270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387</v>
      </c>
      <c r="F170" s="231" t="s">
        <v>388</v>
      </c>
      <c r="G170" s="232" t="s">
        <v>240</v>
      </c>
      <c r="H170" s="233">
        <v>8782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2255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390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2256</v>
      </c>
      <c r="G172" s="248"/>
      <c r="H172" s="252">
        <v>8782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1371.8499999999999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2257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2258</v>
      </c>
      <c r="G175" s="248"/>
      <c r="H175" s="252">
        <v>1371.8499999999999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323</v>
      </c>
      <c r="D176" s="229" t="s">
        <v>227</v>
      </c>
      <c r="E176" s="230" t="s">
        <v>318</v>
      </c>
      <c r="F176" s="231" t="s">
        <v>319</v>
      </c>
      <c r="G176" s="232" t="s">
        <v>230</v>
      </c>
      <c r="H176" s="233">
        <v>117.3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2259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321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2260</v>
      </c>
      <c r="G178" s="248"/>
      <c r="H178" s="252">
        <v>117.3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406</v>
      </c>
      <c r="F179" s="231" t="s">
        <v>407</v>
      </c>
      <c r="G179" s="232" t="s">
        <v>240</v>
      </c>
      <c r="H179" s="233">
        <v>616.39999999999998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2261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409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2234</v>
      </c>
      <c r="G181" s="248"/>
      <c r="H181" s="252">
        <v>104.7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2238</v>
      </c>
      <c r="G182" s="248"/>
      <c r="H182" s="252">
        <v>18.899999999999999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2244</v>
      </c>
      <c r="G183" s="248"/>
      <c r="H183" s="252">
        <v>492.80000000000001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616.39999999999998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2262</v>
      </c>
      <c r="F185" s="231" t="s">
        <v>2263</v>
      </c>
      <c r="G185" s="232" t="s">
        <v>240</v>
      </c>
      <c r="H185" s="233">
        <v>130.37000000000001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2264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2265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2242</v>
      </c>
      <c r="G187" s="248"/>
      <c r="H187" s="252">
        <v>58.299999999999997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80</v>
      </c>
      <c r="AY187" s="258" t="s">
        <v>225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2266</v>
      </c>
      <c r="G188" s="248"/>
      <c r="H188" s="252">
        <v>72.069999999999993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80</v>
      </c>
      <c r="AY188" s="258" t="s">
        <v>225</v>
      </c>
    </row>
    <row r="189" s="14" customFormat="1">
      <c r="A189" s="14"/>
      <c r="B189" s="260"/>
      <c r="C189" s="261"/>
      <c r="D189" s="249" t="s">
        <v>236</v>
      </c>
      <c r="E189" s="262" t="s">
        <v>2267</v>
      </c>
      <c r="F189" s="263" t="s">
        <v>270</v>
      </c>
      <c r="G189" s="261"/>
      <c r="H189" s="264">
        <v>130.37000000000001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236</v>
      </c>
      <c r="AU189" s="270" t="s">
        <v>21</v>
      </c>
      <c r="AV189" s="14" t="s">
        <v>232</v>
      </c>
      <c r="AW189" s="14" t="s">
        <v>36</v>
      </c>
      <c r="AX189" s="14" t="s">
        <v>88</v>
      </c>
      <c r="AY189" s="270" t="s">
        <v>225</v>
      </c>
    </row>
    <row r="190" s="2" customFormat="1" ht="33" customHeight="1">
      <c r="A190" s="40"/>
      <c r="B190" s="41"/>
      <c r="C190" s="229" t="s">
        <v>340</v>
      </c>
      <c r="D190" s="229" t="s">
        <v>227</v>
      </c>
      <c r="E190" s="230" t="s">
        <v>413</v>
      </c>
      <c r="F190" s="231" t="s">
        <v>414</v>
      </c>
      <c r="G190" s="232" t="s">
        <v>230</v>
      </c>
      <c r="H190" s="233">
        <v>133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2268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416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2269</v>
      </c>
      <c r="G192" s="248"/>
      <c r="H192" s="252">
        <v>133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346</v>
      </c>
      <c r="D193" s="229" t="s">
        <v>227</v>
      </c>
      <c r="E193" s="230" t="s">
        <v>329</v>
      </c>
      <c r="F193" s="231" t="s">
        <v>330</v>
      </c>
      <c r="G193" s="232" t="s">
        <v>230</v>
      </c>
      <c r="H193" s="233">
        <v>133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2270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332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2" customFormat="1" ht="24.15" customHeight="1">
      <c r="A195" s="40"/>
      <c r="B195" s="41"/>
      <c r="C195" s="229" t="s">
        <v>352</v>
      </c>
      <c r="D195" s="229" t="s">
        <v>227</v>
      </c>
      <c r="E195" s="230" t="s">
        <v>708</v>
      </c>
      <c r="F195" s="231" t="s">
        <v>709</v>
      </c>
      <c r="G195" s="232" t="s">
        <v>230</v>
      </c>
      <c r="H195" s="233">
        <v>258.80000000000001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2271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711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2272</v>
      </c>
      <c r="G197" s="248"/>
      <c r="H197" s="252">
        <v>258.80000000000001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358</v>
      </c>
      <c r="D198" s="229" t="s">
        <v>227</v>
      </c>
      <c r="E198" s="230" t="s">
        <v>335</v>
      </c>
      <c r="F198" s="231" t="s">
        <v>336</v>
      </c>
      <c r="G198" s="232" t="s">
        <v>230</v>
      </c>
      <c r="H198" s="233">
        <v>437.10000000000002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2273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338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2274</v>
      </c>
      <c r="G200" s="248"/>
      <c r="H200" s="252">
        <v>437.10000000000002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364</v>
      </c>
      <c r="D201" s="282" t="s">
        <v>341</v>
      </c>
      <c r="E201" s="283" t="s">
        <v>652</v>
      </c>
      <c r="F201" s="284" t="s">
        <v>653</v>
      </c>
      <c r="G201" s="285" t="s">
        <v>230</v>
      </c>
      <c r="H201" s="286">
        <v>25.376999999999999</v>
      </c>
      <c r="I201" s="287"/>
      <c r="J201" s="288">
        <f>ROUND(I201*H201,2)</f>
        <v>0</v>
      </c>
      <c r="K201" s="284" t="s">
        <v>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0.00014999999999999999</v>
      </c>
      <c r="R201" s="238">
        <f>Q201*H201</f>
        <v>0.0038065499999999997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2275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2276</v>
      </c>
      <c r="G202" s="248"/>
      <c r="H202" s="252">
        <v>25.376999999999999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7</v>
      </c>
      <c r="D203" s="229" t="s">
        <v>227</v>
      </c>
      <c r="E203" s="230" t="s">
        <v>347</v>
      </c>
      <c r="F203" s="231" t="s">
        <v>348</v>
      </c>
      <c r="G203" s="232" t="s">
        <v>230</v>
      </c>
      <c r="H203" s="233">
        <v>716.15999999999997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2277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350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2278</v>
      </c>
      <c r="G205" s="248"/>
      <c r="H205" s="252">
        <v>716.15999999999997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2" customFormat="1" ht="24.15" customHeight="1">
      <c r="A206" s="40"/>
      <c r="B206" s="41"/>
      <c r="C206" s="229" t="s">
        <v>374</v>
      </c>
      <c r="D206" s="229" t="s">
        <v>227</v>
      </c>
      <c r="E206" s="230" t="s">
        <v>656</v>
      </c>
      <c r="F206" s="231" t="s">
        <v>657</v>
      </c>
      <c r="G206" s="232" t="s">
        <v>230</v>
      </c>
      <c r="H206" s="233">
        <v>304.19999999999999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2279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659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2280</v>
      </c>
      <c r="G208" s="248"/>
      <c r="H208" s="252">
        <v>304.19999999999999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419</v>
      </c>
      <c r="F209" s="231" t="s">
        <v>420</v>
      </c>
      <c r="G209" s="232" t="s">
        <v>230</v>
      </c>
      <c r="H209" s="233">
        <v>304.18000000000001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2281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422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 ht="16.5" customHeight="1">
      <c r="A211" s="40"/>
      <c r="B211" s="41"/>
      <c r="C211" s="282" t="s">
        <v>386</v>
      </c>
      <c r="D211" s="282" t="s">
        <v>341</v>
      </c>
      <c r="E211" s="283" t="s">
        <v>424</v>
      </c>
      <c r="F211" s="284" t="s">
        <v>425</v>
      </c>
      <c r="G211" s="285" t="s">
        <v>426</v>
      </c>
      <c r="H211" s="286">
        <v>8.7439999999999998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0.001</v>
      </c>
      <c r="R211" s="238">
        <f>Q211*H211</f>
        <v>0.008744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2282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2283</v>
      </c>
      <c r="G212" s="248"/>
      <c r="H212" s="252">
        <v>437.19999999999999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2284</v>
      </c>
      <c r="G213" s="248"/>
      <c r="H213" s="252">
        <v>8.7439999999999998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2" customFormat="1" ht="16.5" customHeight="1">
      <c r="A214" s="40"/>
      <c r="B214" s="41"/>
      <c r="C214" s="229" t="s">
        <v>392</v>
      </c>
      <c r="D214" s="229" t="s">
        <v>227</v>
      </c>
      <c r="E214" s="230" t="s">
        <v>437</v>
      </c>
      <c r="F214" s="231" t="s">
        <v>438</v>
      </c>
      <c r="G214" s="232" t="s">
        <v>240</v>
      </c>
      <c r="H214" s="233">
        <v>8.7439999999999998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2285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440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244</v>
      </c>
      <c r="F216" s="227" t="s">
        <v>462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SUM(P217:P224)</f>
        <v>0</v>
      </c>
      <c r="Q216" s="221"/>
      <c r="R216" s="222">
        <f>SUM(R217:R224)</f>
        <v>0.25430999999999998</v>
      </c>
      <c r="S216" s="221"/>
      <c r="T216" s="223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SUM(BK217:BK224)</f>
        <v>0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715</v>
      </c>
      <c r="F217" s="231" t="s">
        <v>716</v>
      </c>
      <c r="G217" s="232" t="s">
        <v>240</v>
      </c>
      <c r="H217" s="233">
        <v>22.600000000000001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2286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718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2287</v>
      </c>
      <c r="G219" s="248"/>
      <c r="H219" s="252">
        <v>22.600000000000001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701</v>
      </c>
      <c r="D220" s="229" t="s">
        <v>227</v>
      </c>
      <c r="E220" s="230" t="s">
        <v>720</v>
      </c>
      <c r="F220" s="231" t="s">
        <v>721</v>
      </c>
      <c r="G220" s="232" t="s">
        <v>230</v>
      </c>
      <c r="H220" s="233">
        <v>29.399999999999999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0.0086499999999999997</v>
      </c>
      <c r="R220" s="238">
        <f>Q220*H220</f>
        <v>0.25430999999999998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2288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723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2289</v>
      </c>
      <c r="G222" s="248"/>
      <c r="H222" s="252">
        <v>29.399999999999999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405</v>
      </c>
      <c r="D223" s="229" t="s">
        <v>227</v>
      </c>
      <c r="E223" s="230" t="s">
        <v>725</v>
      </c>
      <c r="F223" s="231" t="s">
        <v>726</v>
      </c>
      <c r="G223" s="232" t="s">
        <v>230</v>
      </c>
      <c r="H223" s="233">
        <v>29.399999999999999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2290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728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2" customFormat="1" ht="22.8" customHeight="1">
      <c r="A225" s="12"/>
      <c r="B225" s="213"/>
      <c r="C225" s="214"/>
      <c r="D225" s="215" t="s">
        <v>79</v>
      </c>
      <c r="E225" s="227" t="s">
        <v>232</v>
      </c>
      <c r="F225" s="227" t="s">
        <v>469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SUM(P226:P247)</f>
        <v>0</v>
      </c>
      <c r="Q225" s="221"/>
      <c r="R225" s="222">
        <f>SUM(R226:R247)</f>
        <v>560.55949899999996</v>
      </c>
      <c r="S225" s="221"/>
      <c r="T225" s="223">
        <f>SUM(T226:T247)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88</v>
      </c>
      <c r="AT225" s="225" t="s">
        <v>79</v>
      </c>
      <c r="AU225" s="225" t="s">
        <v>88</v>
      </c>
      <c r="AY225" s="224" t="s">
        <v>225</v>
      </c>
      <c r="BK225" s="226">
        <f>SUM(BK226:BK247)</f>
        <v>0</v>
      </c>
    </row>
    <row r="226" s="2" customFormat="1" ht="21.75" customHeight="1">
      <c r="A226" s="40"/>
      <c r="B226" s="41"/>
      <c r="C226" s="229" t="s">
        <v>412</v>
      </c>
      <c r="D226" s="229" t="s">
        <v>227</v>
      </c>
      <c r="E226" s="230" t="s">
        <v>2291</v>
      </c>
      <c r="F226" s="231" t="s">
        <v>2292</v>
      </c>
      <c r="G226" s="232" t="s">
        <v>230</v>
      </c>
      <c r="H226" s="233">
        <v>1608.8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0.00027999999999999998</v>
      </c>
      <c r="R226" s="238">
        <f>Q226*H226</f>
        <v>0.45046399999999998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2293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2294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2295</v>
      </c>
      <c r="G228" s="248"/>
      <c r="H228" s="252">
        <v>1608.8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82" t="s">
        <v>418</v>
      </c>
      <c r="D229" s="282" t="s">
        <v>341</v>
      </c>
      <c r="E229" s="283" t="s">
        <v>477</v>
      </c>
      <c r="F229" s="284" t="s">
        <v>478</v>
      </c>
      <c r="G229" s="285" t="s">
        <v>230</v>
      </c>
      <c r="H229" s="286">
        <v>1930.56</v>
      </c>
      <c r="I229" s="287"/>
      <c r="J229" s="288">
        <f>ROUND(I229*H229,2)</f>
        <v>0</v>
      </c>
      <c r="K229" s="284" t="s">
        <v>231</v>
      </c>
      <c r="L229" s="289"/>
      <c r="M229" s="290" t="s">
        <v>1</v>
      </c>
      <c r="N229" s="291" t="s">
        <v>45</v>
      </c>
      <c r="O229" s="93"/>
      <c r="P229" s="238">
        <f>O229*H229</f>
        <v>0</v>
      </c>
      <c r="Q229" s="238">
        <v>0.00059999999999999995</v>
      </c>
      <c r="R229" s="238">
        <f>Q229*H229</f>
        <v>1.1583359999999998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277</v>
      </c>
      <c r="AT229" s="240" t="s">
        <v>341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2296</v>
      </c>
    </row>
    <row r="230" s="13" customFormat="1">
      <c r="A230" s="13"/>
      <c r="B230" s="247"/>
      <c r="C230" s="248"/>
      <c r="D230" s="249" t="s">
        <v>236</v>
      </c>
      <c r="E230" s="248"/>
      <c r="F230" s="251" t="s">
        <v>2297</v>
      </c>
      <c r="G230" s="248"/>
      <c r="H230" s="252">
        <v>1930.56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236</v>
      </c>
      <c r="AU230" s="258" t="s">
        <v>21</v>
      </c>
      <c r="AV230" s="13" t="s">
        <v>21</v>
      </c>
      <c r="AW230" s="13" t="s">
        <v>4</v>
      </c>
      <c r="AX230" s="13" t="s">
        <v>88</v>
      </c>
      <c r="AY230" s="258" t="s">
        <v>225</v>
      </c>
    </row>
    <row r="231" s="2" customFormat="1" ht="33" customHeight="1">
      <c r="A231" s="40"/>
      <c r="B231" s="41"/>
      <c r="C231" s="229" t="s">
        <v>423</v>
      </c>
      <c r="D231" s="229" t="s">
        <v>227</v>
      </c>
      <c r="E231" s="230" t="s">
        <v>482</v>
      </c>
      <c r="F231" s="231" t="s">
        <v>483</v>
      </c>
      <c r="G231" s="232" t="s">
        <v>240</v>
      </c>
      <c r="H231" s="233">
        <v>156.59999999999999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2.4340799999999998</v>
      </c>
      <c r="R231" s="238">
        <f>Q231*H231</f>
        <v>381.17692799999998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2298</v>
      </c>
    </row>
    <row r="232" s="2" customFormat="1">
      <c r="A232" s="40"/>
      <c r="B232" s="41"/>
      <c r="C232" s="42"/>
      <c r="D232" s="249" t="s">
        <v>261</v>
      </c>
      <c r="E232" s="42"/>
      <c r="F232" s="259" t="s">
        <v>485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261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2299</v>
      </c>
      <c r="G233" s="248"/>
      <c r="H233" s="252">
        <v>156.59999999999999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29" t="s">
        <v>430</v>
      </c>
      <c r="D234" s="229" t="s">
        <v>227</v>
      </c>
      <c r="E234" s="230" t="s">
        <v>493</v>
      </c>
      <c r="F234" s="231" t="s">
        <v>494</v>
      </c>
      <c r="G234" s="232" t="s">
        <v>230</v>
      </c>
      <c r="H234" s="233">
        <v>44.899999999999999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2300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496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2301</v>
      </c>
      <c r="G236" s="248"/>
      <c r="H236" s="252">
        <v>44.899999999999999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436</v>
      </c>
      <c r="D237" s="229" t="s">
        <v>227</v>
      </c>
      <c r="E237" s="230" t="s">
        <v>2302</v>
      </c>
      <c r="F237" s="231" t="s">
        <v>2303</v>
      </c>
      <c r="G237" s="232" t="s">
        <v>240</v>
      </c>
      <c r="H237" s="233">
        <v>21.170000000000002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2.4142999999999999</v>
      </c>
      <c r="R237" s="238">
        <f>Q237*H237</f>
        <v>51.110731000000001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2304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2305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2306</v>
      </c>
      <c r="G239" s="248"/>
      <c r="H239" s="252">
        <v>21.170000000000002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29" t="s">
        <v>441</v>
      </c>
      <c r="D240" s="229" t="s">
        <v>227</v>
      </c>
      <c r="E240" s="230" t="s">
        <v>2307</v>
      </c>
      <c r="F240" s="231" t="s">
        <v>2308</v>
      </c>
      <c r="G240" s="232" t="s">
        <v>240</v>
      </c>
      <c r="H240" s="233">
        <v>60.759999999999998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2.004</v>
      </c>
      <c r="R240" s="238">
        <f>Q240*H240</f>
        <v>121.76303999999999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2309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2310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2311</v>
      </c>
      <c r="G242" s="248"/>
      <c r="H242" s="252">
        <v>60.759999999999998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88</v>
      </c>
      <c r="AY242" s="258" t="s">
        <v>225</v>
      </c>
    </row>
    <row r="243" s="2" customFormat="1" ht="16.5" customHeight="1">
      <c r="A243" s="40"/>
      <c r="B243" s="41"/>
      <c r="C243" s="229" t="s">
        <v>729</v>
      </c>
      <c r="D243" s="229" t="s">
        <v>227</v>
      </c>
      <c r="E243" s="230" t="s">
        <v>2312</v>
      </c>
      <c r="F243" s="231" t="s">
        <v>2313</v>
      </c>
      <c r="G243" s="232" t="s">
        <v>240</v>
      </c>
      <c r="H243" s="233">
        <v>14.699999999999999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2314</v>
      </c>
    </row>
    <row r="244" s="2" customFormat="1">
      <c r="A244" s="40"/>
      <c r="B244" s="41"/>
      <c r="C244" s="42"/>
      <c r="D244" s="249" t="s">
        <v>261</v>
      </c>
      <c r="E244" s="42"/>
      <c r="F244" s="259" t="s">
        <v>2315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261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2316</v>
      </c>
      <c r="G245" s="248"/>
      <c r="H245" s="252">
        <v>14.699999999999999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88</v>
      </c>
      <c r="AY245" s="258" t="s">
        <v>225</v>
      </c>
    </row>
    <row r="246" s="2" customFormat="1" ht="16.5" customHeight="1">
      <c r="A246" s="40"/>
      <c r="B246" s="41"/>
      <c r="C246" s="229" t="s">
        <v>735</v>
      </c>
      <c r="D246" s="229" t="s">
        <v>227</v>
      </c>
      <c r="E246" s="230" t="s">
        <v>2317</v>
      </c>
      <c r="F246" s="231" t="s">
        <v>2318</v>
      </c>
      <c r="G246" s="232" t="s">
        <v>459</v>
      </c>
      <c r="H246" s="233">
        <v>7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0.69999999999999996</v>
      </c>
      <c r="R246" s="238">
        <f>Q246*H246</f>
        <v>4.8999999999999995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2319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2320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559</v>
      </c>
      <c r="F248" s="227" t="s">
        <v>560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SUM(P249:P250)</f>
        <v>0</v>
      </c>
      <c r="Q248" s="221"/>
      <c r="R248" s="222">
        <f>SUM(R249:R250)</f>
        <v>0</v>
      </c>
      <c r="S248" s="221"/>
      <c r="T248" s="22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88</v>
      </c>
      <c r="AT248" s="225" t="s">
        <v>79</v>
      </c>
      <c r="AU248" s="225" t="s">
        <v>88</v>
      </c>
      <c r="AY248" s="224" t="s">
        <v>225</v>
      </c>
      <c r="BK248" s="226">
        <f>SUM(BK249:BK250)</f>
        <v>0</v>
      </c>
    </row>
    <row r="249" s="2" customFormat="1" ht="16.5" customHeight="1">
      <c r="A249" s="40"/>
      <c r="B249" s="41"/>
      <c r="C249" s="229" t="s">
        <v>456</v>
      </c>
      <c r="D249" s="229" t="s">
        <v>227</v>
      </c>
      <c r="E249" s="230" t="s">
        <v>562</v>
      </c>
      <c r="F249" s="231" t="s">
        <v>563</v>
      </c>
      <c r="G249" s="232" t="s">
        <v>395</v>
      </c>
      <c r="H249" s="233">
        <v>560.82600000000002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2321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565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12" customFormat="1" ht="25.92" customHeight="1">
      <c r="A251" s="12"/>
      <c r="B251" s="213"/>
      <c r="C251" s="214"/>
      <c r="D251" s="215" t="s">
        <v>79</v>
      </c>
      <c r="E251" s="216" t="s">
        <v>566</v>
      </c>
      <c r="F251" s="216" t="s">
        <v>567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P252</f>
        <v>0</v>
      </c>
      <c r="Q251" s="221"/>
      <c r="R251" s="222">
        <f>R252</f>
        <v>2.0287374200000001</v>
      </c>
      <c r="S251" s="221"/>
      <c r="T251" s="223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21</v>
      </c>
      <c r="AT251" s="225" t="s">
        <v>79</v>
      </c>
      <c r="AU251" s="225" t="s">
        <v>80</v>
      </c>
      <c r="AY251" s="224" t="s">
        <v>225</v>
      </c>
      <c r="BK251" s="226">
        <f>BK252</f>
        <v>0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1069</v>
      </c>
      <c r="F252" s="227" t="s">
        <v>1070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SUM(P253:P258)</f>
        <v>0</v>
      </c>
      <c r="Q252" s="221"/>
      <c r="R252" s="222">
        <f>SUM(R253:R258)</f>
        <v>2.0287374200000001</v>
      </c>
      <c r="S252" s="221"/>
      <c r="T252" s="22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21</v>
      </c>
      <c r="AT252" s="225" t="s">
        <v>79</v>
      </c>
      <c r="AU252" s="225" t="s">
        <v>88</v>
      </c>
      <c r="AY252" s="224" t="s">
        <v>225</v>
      </c>
      <c r="BK252" s="226">
        <f>SUM(BK253:BK258)</f>
        <v>0</v>
      </c>
    </row>
    <row r="253" s="2" customFormat="1" ht="24.15" customHeight="1">
      <c r="A253" s="40"/>
      <c r="B253" s="41"/>
      <c r="C253" s="229" t="s">
        <v>463</v>
      </c>
      <c r="D253" s="229" t="s">
        <v>227</v>
      </c>
      <c r="E253" s="230" t="s">
        <v>2322</v>
      </c>
      <c r="F253" s="231" t="s">
        <v>2323</v>
      </c>
      <c r="G253" s="232" t="s">
        <v>230</v>
      </c>
      <c r="H253" s="233">
        <v>524.03999999999996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0.00076999999999999996</v>
      </c>
      <c r="R253" s="238">
        <f>Q253*H253</f>
        <v>0.40351079999999995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340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340</v>
      </c>
      <c r="BM253" s="240" t="s">
        <v>2324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2325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13" customFormat="1">
      <c r="A255" s="13"/>
      <c r="B255" s="247"/>
      <c r="C255" s="248"/>
      <c r="D255" s="249" t="s">
        <v>236</v>
      </c>
      <c r="E255" s="250" t="s">
        <v>1</v>
      </c>
      <c r="F255" s="251" t="s">
        <v>2326</v>
      </c>
      <c r="G255" s="248"/>
      <c r="H255" s="252">
        <v>524.03999999999996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236</v>
      </c>
      <c r="AU255" s="258" t="s">
        <v>21</v>
      </c>
      <c r="AV255" s="13" t="s">
        <v>21</v>
      </c>
      <c r="AW255" s="13" t="s">
        <v>36</v>
      </c>
      <c r="AX255" s="13" t="s">
        <v>88</v>
      </c>
      <c r="AY255" s="258" t="s">
        <v>225</v>
      </c>
    </row>
    <row r="256" s="2" customFormat="1" ht="21.75" customHeight="1">
      <c r="A256" s="40"/>
      <c r="B256" s="41"/>
      <c r="C256" s="282" t="s">
        <v>470</v>
      </c>
      <c r="D256" s="282" t="s">
        <v>341</v>
      </c>
      <c r="E256" s="283" t="s">
        <v>2327</v>
      </c>
      <c r="F256" s="284" t="s">
        <v>2328</v>
      </c>
      <c r="G256" s="285" t="s">
        <v>230</v>
      </c>
      <c r="H256" s="286">
        <v>639.85299999999995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0.0025400000000000002</v>
      </c>
      <c r="R256" s="238">
        <f>Q256*H256</f>
        <v>1.6252266200000001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430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340</v>
      </c>
      <c r="BM256" s="240" t="s">
        <v>2329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2330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48"/>
      <c r="F258" s="251" t="s">
        <v>2331</v>
      </c>
      <c r="G258" s="248"/>
      <c r="H258" s="252">
        <v>639.85299999999995</v>
      </c>
      <c r="I258" s="253"/>
      <c r="J258" s="248"/>
      <c r="K258" s="248"/>
      <c r="L258" s="254"/>
      <c r="M258" s="302"/>
      <c r="N258" s="303"/>
      <c r="O258" s="303"/>
      <c r="P258" s="303"/>
      <c r="Q258" s="303"/>
      <c r="R258" s="303"/>
      <c r="S258" s="303"/>
      <c r="T258" s="30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4</v>
      </c>
      <c r="AX258" s="13" t="s">
        <v>88</v>
      </c>
      <c r="AY258" s="258" t="s">
        <v>225</v>
      </c>
    </row>
    <row r="259" s="2" customFormat="1" ht="6.96" customHeight="1">
      <c r="A259" s="40"/>
      <c r="B259" s="68"/>
      <c r="C259" s="69"/>
      <c r="D259" s="69"/>
      <c r="E259" s="69"/>
      <c r="F259" s="69"/>
      <c r="G259" s="69"/>
      <c r="H259" s="69"/>
      <c r="I259" s="69"/>
      <c r="J259" s="69"/>
      <c r="K259" s="69"/>
      <c r="L259" s="46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sheetProtection sheet="1" autoFilter="0" formatColumns="0" formatRows="0" objects="1" scenarios="1" spinCount="100000" saltValue="v1GNhVjHJFD5NyZZk6kDhJIOO/6P8tPNykMTPGnoi78ZULFCHY9qToB4Ry//ctW3RSLk89SrZLmX6CQ7ylpyUg==" hashValue="ahpAzctUAo8I01kjwGg9whGTWxoALz5m8S2kJ6QE9m2HGbr1Lon8P2hKoL8gS1FXzajbsd8u8L9uC4Aj/cXBog==" algorithmName="SHA-512" password="CC35"/>
  <autoFilter ref="C122:K25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1151123"/>
    <hyperlink ref="F130" r:id="rId2" display="https://podminky.urs.cz/item/CS_URS_2024_02/124353101"/>
    <hyperlink ref="F133" r:id="rId3" display="https://podminky.urs.cz/item/CS_URS_2024_02/127451111"/>
    <hyperlink ref="F136" r:id="rId4" display="https://podminky.urs.cz/item/CS_URS_2024_02/162351124"/>
    <hyperlink ref="F141" r:id="rId5" display="https://podminky.urs.cz/item/CS_URS_2024_02/162551128"/>
    <hyperlink ref="F154" r:id="rId6" display="https://podminky.urs.cz/item/CS_URS_2024_02/171201231"/>
    <hyperlink ref="F157" r:id="rId7" display="https://podminky.urs.cz/item/CS_URS_2024_02/174151101"/>
    <hyperlink ref="F164" r:id="rId8" display="https://podminky.urs.cz/item/CS_URS_2024_02/162751117"/>
    <hyperlink ref="F171" r:id="rId9" display="https://podminky.urs.cz/item/CS_URS_2024_02/162751119"/>
    <hyperlink ref="F174" r:id="rId10" display="https://podminky.urs.cz/item/CS_URS_2024_02/167151112"/>
    <hyperlink ref="F177" r:id="rId11" display="https://podminky.urs.cz/item/CS_URS_2024_02/171152501"/>
    <hyperlink ref="F180" r:id="rId12" display="https://podminky.urs.cz/item/CS_URS_2024_02/171251201"/>
    <hyperlink ref="F186" r:id="rId13" display="https://podminky.urs.cz/item/CS_URS_2024_02/175253102"/>
    <hyperlink ref="F191" r:id="rId14" display="https://podminky.urs.cz/item/CS_URS_2024_02/181351113"/>
    <hyperlink ref="F194" r:id="rId15" display="https://podminky.urs.cz/item/CS_URS_2024_02/181451131"/>
    <hyperlink ref="F196" r:id="rId16" display="https://podminky.urs.cz/item/CS_URS_2024_02/181951114"/>
    <hyperlink ref="F199" r:id="rId17" display="https://podminky.urs.cz/item/CS_URS_2024_02/182111111"/>
    <hyperlink ref="F204" r:id="rId18" display="https://podminky.urs.cz/item/CS_URS_2024_02/182151111"/>
    <hyperlink ref="F207" r:id="rId19" display="https://podminky.urs.cz/item/CS_URS_2024_02/182351023"/>
    <hyperlink ref="F210" r:id="rId20" display="https://podminky.urs.cz/item/CS_URS_2024_02/181451132"/>
    <hyperlink ref="F215" r:id="rId21" display="https://podminky.urs.cz/item/CS_URS_2024_02/185804312"/>
    <hyperlink ref="F218" r:id="rId22" display="https://podminky.urs.cz/item/CS_URS_2024_02/321311116"/>
    <hyperlink ref="F221" r:id="rId23" display="https://podminky.urs.cz/item/CS_URS_2024_02/321351010"/>
    <hyperlink ref="F224" r:id="rId24" display="https://podminky.urs.cz/item/CS_URS_2024_02/321352010"/>
    <hyperlink ref="F227" r:id="rId25" display="https://podminky.urs.cz/item/CS_URS_2024_02/457971111"/>
    <hyperlink ref="F235" r:id="rId26" display="https://podminky.urs.cz/item/CS_URS_2024_02/462519002"/>
    <hyperlink ref="F238" r:id="rId27" display="https://podminky.urs.cz/item/CS_URS_2024_02/463212121"/>
    <hyperlink ref="F241" r:id="rId28" display="https://podminky.urs.cz/item/CS_URS_2024_02/464571121"/>
    <hyperlink ref="F250" r:id="rId29" display="https://podminky.urs.cz/item/CS_URS_2024_02/998332011"/>
    <hyperlink ref="F254" r:id="rId30" display="https://podminky.urs.cz/item/CS_URS_2024_02/71146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2332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ROUND((SUM(BE131:BE497)),  2)</f>
        <v>0</v>
      </c>
      <c r="G33" s="40"/>
      <c r="H33" s="40"/>
      <c r="I33" s="167">
        <v>0.20999999999999999</v>
      </c>
      <c r="J33" s="166">
        <f>ROUND(((SUM(BE131:BE497))*I33),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ROUND((SUM(BF131:BF497)),  2)</f>
        <v>0</v>
      </c>
      <c r="G34" s="40"/>
      <c r="H34" s="40"/>
      <c r="I34" s="167">
        <v>0.14999999999999999</v>
      </c>
      <c r="J34" s="166">
        <f>ROUND(((SUM(BF131:BF497))*I34),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ROUND((SUM(BG131:BG497)),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ROUND((SUM(BH131:BH497)),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ROUND((SUM(BI131:BI497)),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030.31.1 - Nový most v km 0,003 (TPE km 83.250)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J182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J301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J367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2333</v>
      </c>
      <c r="E103" s="199"/>
      <c r="F103" s="199"/>
      <c r="G103" s="199"/>
      <c r="H103" s="199"/>
      <c r="I103" s="199"/>
      <c r="J103" s="200">
        <f>J380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J387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J443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J457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206</v>
      </c>
      <c r="E107" s="194"/>
      <c r="F107" s="194"/>
      <c r="G107" s="194"/>
      <c r="H107" s="194"/>
      <c r="I107" s="194"/>
      <c r="J107" s="195">
        <f>J460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980</v>
      </c>
      <c r="E108" s="199"/>
      <c r="F108" s="199"/>
      <c r="G108" s="199"/>
      <c r="H108" s="199"/>
      <c r="I108" s="199"/>
      <c r="J108" s="200">
        <f>J461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208</v>
      </c>
      <c r="E109" s="194"/>
      <c r="F109" s="194"/>
      <c r="G109" s="194"/>
      <c r="H109" s="194"/>
      <c r="I109" s="194"/>
      <c r="J109" s="195">
        <f>J488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209</v>
      </c>
      <c r="E110" s="199"/>
      <c r="F110" s="199"/>
      <c r="G110" s="199"/>
      <c r="H110" s="199"/>
      <c r="I110" s="199"/>
      <c r="J110" s="200">
        <f>J489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603</v>
      </c>
      <c r="E111" s="194"/>
      <c r="F111" s="194"/>
      <c r="G111" s="194"/>
      <c r="H111" s="194"/>
      <c r="I111" s="194"/>
      <c r="J111" s="195">
        <f>J492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030.31.1 - Nový most v km 0,003 (TPE km 83.250)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P132+P460+P488+P492</f>
        <v>0</v>
      </c>
      <c r="Q131" s="106"/>
      <c r="R131" s="210">
        <f>R132+R460+R488+R492</f>
        <v>800.76924600000007</v>
      </c>
      <c r="S131" s="106"/>
      <c r="T131" s="211">
        <f>T132+T460+T488+T492</f>
        <v>510.89911999999998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BK132+BK460+BK488+BK492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P133+P182+P236+P301+P367+P380+P387+P443+P457</f>
        <v>0</v>
      </c>
      <c r="Q132" s="221"/>
      <c r="R132" s="222">
        <f>R133+R182+R236+R301+R367+R380+R387+R443+R457</f>
        <v>798.42346550000002</v>
      </c>
      <c r="S132" s="221"/>
      <c r="T132" s="223">
        <f>T133+T182+T236+T301+T367+T380+T387+T443+T457</f>
        <v>510.15219999999999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BK133+BK182+BK236+BK301+BK367+BK380+BK387+BK443+BK457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SUM(P134:P181)</f>
        <v>0</v>
      </c>
      <c r="Q133" s="221"/>
      <c r="R133" s="222">
        <f>SUM(R134:R181)</f>
        <v>274.7266444</v>
      </c>
      <c r="S133" s="221"/>
      <c r="T133" s="223">
        <f>SUM(T134:T181)</f>
        <v>133.5642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SUM(BK134:BK181)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2334</v>
      </c>
      <c r="F134" s="231" t="s">
        <v>2335</v>
      </c>
      <c r="G134" s="232" t="s">
        <v>230</v>
      </c>
      <c r="H134" s="233">
        <v>79.111999999999995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0.75</v>
      </c>
      <c r="T134" s="239">
        <f>S134*H134</f>
        <v>59.333999999999996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2336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2337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2338</v>
      </c>
      <c r="G136" s="248"/>
      <c r="H136" s="252">
        <v>79.111999999999995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88</v>
      </c>
      <c r="AY136" s="258" t="s">
        <v>225</v>
      </c>
    </row>
    <row r="137" s="2" customFormat="1" ht="24.15" customHeight="1">
      <c r="A137" s="40"/>
      <c r="B137" s="41"/>
      <c r="C137" s="229" t="s">
        <v>21</v>
      </c>
      <c r="D137" s="229" t="s">
        <v>227</v>
      </c>
      <c r="E137" s="230" t="s">
        <v>2339</v>
      </c>
      <c r="F137" s="231" t="s">
        <v>2340</v>
      </c>
      <c r="G137" s="232" t="s">
        <v>230</v>
      </c>
      <c r="H137" s="233">
        <v>215.16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1.0000000000000001E-05</v>
      </c>
      <c r="R137" s="238">
        <f>Q137*H137</f>
        <v>0.0021516</v>
      </c>
      <c r="S137" s="238">
        <v>0.11500000000000001</v>
      </c>
      <c r="T137" s="239">
        <f>S137*H137</f>
        <v>24.743400000000001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2341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2342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2343</v>
      </c>
      <c r="G139" s="248"/>
      <c r="H139" s="252">
        <v>215.16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88</v>
      </c>
      <c r="AY139" s="258" t="s">
        <v>225</v>
      </c>
    </row>
    <row r="140" s="2" customFormat="1" ht="24.15" customHeight="1">
      <c r="A140" s="40"/>
      <c r="B140" s="41"/>
      <c r="C140" s="229" t="s">
        <v>244</v>
      </c>
      <c r="D140" s="229" t="s">
        <v>227</v>
      </c>
      <c r="E140" s="230" t="s">
        <v>2344</v>
      </c>
      <c r="F140" s="231" t="s">
        <v>2345</v>
      </c>
      <c r="G140" s="232" t="s">
        <v>230</v>
      </c>
      <c r="H140" s="233">
        <v>215.16</v>
      </c>
      <c r="I140" s="234"/>
      <c r="J140" s="235">
        <f>ROUND(I140*H140,2)</f>
        <v>0</v>
      </c>
      <c r="K140" s="231" t="s">
        <v>231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3.0000000000000001E-05</v>
      </c>
      <c r="R140" s="238">
        <f>Q140*H140</f>
        <v>0.0064548000000000001</v>
      </c>
      <c r="S140" s="238">
        <v>0.23000000000000001</v>
      </c>
      <c r="T140" s="239">
        <f>S140*H140</f>
        <v>49.486800000000002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2346</v>
      </c>
    </row>
    <row r="141" s="2" customFormat="1">
      <c r="A141" s="40"/>
      <c r="B141" s="41"/>
      <c r="C141" s="42"/>
      <c r="D141" s="242" t="s">
        <v>234</v>
      </c>
      <c r="E141" s="42"/>
      <c r="F141" s="243" t="s">
        <v>2347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234</v>
      </c>
      <c r="AU141" s="18" t="s">
        <v>21</v>
      </c>
    </row>
    <row r="142" s="2" customFormat="1" ht="24.15" customHeight="1">
      <c r="A142" s="40"/>
      <c r="B142" s="41"/>
      <c r="C142" s="229" t="s">
        <v>232</v>
      </c>
      <c r="D142" s="229" t="s">
        <v>227</v>
      </c>
      <c r="E142" s="230" t="s">
        <v>2348</v>
      </c>
      <c r="F142" s="231" t="s">
        <v>2349</v>
      </c>
      <c r="G142" s="232" t="s">
        <v>247</v>
      </c>
      <c r="H142" s="233">
        <v>460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4.0000000000000003E-05</v>
      </c>
      <c r="R142" s="238">
        <f>Q142*H142</f>
        <v>0.018400000000000003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2350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2351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2352</v>
      </c>
      <c r="G144" s="248"/>
      <c r="H144" s="252">
        <v>400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2353</v>
      </c>
      <c r="G145" s="248"/>
      <c r="H145" s="252">
        <v>60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460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256</v>
      </c>
      <c r="D147" s="229" t="s">
        <v>227</v>
      </c>
      <c r="E147" s="230" t="s">
        <v>2354</v>
      </c>
      <c r="F147" s="231" t="s">
        <v>2355</v>
      </c>
      <c r="G147" s="232" t="s">
        <v>253</v>
      </c>
      <c r="H147" s="233">
        <v>57.5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2356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2357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2358</v>
      </c>
      <c r="G149" s="248"/>
      <c r="H149" s="252">
        <v>57.5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263</v>
      </c>
      <c r="D150" s="229" t="s">
        <v>227</v>
      </c>
      <c r="E150" s="230" t="s">
        <v>2359</v>
      </c>
      <c r="F150" s="231" t="s">
        <v>2360</v>
      </c>
      <c r="G150" s="232" t="s">
        <v>230</v>
      </c>
      <c r="H150" s="233">
        <v>66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2361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2362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2363</v>
      </c>
      <c r="G152" s="248"/>
      <c r="H152" s="252">
        <v>66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33" customHeight="1">
      <c r="A153" s="40"/>
      <c r="B153" s="41"/>
      <c r="C153" s="229" t="s">
        <v>271</v>
      </c>
      <c r="D153" s="229" t="s">
        <v>227</v>
      </c>
      <c r="E153" s="230" t="s">
        <v>2364</v>
      </c>
      <c r="F153" s="231" t="s">
        <v>2365</v>
      </c>
      <c r="G153" s="232" t="s">
        <v>240</v>
      </c>
      <c r="H153" s="233">
        <v>619.89999999999998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2366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2367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2368</v>
      </c>
      <c r="G155" s="248"/>
      <c r="H155" s="252">
        <v>533.29999999999995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533.29999999999995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2369</v>
      </c>
      <c r="G157" s="248"/>
      <c r="H157" s="252">
        <v>86.599999999999994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1</v>
      </c>
      <c r="F158" s="274" t="s">
        <v>303</v>
      </c>
      <c r="G158" s="272"/>
      <c r="H158" s="275">
        <v>86.599999999999994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619.89999999999998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1579</v>
      </c>
      <c r="F160" s="231" t="s">
        <v>1580</v>
      </c>
      <c r="G160" s="232" t="s">
        <v>230</v>
      </c>
      <c r="H160" s="233">
        <v>370.92000000000002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0.00014999999999999999</v>
      </c>
      <c r="R160" s="238">
        <f>Q160*H160</f>
        <v>0.055638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2370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1582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2371</v>
      </c>
      <c r="G162" s="248"/>
      <c r="H162" s="252">
        <v>370.92000000000002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1584</v>
      </c>
      <c r="F163" s="231" t="s">
        <v>1585</v>
      </c>
      <c r="G163" s="232" t="s">
        <v>230</v>
      </c>
      <c r="H163" s="233">
        <v>370.92000000000002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2372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1587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2" customFormat="1" ht="16.5" customHeight="1">
      <c r="A165" s="40"/>
      <c r="B165" s="41"/>
      <c r="C165" s="282" t="s">
        <v>289</v>
      </c>
      <c r="D165" s="282" t="s">
        <v>341</v>
      </c>
      <c r="E165" s="283" t="s">
        <v>1589</v>
      </c>
      <c r="F165" s="284" t="s">
        <v>1590</v>
      </c>
      <c r="G165" s="285" t="s">
        <v>395</v>
      </c>
      <c r="H165" s="286">
        <v>22.904</v>
      </c>
      <c r="I165" s="287"/>
      <c r="J165" s="288">
        <f>ROUND(I165*H165,2)</f>
        <v>0</v>
      </c>
      <c r="K165" s="284" t="s">
        <v>1</v>
      </c>
      <c r="L165" s="289"/>
      <c r="M165" s="290" t="s">
        <v>1</v>
      </c>
      <c r="N165" s="291" t="s">
        <v>45</v>
      </c>
      <c r="O165" s="93"/>
      <c r="P165" s="238">
        <f>O165*H165</f>
        <v>0</v>
      </c>
      <c r="Q165" s="238">
        <v>1</v>
      </c>
      <c r="R165" s="238">
        <f>Q165*H165</f>
        <v>22.904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277</v>
      </c>
      <c r="AT165" s="240" t="s">
        <v>341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232</v>
      </c>
      <c r="BM165" s="240" t="s">
        <v>2373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2374</v>
      </c>
      <c r="G166" s="248"/>
      <c r="H166" s="252">
        <v>22.904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3" customHeight="1">
      <c r="A167" s="40"/>
      <c r="B167" s="41"/>
      <c r="C167" s="229" t="s">
        <v>295</v>
      </c>
      <c r="D167" s="229" t="s">
        <v>227</v>
      </c>
      <c r="E167" s="230" t="s">
        <v>1593</v>
      </c>
      <c r="F167" s="231" t="s">
        <v>1594</v>
      </c>
      <c r="G167" s="232" t="s">
        <v>230</v>
      </c>
      <c r="H167" s="233">
        <v>370.92000000000002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2375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1596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>
      <c r="A169" s="40"/>
      <c r="B169" s="41"/>
      <c r="C169" s="42"/>
      <c r="D169" s="249" t="s">
        <v>261</v>
      </c>
      <c r="E169" s="42"/>
      <c r="F169" s="259" t="s">
        <v>2376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261</v>
      </c>
      <c r="AU169" s="18" t="s">
        <v>21</v>
      </c>
    </row>
    <row r="170" s="2" customFormat="1" ht="37.8" customHeight="1">
      <c r="A170" s="40"/>
      <c r="B170" s="41"/>
      <c r="C170" s="229" t="s">
        <v>317</v>
      </c>
      <c r="D170" s="229" t="s">
        <v>227</v>
      </c>
      <c r="E170" s="230" t="s">
        <v>2377</v>
      </c>
      <c r="F170" s="231" t="s">
        <v>2378</v>
      </c>
      <c r="G170" s="232" t="s">
        <v>240</v>
      </c>
      <c r="H170" s="233">
        <v>633.10000000000002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2379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2380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2381</v>
      </c>
      <c r="G172" s="248"/>
      <c r="H172" s="252">
        <v>13.199999999999999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80</v>
      </c>
      <c r="AY172" s="258" t="s">
        <v>225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2382</v>
      </c>
      <c r="G173" s="248"/>
      <c r="H173" s="252">
        <v>619.89999999999998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80</v>
      </c>
      <c r="AY173" s="258" t="s">
        <v>225</v>
      </c>
    </row>
    <row r="174" s="14" customFormat="1">
      <c r="A174" s="14"/>
      <c r="B174" s="260"/>
      <c r="C174" s="261"/>
      <c r="D174" s="249" t="s">
        <v>236</v>
      </c>
      <c r="E174" s="262" t="s">
        <v>1</v>
      </c>
      <c r="F174" s="263" t="s">
        <v>270</v>
      </c>
      <c r="G174" s="261"/>
      <c r="H174" s="264">
        <v>633.10000000000002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236</v>
      </c>
      <c r="AU174" s="270" t="s">
        <v>21</v>
      </c>
      <c r="AV174" s="14" t="s">
        <v>232</v>
      </c>
      <c r="AW174" s="14" t="s">
        <v>36</v>
      </c>
      <c r="AX174" s="14" t="s">
        <v>88</v>
      </c>
      <c r="AY174" s="270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324</v>
      </c>
      <c r="F175" s="231" t="s">
        <v>325</v>
      </c>
      <c r="G175" s="232" t="s">
        <v>240</v>
      </c>
      <c r="H175" s="233">
        <v>125.87000000000001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2383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2384</v>
      </c>
      <c r="G177" s="248"/>
      <c r="H177" s="252">
        <v>42.990000000000002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2385</v>
      </c>
      <c r="G178" s="248"/>
      <c r="H178" s="252">
        <v>82.879999999999995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4" customFormat="1">
      <c r="A179" s="14"/>
      <c r="B179" s="260"/>
      <c r="C179" s="261"/>
      <c r="D179" s="249" t="s">
        <v>236</v>
      </c>
      <c r="E179" s="262" t="s">
        <v>1</v>
      </c>
      <c r="F179" s="263" t="s">
        <v>270</v>
      </c>
      <c r="G179" s="261"/>
      <c r="H179" s="264">
        <v>125.87000000000001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0" t="s">
        <v>236</v>
      </c>
      <c r="AU179" s="270" t="s">
        <v>21</v>
      </c>
      <c r="AV179" s="14" t="s">
        <v>232</v>
      </c>
      <c r="AW179" s="14" t="s">
        <v>36</v>
      </c>
      <c r="AX179" s="14" t="s">
        <v>88</v>
      </c>
      <c r="AY179" s="270" t="s">
        <v>225</v>
      </c>
    </row>
    <row r="180" s="2" customFormat="1" ht="16.5" customHeight="1">
      <c r="A180" s="40"/>
      <c r="B180" s="41"/>
      <c r="C180" s="282" t="s">
        <v>328</v>
      </c>
      <c r="D180" s="282" t="s">
        <v>341</v>
      </c>
      <c r="E180" s="283" t="s">
        <v>1840</v>
      </c>
      <c r="F180" s="284" t="s">
        <v>1841</v>
      </c>
      <c r="G180" s="285" t="s">
        <v>395</v>
      </c>
      <c r="H180" s="286">
        <v>251.74000000000001</v>
      </c>
      <c r="I180" s="287"/>
      <c r="J180" s="288">
        <f>ROUND(I180*H180,2)</f>
        <v>0</v>
      </c>
      <c r="K180" s="284" t="s">
        <v>231</v>
      </c>
      <c r="L180" s="289"/>
      <c r="M180" s="290" t="s">
        <v>1</v>
      </c>
      <c r="N180" s="291" t="s">
        <v>45</v>
      </c>
      <c r="O180" s="93"/>
      <c r="P180" s="238">
        <f>O180*H180</f>
        <v>0</v>
      </c>
      <c r="Q180" s="238">
        <v>1</v>
      </c>
      <c r="R180" s="238">
        <f>Q180*H180</f>
        <v>251.74000000000001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277</v>
      </c>
      <c r="AT180" s="240" t="s">
        <v>341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2386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2387</v>
      </c>
      <c r="G181" s="248"/>
      <c r="H181" s="252">
        <v>251.74000000000001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12" customFormat="1" ht="22.8" customHeight="1">
      <c r="A182" s="12"/>
      <c r="B182" s="213"/>
      <c r="C182" s="214"/>
      <c r="D182" s="215" t="s">
        <v>79</v>
      </c>
      <c r="E182" s="227" t="s">
        <v>21</v>
      </c>
      <c r="F182" s="227" t="s">
        <v>446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SUM(P183:P235)</f>
        <v>0</v>
      </c>
      <c r="Q182" s="221"/>
      <c r="R182" s="222">
        <f>SUM(R183:R235)</f>
        <v>160.34094519999999</v>
      </c>
      <c r="S182" s="221"/>
      <c r="T182" s="223">
        <f>SUM(T183:T235)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88</v>
      </c>
      <c r="AT182" s="225" t="s">
        <v>79</v>
      </c>
      <c r="AU182" s="225" t="s">
        <v>88</v>
      </c>
      <c r="AY182" s="224" t="s">
        <v>225</v>
      </c>
      <c r="BK182" s="226">
        <f>SUM(BK183:BK235)</f>
        <v>0</v>
      </c>
    </row>
    <row r="183" s="2" customFormat="1" ht="24.15" customHeight="1">
      <c r="A183" s="40"/>
      <c r="B183" s="41"/>
      <c r="C183" s="229" t="s">
        <v>8</v>
      </c>
      <c r="D183" s="229" t="s">
        <v>227</v>
      </c>
      <c r="E183" s="230" t="s">
        <v>2388</v>
      </c>
      <c r="F183" s="231" t="s">
        <v>2389</v>
      </c>
      <c r="G183" s="232" t="s">
        <v>537</v>
      </c>
      <c r="H183" s="233">
        <v>5.8799999999999999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2390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2391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2392</v>
      </c>
      <c r="G185" s="248"/>
      <c r="H185" s="252">
        <v>5.8799999999999999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21.75" customHeight="1">
      <c r="A186" s="40"/>
      <c r="B186" s="41"/>
      <c r="C186" s="229" t="s">
        <v>340</v>
      </c>
      <c r="D186" s="229" t="s">
        <v>227</v>
      </c>
      <c r="E186" s="230" t="s">
        <v>2393</v>
      </c>
      <c r="F186" s="231" t="s">
        <v>2394</v>
      </c>
      <c r="G186" s="232" t="s">
        <v>240</v>
      </c>
      <c r="H186" s="233">
        <v>2.1200000000000001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2395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2396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2397</v>
      </c>
      <c r="G188" s="248"/>
      <c r="H188" s="252">
        <v>2.1200000000000001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346</v>
      </c>
      <c r="D189" s="229" t="s">
        <v>227</v>
      </c>
      <c r="E189" s="230" t="s">
        <v>2398</v>
      </c>
      <c r="F189" s="231" t="s">
        <v>2399</v>
      </c>
      <c r="G189" s="232" t="s">
        <v>537</v>
      </c>
      <c r="H189" s="233">
        <v>23.52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0.00114</v>
      </c>
      <c r="R189" s="238">
        <f>Q189*H189</f>
        <v>0.026812799999999998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2400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2401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2402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2403</v>
      </c>
      <c r="G192" s="248"/>
      <c r="H192" s="252">
        <v>23.52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2404</v>
      </c>
      <c r="D193" s="229" t="s">
        <v>227</v>
      </c>
      <c r="E193" s="230" t="s">
        <v>2405</v>
      </c>
      <c r="F193" s="231" t="s">
        <v>2406</v>
      </c>
      <c r="G193" s="232" t="s">
        <v>230</v>
      </c>
      <c r="H193" s="233">
        <v>12.060000000000001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0.00264</v>
      </c>
      <c r="R193" s="238">
        <f>Q193*H193</f>
        <v>0.031838400000000003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2407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2408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2409</v>
      </c>
      <c r="G195" s="248"/>
      <c r="H195" s="252">
        <v>12.060000000000001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2410</v>
      </c>
      <c r="D196" s="229" t="s">
        <v>227</v>
      </c>
      <c r="E196" s="230" t="s">
        <v>2411</v>
      </c>
      <c r="F196" s="231" t="s">
        <v>2412</v>
      </c>
      <c r="G196" s="232" t="s">
        <v>230</v>
      </c>
      <c r="H196" s="233">
        <v>12.060000000000001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2413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2414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21.75" customHeight="1">
      <c r="A198" s="40"/>
      <c r="B198" s="41"/>
      <c r="C198" s="229" t="s">
        <v>352</v>
      </c>
      <c r="D198" s="229" t="s">
        <v>227</v>
      </c>
      <c r="E198" s="230" t="s">
        <v>2415</v>
      </c>
      <c r="F198" s="231" t="s">
        <v>2416</v>
      </c>
      <c r="G198" s="232" t="s">
        <v>537</v>
      </c>
      <c r="H198" s="233">
        <v>164.84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0.00080999999999999996</v>
      </c>
      <c r="R198" s="238">
        <f>Q198*H198</f>
        <v>0.13352039999999998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2417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2418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2419</v>
      </c>
      <c r="G200" s="248"/>
      <c r="H200" s="252">
        <v>164.84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358</v>
      </c>
      <c r="D201" s="229" t="s">
        <v>227</v>
      </c>
      <c r="E201" s="230" t="s">
        <v>2420</v>
      </c>
      <c r="F201" s="231" t="s">
        <v>2421</v>
      </c>
      <c r="G201" s="232" t="s">
        <v>240</v>
      </c>
      <c r="H201" s="233">
        <v>13.550000000000001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2.1600000000000001</v>
      </c>
      <c r="R201" s="238">
        <f>Q201*H201</f>
        <v>29.268000000000004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2422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2423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2424</v>
      </c>
      <c r="G203" s="248"/>
      <c r="H203" s="252">
        <v>13.550000000000001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33" customHeight="1">
      <c r="A204" s="40"/>
      <c r="B204" s="41"/>
      <c r="C204" s="229" t="s">
        <v>364</v>
      </c>
      <c r="D204" s="229" t="s">
        <v>227</v>
      </c>
      <c r="E204" s="230" t="s">
        <v>1977</v>
      </c>
      <c r="F204" s="231" t="s">
        <v>1978</v>
      </c>
      <c r="G204" s="232" t="s">
        <v>537</v>
      </c>
      <c r="H204" s="233">
        <v>432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0.00054000000000000001</v>
      </c>
      <c r="R204" s="238">
        <f>Q204*H204</f>
        <v>0.23328000000000002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2425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1980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13" customFormat="1">
      <c r="A206" s="13"/>
      <c r="B206" s="247"/>
      <c r="C206" s="248"/>
      <c r="D206" s="249" t="s">
        <v>236</v>
      </c>
      <c r="E206" s="250" t="s">
        <v>1</v>
      </c>
      <c r="F206" s="251" t="s">
        <v>2426</v>
      </c>
      <c r="G206" s="248"/>
      <c r="H206" s="252">
        <v>432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36</v>
      </c>
      <c r="AX206" s="13" t="s">
        <v>88</v>
      </c>
      <c r="AY206" s="258" t="s">
        <v>225</v>
      </c>
    </row>
    <row r="207" s="2" customFormat="1" ht="16.5" customHeight="1">
      <c r="A207" s="40"/>
      <c r="B207" s="41"/>
      <c r="C207" s="229" t="s">
        <v>7</v>
      </c>
      <c r="D207" s="229" t="s">
        <v>227</v>
      </c>
      <c r="E207" s="230" t="s">
        <v>988</v>
      </c>
      <c r="F207" s="231" t="s">
        <v>989</v>
      </c>
      <c r="G207" s="232" t="s">
        <v>240</v>
      </c>
      <c r="H207" s="233">
        <v>21.640000000000001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2.3010199999999998</v>
      </c>
      <c r="R207" s="238">
        <f>Q207*H207</f>
        <v>49.794072799999995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2427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991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2428</v>
      </c>
      <c r="G209" s="248"/>
      <c r="H209" s="252">
        <v>11.789999999999999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2429</v>
      </c>
      <c r="G210" s="248"/>
      <c r="H210" s="252">
        <v>9.8499999999999996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21.640000000000001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374</v>
      </c>
      <c r="D212" s="229" t="s">
        <v>227</v>
      </c>
      <c r="E212" s="230" t="s">
        <v>2430</v>
      </c>
      <c r="F212" s="231" t="s">
        <v>2431</v>
      </c>
      <c r="G212" s="232" t="s">
        <v>240</v>
      </c>
      <c r="H212" s="233">
        <v>3.6200000000000001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2.5018699999999998</v>
      </c>
      <c r="R212" s="238">
        <f>Q212*H212</f>
        <v>9.0567694000000003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2432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2433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2434</v>
      </c>
      <c r="G214" s="248"/>
      <c r="H214" s="252">
        <v>3.6200000000000001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379</v>
      </c>
      <c r="D215" s="229" t="s">
        <v>227</v>
      </c>
      <c r="E215" s="230" t="s">
        <v>2435</v>
      </c>
      <c r="F215" s="231" t="s">
        <v>2436</v>
      </c>
      <c r="G215" s="232" t="s">
        <v>240</v>
      </c>
      <c r="H215" s="233">
        <v>7.3399999999999999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2.5018699999999998</v>
      </c>
      <c r="R215" s="238">
        <f>Q215*H215</f>
        <v>18.363725799999997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2437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2438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2439</v>
      </c>
      <c r="G217" s="248"/>
      <c r="H217" s="252">
        <v>7.3399999999999999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386</v>
      </c>
      <c r="D218" s="229" t="s">
        <v>227</v>
      </c>
      <c r="E218" s="230" t="s">
        <v>2440</v>
      </c>
      <c r="F218" s="231" t="s">
        <v>2441</v>
      </c>
      <c r="G218" s="232" t="s">
        <v>395</v>
      </c>
      <c r="H218" s="233">
        <v>1.48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1.0606199999999999</v>
      </c>
      <c r="R218" s="238">
        <f>Q218*H218</f>
        <v>1.5697175999999999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2442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2443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13" customFormat="1">
      <c r="A220" s="13"/>
      <c r="B220" s="247"/>
      <c r="C220" s="248"/>
      <c r="D220" s="249" t="s">
        <v>236</v>
      </c>
      <c r="E220" s="250" t="s">
        <v>1</v>
      </c>
      <c r="F220" s="251" t="s">
        <v>2444</v>
      </c>
      <c r="G220" s="248"/>
      <c r="H220" s="252">
        <v>1.48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36</v>
      </c>
      <c r="AX220" s="13" t="s">
        <v>88</v>
      </c>
      <c r="AY220" s="258" t="s">
        <v>225</v>
      </c>
    </row>
    <row r="221" s="2" customFormat="1" ht="37.8" customHeight="1">
      <c r="A221" s="40"/>
      <c r="B221" s="41"/>
      <c r="C221" s="229" t="s">
        <v>392</v>
      </c>
      <c r="D221" s="229" t="s">
        <v>227</v>
      </c>
      <c r="E221" s="230" t="s">
        <v>2445</v>
      </c>
      <c r="F221" s="231" t="s">
        <v>2446</v>
      </c>
      <c r="G221" s="232" t="s">
        <v>247</v>
      </c>
      <c r="H221" s="233">
        <v>48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0.00014999999999999999</v>
      </c>
      <c r="R221" s="238">
        <f>Q221*H221</f>
        <v>0.0071999999999999998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2447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2448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2449</v>
      </c>
      <c r="G223" s="248"/>
      <c r="H223" s="252">
        <v>48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16.5" customHeight="1">
      <c r="A224" s="40"/>
      <c r="B224" s="41"/>
      <c r="C224" s="282" t="s">
        <v>399</v>
      </c>
      <c r="D224" s="282" t="s">
        <v>341</v>
      </c>
      <c r="E224" s="283" t="s">
        <v>2450</v>
      </c>
      <c r="F224" s="284" t="s">
        <v>2451</v>
      </c>
      <c r="G224" s="285" t="s">
        <v>395</v>
      </c>
      <c r="H224" s="286">
        <v>14.4</v>
      </c>
      <c r="I224" s="287"/>
      <c r="J224" s="288">
        <f>ROUND(I224*H224,2)</f>
        <v>0</v>
      </c>
      <c r="K224" s="284" t="s">
        <v>231</v>
      </c>
      <c r="L224" s="289"/>
      <c r="M224" s="290" t="s">
        <v>1</v>
      </c>
      <c r="N224" s="291" t="s">
        <v>45</v>
      </c>
      <c r="O224" s="93"/>
      <c r="P224" s="238">
        <f>O224*H224</f>
        <v>0</v>
      </c>
      <c r="Q224" s="238">
        <v>1</v>
      </c>
      <c r="R224" s="238">
        <f>Q224*H224</f>
        <v>14.4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277</v>
      </c>
      <c r="AT224" s="240" t="s">
        <v>341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2452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2453</v>
      </c>
      <c r="G225" s="248"/>
      <c r="H225" s="252">
        <v>14.4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701</v>
      </c>
      <c r="D226" s="229" t="s">
        <v>227</v>
      </c>
      <c r="E226" s="230" t="s">
        <v>2454</v>
      </c>
      <c r="F226" s="231" t="s">
        <v>2455</v>
      </c>
      <c r="G226" s="232" t="s">
        <v>537</v>
      </c>
      <c r="H226" s="233">
        <v>463.19999999999999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0.03739</v>
      </c>
      <c r="R226" s="238">
        <f>Q226*H226</f>
        <v>17.319047999999999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2456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2457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2458</v>
      </c>
      <c r="G228" s="248"/>
      <c r="H228" s="252">
        <v>463.19999999999999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80</v>
      </c>
      <c r="AY228" s="258" t="s">
        <v>225</v>
      </c>
    </row>
    <row r="229" s="14" customFormat="1">
      <c r="A229" s="14"/>
      <c r="B229" s="260"/>
      <c r="C229" s="261"/>
      <c r="D229" s="249" t="s">
        <v>236</v>
      </c>
      <c r="E229" s="262" t="s">
        <v>1</v>
      </c>
      <c r="F229" s="263" t="s">
        <v>270</v>
      </c>
      <c r="G229" s="261"/>
      <c r="H229" s="264">
        <v>463.19999999999999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236</v>
      </c>
      <c r="AU229" s="270" t="s">
        <v>21</v>
      </c>
      <c r="AV229" s="14" t="s">
        <v>232</v>
      </c>
      <c r="AW229" s="14" t="s">
        <v>36</v>
      </c>
      <c r="AX229" s="14" t="s">
        <v>88</v>
      </c>
      <c r="AY229" s="270" t="s">
        <v>225</v>
      </c>
    </row>
    <row r="230" s="2" customFormat="1" ht="24.15" customHeight="1">
      <c r="A230" s="40"/>
      <c r="B230" s="41"/>
      <c r="C230" s="282" t="s">
        <v>405</v>
      </c>
      <c r="D230" s="282" t="s">
        <v>341</v>
      </c>
      <c r="E230" s="283" t="s">
        <v>2459</v>
      </c>
      <c r="F230" s="284" t="s">
        <v>2460</v>
      </c>
      <c r="G230" s="285" t="s">
        <v>537</v>
      </c>
      <c r="H230" s="286">
        <v>463.19999999999999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0.043400000000000001</v>
      </c>
      <c r="R230" s="238">
        <f>Q230*H230</f>
        <v>20.102879999999999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2461</v>
      </c>
    </row>
    <row r="231" s="13" customFormat="1">
      <c r="A231" s="13"/>
      <c r="B231" s="247"/>
      <c r="C231" s="248"/>
      <c r="D231" s="249" t="s">
        <v>236</v>
      </c>
      <c r="E231" s="248"/>
      <c r="F231" s="251" t="s">
        <v>2462</v>
      </c>
      <c r="G231" s="248"/>
      <c r="H231" s="252">
        <v>463.19999999999999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4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412</v>
      </c>
      <c r="D232" s="229" t="s">
        <v>227</v>
      </c>
      <c r="E232" s="230" t="s">
        <v>2463</v>
      </c>
      <c r="F232" s="231" t="s">
        <v>2464</v>
      </c>
      <c r="G232" s="232" t="s">
        <v>459</v>
      </c>
      <c r="H232" s="233">
        <v>48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0.00071000000000000002</v>
      </c>
      <c r="R232" s="238">
        <f>Q232*H232</f>
        <v>0.034079999999999999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2465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2466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2" customFormat="1" ht="16.5" customHeight="1">
      <c r="A234" s="40"/>
      <c r="B234" s="41"/>
      <c r="C234" s="229" t="s">
        <v>418</v>
      </c>
      <c r="D234" s="229" t="s">
        <v>227</v>
      </c>
      <c r="E234" s="230" t="s">
        <v>2467</v>
      </c>
      <c r="F234" s="231" t="s">
        <v>2468</v>
      </c>
      <c r="G234" s="232" t="s">
        <v>459</v>
      </c>
      <c r="H234" s="233">
        <v>48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2469</v>
      </c>
    </row>
    <row r="235" s="2" customFormat="1" ht="16.5" customHeight="1">
      <c r="A235" s="40"/>
      <c r="B235" s="41"/>
      <c r="C235" s="229" t="s">
        <v>423</v>
      </c>
      <c r="D235" s="229" t="s">
        <v>227</v>
      </c>
      <c r="E235" s="230" t="s">
        <v>2470</v>
      </c>
      <c r="F235" s="231" t="s">
        <v>2471</v>
      </c>
      <c r="G235" s="232" t="s">
        <v>537</v>
      </c>
      <c r="H235" s="233">
        <v>463.19999999999999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2472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244</v>
      </c>
      <c r="F236" s="227" t="s">
        <v>462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SUM(P237:P300)</f>
        <v>0</v>
      </c>
      <c r="Q236" s="221"/>
      <c r="R236" s="222">
        <f>SUM(R237:R300)</f>
        <v>181.60306990000001</v>
      </c>
      <c r="S236" s="221"/>
      <c r="T236" s="223">
        <f>SUM(T237:T300)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SUM(BK237:BK300)</f>
        <v>0</v>
      </c>
    </row>
    <row r="237" s="2" customFormat="1" ht="24.15" customHeight="1">
      <c r="A237" s="40"/>
      <c r="B237" s="41"/>
      <c r="C237" s="229" t="s">
        <v>430</v>
      </c>
      <c r="D237" s="229" t="s">
        <v>227</v>
      </c>
      <c r="E237" s="230" t="s">
        <v>2473</v>
      </c>
      <c r="F237" s="231" t="s">
        <v>2474</v>
      </c>
      <c r="G237" s="232" t="s">
        <v>459</v>
      </c>
      <c r="H237" s="233">
        <v>91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0.00033</v>
      </c>
      <c r="R237" s="238">
        <f>Q237*H237</f>
        <v>0.030030000000000001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2475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2476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2477</v>
      </c>
      <c r="G239" s="248"/>
      <c r="H239" s="252">
        <v>91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16.5" customHeight="1">
      <c r="A240" s="40"/>
      <c r="B240" s="41"/>
      <c r="C240" s="282" t="s">
        <v>436</v>
      </c>
      <c r="D240" s="282" t="s">
        <v>341</v>
      </c>
      <c r="E240" s="283" t="s">
        <v>2478</v>
      </c>
      <c r="F240" s="284" t="s">
        <v>2479</v>
      </c>
      <c r="G240" s="285" t="s">
        <v>459</v>
      </c>
      <c r="H240" s="286">
        <v>91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0.0016999999999999999</v>
      </c>
      <c r="R240" s="238">
        <f>Q240*H240</f>
        <v>0.1547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2480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2481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29" t="s">
        <v>441</v>
      </c>
      <c r="D242" s="229" t="s">
        <v>227</v>
      </c>
      <c r="E242" s="230" t="s">
        <v>2482</v>
      </c>
      <c r="F242" s="231" t="s">
        <v>2483</v>
      </c>
      <c r="G242" s="232" t="s">
        <v>240</v>
      </c>
      <c r="H242" s="233">
        <v>23.039999999999999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2484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2485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2486</v>
      </c>
      <c r="G244" s="248"/>
      <c r="H244" s="252">
        <v>23.039999999999999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16.5" customHeight="1">
      <c r="A245" s="40"/>
      <c r="B245" s="41"/>
      <c r="C245" s="229" t="s">
        <v>729</v>
      </c>
      <c r="D245" s="229" t="s">
        <v>227</v>
      </c>
      <c r="E245" s="230" t="s">
        <v>2487</v>
      </c>
      <c r="F245" s="231" t="s">
        <v>2488</v>
      </c>
      <c r="G245" s="232" t="s">
        <v>230</v>
      </c>
      <c r="H245" s="233">
        <v>89.25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0.041259999999999998</v>
      </c>
      <c r="R245" s="238">
        <f>Q245*H245</f>
        <v>3.682455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2489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2490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2491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2492</v>
      </c>
      <c r="G248" s="248"/>
      <c r="H248" s="252">
        <v>89.25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88</v>
      </c>
      <c r="AY248" s="258" t="s">
        <v>225</v>
      </c>
    </row>
    <row r="249" s="2" customFormat="1" ht="16.5" customHeight="1">
      <c r="A249" s="40"/>
      <c r="B249" s="41"/>
      <c r="C249" s="229" t="s">
        <v>735</v>
      </c>
      <c r="D249" s="229" t="s">
        <v>227</v>
      </c>
      <c r="E249" s="230" t="s">
        <v>2493</v>
      </c>
      <c r="F249" s="231" t="s">
        <v>2494</v>
      </c>
      <c r="G249" s="232" t="s">
        <v>230</v>
      </c>
      <c r="H249" s="233">
        <v>89.25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2.0000000000000002E-05</v>
      </c>
      <c r="R249" s="238">
        <f>Q249*H249</f>
        <v>0.0017850000000000001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2495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2496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16.5" customHeight="1">
      <c r="A251" s="40"/>
      <c r="B251" s="41"/>
      <c r="C251" s="229" t="s">
        <v>456</v>
      </c>
      <c r="D251" s="229" t="s">
        <v>227</v>
      </c>
      <c r="E251" s="230" t="s">
        <v>2497</v>
      </c>
      <c r="F251" s="231" t="s">
        <v>2498</v>
      </c>
      <c r="G251" s="232" t="s">
        <v>395</v>
      </c>
      <c r="H251" s="233">
        <v>3.5699999999999998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1.04877</v>
      </c>
      <c r="R251" s="238">
        <f>Q251*H251</f>
        <v>3.7441088999999996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2499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2500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2501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2502</v>
      </c>
      <c r="G254" s="248"/>
      <c r="H254" s="252">
        <v>3.5699999999999998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16.5" customHeight="1">
      <c r="A255" s="40"/>
      <c r="B255" s="41"/>
      <c r="C255" s="229" t="s">
        <v>463</v>
      </c>
      <c r="D255" s="229" t="s">
        <v>227</v>
      </c>
      <c r="E255" s="230" t="s">
        <v>2503</v>
      </c>
      <c r="F255" s="231" t="s">
        <v>2504</v>
      </c>
      <c r="G255" s="232" t="s">
        <v>240</v>
      </c>
      <c r="H255" s="233">
        <v>72.969999999999999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2505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2506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2507</v>
      </c>
      <c r="G257" s="248"/>
      <c r="H257" s="252">
        <v>72.969999999999999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16.5" customHeight="1">
      <c r="A258" s="40"/>
      <c r="B258" s="41"/>
      <c r="C258" s="229" t="s">
        <v>470</v>
      </c>
      <c r="D258" s="229" t="s">
        <v>227</v>
      </c>
      <c r="E258" s="230" t="s">
        <v>2508</v>
      </c>
      <c r="F258" s="231" t="s">
        <v>2509</v>
      </c>
      <c r="G258" s="232" t="s">
        <v>240</v>
      </c>
      <c r="H258" s="233">
        <v>8.0600000000000005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2510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2511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2512</v>
      </c>
      <c r="G260" s="248"/>
      <c r="H260" s="252">
        <v>8.0600000000000005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476</v>
      </c>
      <c r="D261" s="229" t="s">
        <v>227</v>
      </c>
      <c r="E261" s="230" t="s">
        <v>2513</v>
      </c>
      <c r="F261" s="231" t="s">
        <v>2514</v>
      </c>
      <c r="G261" s="232" t="s">
        <v>230</v>
      </c>
      <c r="H261" s="233">
        <v>171.636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0.00166</v>
      </c>
      <c r="R261" s="238">
        <f>Q261*H261</f>
        <v>0.28491576000000002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2515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2516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2517</v>
      </c>
      <c r="G263" s="248"/>
      <c r="H263" s="252">
        <v>12.616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80</v>
      </c>
      <c r="AY263" s="258" t="s">
        <v>225</v>
      </c>
    </row>
    <row r="264" s="16" customFormat="1">
      <c r="A264" s="16"/>
      <c r="B264" s="305"/>
      <c r="C264" s="306"/>
      <c r="D264" s="249" t="s">
        <v>236</v>
      </c>
      <c r="E264" s="307" t="s">
        <v>1</v>
      </c>
      <c r="F264" s="308" t="s">
        <v>2518</v>
      </c>
      <c r="G264" s="306"/>
      <c r="H264" s="307" t="s">
        <v>1</v>
      </c>
      <c r="I264" s="309"/>
      <c r="J264" s="306"/>
      <c r="K264" s="306"/>
      <c r="L264" s="310"/>
      <c r="M264" s="311"/>
      <c r="N264" s="312"/>
      <c r="O264" s="312"/>
      <c r="P264" s="312"/>
      <c r="Q264" s="312"/>
      <c r="R264" s="312"/>
      <c r="S264" s="312"/>
      <c r="T264" s="31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14" t="s">
        <v>236</v>
      </c>
      <c r="AU264" s="314" t="s">
        <v>21</v>
      </c>
      <c r="AV264" s="16" t="s">
        <v>88</v>
      </c>
      <c r="AW264" s="16" t="s">
        <v>36</v>
      </c>
      <c r="AX264" s="16" t="s">
        <v>80</v>
      </c>
      <c r="AY264" s="314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2519</v>
      </c>
      <c r="G265" s="248"/>
      <c r="H265" s="252">
        <v>15.48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2520</v>
      </c>
      <c r="G266" s="248"/>
      <c r="H266" s="252">
        <v>9.0800000000000001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2521</v>
      </c>
      <c r="G267" s="248"/>
      <c r="H267" s="252">
        <v>9.0800000000000001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80</v>
      </c>
      <c r="AY267" s="258" t="s">
        <v>225</v>
      </c>
    </row>
    <row r="268" s="13" customFormat="1">
      <c r="A268" s="13"/>
      <c r="B268" s="247"/>
      <c r="C268" s="248"/>
      <c r="D268" s="249" t="s">
        <v>236</v>
      </c>
      <c r="E268" s="250" t="s">
        <v>1</v>
      </c>
      <c r="F268" s="251" t="s">
        <v>2522</v>
      </c>
      <c r="G268" s="248"/>
      <c r="H268" s="252">
        <v>1.6200000000000001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236</v>
      </c>
      <c r="AU268" s="258" t="s">
        <v>21</v>
      </c>
      <c r="AV268" s="13" t="s">
        <v>21</v>
      </c>
      <c r="AW268" s="13" t="s">
        <v>36</v>
      </c>
      <c r="AX268" s="13" t="s">
        <v>80</v>
      </c>
      <c r="AY268" s="258" t="s">
        <v>225</v>
      </c>
    </row>
    <row r="269" s="15" customFormat="1">
      <c r="A269" s="15"/>
      <c r="B269" s="271"/>
      <c r="C269" s="272"/>
      <c r="D269" s="249" t="s">
        <v>236</v>
      </c>
      <c r="E269" s="273" t="s">
        <v>1</v>
      </c>
      <c r="F269" s="274" t="s">
        <v>303</v>
      </c>
      <c r="G269" s="272"/>
      <c r="H269" s="275">
        <v>47.875999999999998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236</v>
      </c>
      <c r="AU269" s="281" t="s">
        <v>21</v>
      </c>
      <c r="AV269" s="15" t="s">
        <v>244</v>
      </c>
      <c r="AW269" s="15" t="s">
        <v>36</v>
      </c>
      <c r="AX269" s="15" t="s">
        <v>80</v>
      </c>
      <c r="AY269" s="281" t="s">
        <v>225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2523</v>
      </c>
      <c r="G270" s="248"/>
      <c r="H270" s="252">
        <v>47.399999999999999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80</v>
      </c>
      <c r="AY270" s="258" t="s">
        <v>225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2524</v>
      </c>
      <c r="G271" s="248"/>
      <c r="H271" s="252">
        <v>12.16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80</v>
      </c>
      <c r="AY271" s="258" t="s">
        <v>225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2525</v>
      </c>
      <c r="G272" s="248"/>
      <c r="H272" s="252">
        <v>15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80</v>
      </c>
      <c r="AY272" s="258" t="s">
        <v>225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2526</v>
      </c>
      <c r="G273" s="248"/>
      <c r="H273" s="252">
        <v>8.6999999999999993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80</v>
      </c>
      <c r="AY273" s="258" t="s">
        <v>225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2527</v>
      </c>
      <c r="G274" s="248"/>
      <c r="H274" s="252">
        <v>8.6999999999999993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80</v>
      </c>
      <c r="AY274" s="258" t="s">
        <v>225</v>
      </c>
    </row>
    <row r="275" s="15" customFormat="1">
      <c r="A275" s="15"/>
      <c r="B275" s="271"/>
      <c r="C275" s="272"/>
      <c r="D275" s="249" t="s">
        <v>236</v>
      </c>
      <c r="E275" s="273" t="s">
        <v>1</v>
      </c>
      <c r="F275" s="274" t="s">
        <v>303</v>
      </c>
      <c r="G275" s="272"/>
      <c r="H275" s="275">
        <v>91.959999999999994</v>
      </c>
      <c r="I275" s="276"/>
      <c r="J275" s="272"/>
      <c r="K275" s="272"/>
      <c r="L275" s="277"/>
      <c r="M275" s="278"/>
      <c r="N275" s="279"/>
      <c r="O275" s="279"/>
      <c r="P275" s="279"/>
      <c r="Q275" s="279"/>
      <c r="R275" s="279"/>
      <c r="S275" s="279"/>
      <c r="T275" s="28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1" t="s">
        <v>236</v>
      </c>
      <c r="AU275" s="281" t="s">
        <v>21</v>
      </c>
      <c r="AV275" s="15" t="s">
        <v>244</v>
      </c>
      <c r="AW275" s="15" t="s">
        <v>36</v>
      </c>
      <c r="AX275" s="15" t="s">
        <v>80</v>
      </c>
      <c r="AY275" s="281" t="s">
        <v>225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2528</v>
      </c>
      <c r="G276" s="248"/>
      <c r="H276" s="252">
        <v>10.800000000000001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3" customFormat="1">
      <c r="A277" s="13"/>
      <c r="B277" s="247"/>
      <c r="C277" s="248"/>
      <c r="D277" s="249" t="s">
        <v>236</v>
      </c>
      <c r="E277" s="250" t="s">
        <v>1</v>
      </c>
      <c r="F277" s="251" t="s">
        <v>2529</v>
      </c>
      <c r="G277" s="248"/>
      <c r="H277" s="252">
        <v>21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236</v>
      </c>
      <c r="AU277" s="258" t="s">
        <v>21</v>
      </c>
      <c r="AV277" s="13" t="s">
        <v>21</v>
      </c>
      <c r="AW277" s="13" t="s">
        <v>36</v>
      </c>
      <c r="AX277" s="13" t="s">
        <v>80</v>
      </c>
      <c r="AY277" s="258" t="s">
        <v>225</v>
      </c>
    </row>
    <row r="278" s="15" customFormat="1">
      <c r="A278" s="15"/>
      <c r="B278" s="271"/>
      <c r="C278" s="272"/>
      <c r="D278" s="249" t="s">
        <v>236</v>
      </c>
      <c r="E278" s="273" t="s">
        <v>1</v>
      </c>
      <c r="F278" s="274" t="s">
        <v>303</v>
      </c>
      <c r="G278" s="272"/>
      <c r="H278" s="275">
        <v>31.800000000000001</v>
      </c>
      <c r="I278" s="276"/>
      <c r="J278" s="272"/>
      <c r="K278" s="272"/>
      <c r="L278" s="277"/>
      <c r="M278" s="278"/>
      <c r="N278" s="279"/>
      <c r="O278" s="279"/>
      <c r="P278" s="279"/>
      <c r="Q278" s="279"/>
      <c r="R278" s="279"/>
      <c r="S278" s="279"/>
      <c r="T278" s="28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1" t="s">
        <v>236</v>
      </c>
      <c r="AU278" s="281" t="s">
        <v>21</v>
      </c>
      <c r="AV278" s="15" t="s">
        <v>244</v>
      </c>
      <c r="AW278" s="15" t="s">
        <v>36</v>
      </c>
      <c r="AX278" s="15" t="s">
        <v>80</v>
      </c>
      <c r="AY278" s="281" t="s">
        <v>225</v>
      </c>
    </row>
    <row r="279" s="14" customFormat="1">
      <c r="A279" s="14"/>
      <c r="B279" s="260"/>
      <c r="C279" s="261"/>
      <c r="D279" s="249" t="s">
        <v>236</v>
      </c>
      <c r="E279" s="262" t="s">
        <v>1</v>
      </c>
      <c r="F279" s="263" t="s">
        <v>270</v>
      </c>
      <c r="G279" s="261"/>
      <c r="H279" s="264">
        <v>171.636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0" t="s">
        <v>236</v>
      </c>
      <c r="AU279" s="270" t="s">
        <v>21</v>
      </c>
      <c r="AV279" s="14" t="s">
        <v>232</v>
      </c>
      <c r="AW279" s="14" t="s">
        <v>36</v>
      </c>
      <c r="AX279" s="14" t="s">
        <v>88</v>
      </c>
      <c r="AY279" s="270" t="s">
        <v>225</v>
      </c>
    </row>
    <row r="280" s="2" customFormat="1" ht="24.15" customHeight="1">
      <c r="A280" s="40"/>
      <c r="B280" s="41"/>
      <c r="C280" s="229" t="s">
        <v>481</v>
      </c>
      <c r="D280" s="229" t="s">
        <v>227</v>
      </c>
      <c r="E280" s="230" t="s">
        <v>2530</v>
      </c>
      <c r="F280" s="231" t="s">
        <v>2531</v>
      </c>
      <c r="G280" s="232" t="s">
        <v>230</v>
      </c>
      <c r="H280" s="233">
        <v>171.636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4.0000000000000003E-05</v>
      </c>
      <c r="R280" s="238">
        <f>Q280*H280</f>
        <v>0.0068654400000000004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2532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2533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1.75" customHeight="1">
      <c r="A282" s="40"/>
      <c r="B282" s="41"/>
      <c r="C282" s="229" t="s">
        <v>487</v>
      </c>
      <c r="D282" s="229" t="s">
        <v>227</v>
      </c>
      <c r="E282" s="230" t="s">
        <v>2534</v>
      </c>
      <c r="F282" s="231" t="s">
        <v>2535</v>
      </c>
      <c r="G282" s="232" t="s">
        <v>395</v>
      </c>
      <c r="H282" s="233">
        <v>10.060000000000001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1.07653</v>
      </c>
      <c r="R282" s="238">
        <f>Q282*H282</f>
        <v>10.8298918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2536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2537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2538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2539</v>
      </c>
      <c r="G285" s="248"/>
      <c r="H285" s="252">
        <v>3.75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2540</v>
      </c>
      <c r="G286" s="248"/>
      <c r="H286" s="252">
        <v>6.3099999999999996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10.060000000000001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16.5" customHeight="1">
      <c r="A288" s="40"/>
      <c r="B288" s="41"/>
      <c r="C288" s="229" t="s">
        <v>492</v>
      </c>
      <c r="D288" s="229" t="s">
        <v>227</v>
      </c>
      <c r="E288" s="230" t="s">
        <v>2541</v>
      </c>
      <c r="F288" s="231" t="s">
        <v>2542</v>
      </c>
      <c r="G288" s="232" t="s">
        <v>395</v>
      </c>
      <c r="H288" s="233">
        <v>1.01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1.0379400000000001</v>
      </c>
      <c r="R288" s="238">
        <f>Q288*H288</f>
        <v>1.0483194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2543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2544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2545</v>
      </c>
      <c r="G290" s="248"/>
      <c r="H290" s="252">
        <v>1.01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21.75" customHeight="1">
      <c r="A291" s="40"/>
      <c r="B291" s="41"/>
      <c r="C291" s="229" t="s">
        <v>498</v>
      </c>
      <c r="D291" s="229" t="s">
        <v>227</v>
      </c>
      <c r="E291" s="230" t="s">
        <v>2546</v>
      </c>
      <c r="F291" s="231" t="s">
        <v>2547</v>
      </c>
      <c r="G291" s="232" t="s">
        <v>240</v>
      </c>
      <c r="H291" s="233">
        <v>1200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0.13208</v>
      </c>
      <c r="R291" s="238">
        <f>Q291*H291</f>
        <v>158.49600000000001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2548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2549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29" t="s">
        <v>505</v>
      </c>
      <c r="D293" s="229" t="s">
        <v>227</v>
      </c>
      <c r="E293" s="230" t="s">
        <v>2550</v>
      </c>
      <c r="F293" s="231" t="s">
        <v>2551</v>
      </c>
      <c r="G293" s="232" t="s">
        <v>240</v>
      </c>
      <c r="H293" s="233">
        <v>1200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2552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2553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2" customFormat="1" ht="24.15" customHeight="1">
      <c r="A295" s="40"/>
      <c r="B295" s="41"/>
      <c r="C295" s="229" t="s">
        <v>511</v>
      </c>
      <c r="D295" s="229" t="s">
        <v>227</v>
      </c>
      <c r="E295" s="230" t="s">
        <v>2554</v>
      </c>
      <c r="F295" s="231" t="s">
        <v>2555</v>
      </c>
      <c r="G295" s="232" t="s">
        <v>537</v>
      </c>
      <c r="H295" s="233">
        <v>82.420000000000002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0.00033</v>
      </c>
      <c r="R295" s="238">
        <f>Q295*H295</f>
        <v>0.0271986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2556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2557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13" customFormat="1">
      <c r="A297" s="13"/>
      <c r="B297" s="247"/>
      <c r="C297" s="248"/>
      <c r="D297" s="249" t="s">
        <v>236</v>
      </c>
      <c r="E297" s="250" t="s">
        <v>1</v>
      </c>
      <c r="F297" s="251" t="s">
        <v>2558</v>
      </c>
      <c r="G297" s="248"/>
      <c r="H297" s="252">
        <v>82.420000000000002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236</v>
      </c>
      <c r="AU297" s="258" t="s">
        <v>21</v>
      </c>
      <c r="AV297" s="13" t="s">
        <v>21</v>
      </c>
      <c r="AW297" s="13" t="s">
        <v>36</v>
      </c>
      <c r="AX297" s="13" t="s">
        <v>88</v>
      </c>
      <c r="AY297" s="258" t="s">
        <v>225</v>
      </c>
    </row>
    <row r="298" s="2" customFormat="1" ht="21.75" customHeight="1">
      <c r="A298" s="40"/>
      <c r="B298" s="41"/>
      <c r="C298" s="229" t="s">
        <v>517</v>
      </c>
      <c r="D298" s="229" t="s">
        <v>227</v>
      </c>
      <c r="E298" s="230" t="s">
        <v>2559</v>
      </c>
      <c r="F298" s="231" t="s">
        <v>2560</v>
      </c>
      <c r="G298" s="232" t="s">
        <v>537</v>
      </c>
      <c r="H298" s="233">
        <v>82.420000000000002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0.040000000000000001</v>
      </c>
      <c r="R298" s="238">
        <f>Q298*H298</f>
        <v>3.2968000000000002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340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340</v>
      </c>
      <c r="BM298" s="240" t="s">
        <v>2561</v>
      </c>
    </row>
    <row r="299" s="2" customFormat="1">
      <c r="A299" s="40"/>
      <c r="B299" s="41"/>
      <c r="C299" s="42"/>
      <c r="D299" s="249" t="s">
        <v>261</v>
      </c>
      <c r="E299" s="42"/>
      <c r="F299" s="259" t="s">
        <v>2562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261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2558</v>
      </c>
      <c r="G300" s="248"/>
      <c r="H300" s="252">
        <v>82.420000000000002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232</v>
      </c>
      <c r="F301" s="227" t="s">
        <v>469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SUM(P302:P366)</f>
        <v>0</v>
      </c>
      <c r="Q301" s="221"/>
      <c r="R301" s="222">
        <f>SUM(R302:R366)</f>
        <v>156.8271532</v>
      </c>
      <c r="S301" s="221"/>
      <c r="T301" s="223">
        <f>SUM(T302:T366)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SUM(BK302:BK366)</f>
        <v>0</v>
      </c>
    </row>
    <row r="302" s="2" customFormat="1" ht="24.15" customHeight="1">
      <c r="A302" s="40"/>
      <c r="B302" s="41"/>
      <c r="C302" s="229" t="s">
        <v>523</v>
      </c>
      <c r="D302" s="229" t="s">
        <v>227</v>
      </c>
      <c r="E302" s="230" t="s">
        <v>2563</v>
      </c>
      <c r="F302" s="231" t="s">
        <v>2564</v>
      </c>
      <c r="G302" s="232" t="s">
        <v>240</v>
      </c>
      <c r="H302" s="233">
        <v>11.810000000000001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2565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2566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2567</v>
      </c>
      <c r="G304" s="248"/>
      <c r="H304" s="252">
        <v>11.810000000000001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2" customFormat="1" ht="24.15" customHeight="1">
      <c r="A305" s="40"/>
      <c r="B305" s="41"/>
      <c r="C305" s="229" t="s">
        <v>528</v>
      </c>
      <c r="D305" s="229" t="s">
        <v>227</v>
      </c>
      <c r="E305" s="230" t="s">
        <v>2568</v>
      </c>
      <c r="F305" s="231" t="s">
        <v>2569</v>
      </c>
      <c r="G305" s="232" t="s">
        <v>240</v>
      </c>
      <c r="H305" s="233">
        <v>139.06999999999999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2570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2571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2572</v>
      </c>
      <c r="G307" s="248"/>
      <c r="H307" s="252">
        <v>139.06999999999999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24.15" customHeight="1">
      <c r="A308" s="40"/>
      <c r="B308" s="41"/>
      <c r="C308" s="229" t="s">
        <v>534</v>
      </c>
      <c r="D308" s="229" t="s">
        <v>227</v>
      </c>
      <c r="E308" s="230" t="s">
        <v>2573</v>
      </c>
      <c r="F308" s="231" t="s">
        <v>2574</v>
      </c>
      <c r="G308" s="232" t="s">
        <v>230</v>
      </c>
      <c r="H308" s="233">
        <v>185.63999999999999</v>
      </c>
      <c r="I308" s="234"/>
      <c r="J308" s="235">
        <f>ROUND(I308*H308,2)</f>
        <v>0</v>
      </c>
      <c r="K308" s="231" t="s">
        <v>231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0.0074400000000000004</v>
      </c>
      <c r="R308" s="238">
        <f>Q308*H308</f>
        <v>1.3811616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2575</v>
      </c>
    </row>
    <row r="309" s="2" customFormat="1">
      <c r="A309" s="40"/>
      <c r="B309" s="41"/>
      <c r="C309" s="42"/>
      <c r="D309" s="242" t="s">
        <v>234</v>
      </c>
      <c r="E309" s="42"/>
      <c r="F309" s="243" t="s">
        <v>2576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234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2577</v>
      </c>
      <c r="G310" s="248"/>
      <c r="H310" s="252">
        <v>57.119999999999997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80</v>
      </c>
      <c r="AY310" s="258" t="s">
        <v>225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2578</v>
      </c>
      <c r="G311" s="248"/>
      <c r="H311" s="252">
        <v>14.279999999999999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80</v>
      </c>
      <c r="AY311" s="258" t="s">
        <v>225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2579</v>
      </c>
      <c r="G312" s="248"/>
      <c r="H312" s="252">
        <v>114.24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80</v>
      </c>
      <c r="AY312" s="258" t="s">
        <v>225</v>
      </c>
    </row>
    <row r="313" s="14" customFormat="1">
      <c r="A313" s="14"/>
      <c r="B313" s="260"/>
      <c r="C313" s="261"/>
      <c r="D313" s="249" t="s">
        <v>236</v>
      </c>
      <c r="E313" s="262" t="s">
        <v>1</v>
      </c>
      <c r="F313" s="263" t="s">
        <v>270</v>
      </c>
      <c r="G313" s="261"/>
      <c r="H313" s="264">
        <v>185.63999999999999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0" t="s">
        <v>236</v>
      </c>
      <c r="AU313" s="270" t="s">
        <v>21</v>
      </c>
      <c r="AV313" s="14" t="s">
        <v>232</v>
      </c>
      <c r="AW313" s="14" t="s">
        <v>36</v>
      </c>
      <c r="AX313" s="14" t="s">
        <v>88</v>
      </c>
      <c r="AY313" s="270" t="s">
        <v>225</v>
      </c>
    </row>
    <row r="314" s="2" customFormat="1" ht="24.15" customHeight="1">
      <c r="A314" s="40"/>
      <c r="B314" s="41"/>
      <c r="C314" s="229" t="s">
        <v>542</v>
      </c>
      <c r="D314" s="229" t="s">
        <v>227</v>
      </c>
      <c r="E314" s="230" t="s">
        <v>2580</v>
      </c>
      <c r="F314" s="231" t="s">
        <v>2581</v>
      </c>
      <c r="G314" s="232" t="s">
        <v>230</v>
      </c>
      <c r="H314" s="233">
        <v>9.0999999999999996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0.0072700000000000004</v>
      </c>
      <c r="R314" s="238">
        <f>Q314*H314</f>
        <v>0.066157000000000007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2582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2583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2584</v>
      </c>
      <c r="G316" s="248"/>
      <c r="H316" s="252">
        <v>9.0999999999999996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24.15" customHeight="1">
      <c r="A317" s="40"/>
      <c r="B317" s="41"/>
      <c r="C317" s="229" t="s">
        <v>547</v>
      </c>
      <c r="D317" s="229" t="s">
        <v>227</v>
      </c>
      <c r="E317" s="230" t="s">
        <v>2585</v>
      </c>
      <c r="F317" s="231" t="s">
        <v>2586</v>
      </c>
      <c r="G317" s="232" t="s">
        <v>230</v>
      </c>
      <c r="H317" s="233">
        <v>185.63999999999999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2587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2588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2" customFormat="1" ht="24.15" customHeight="1">
      <c r="A319" s="40"/>
      <c r="B319" s="41"/>
      <c r="C319" s="229" t="s">
        <v>554</v>
      </c>
      <c r="D319" s="229" t="s">
        <v>227</v>
      </c>
      <c r="E319" s="230" t="s">
        <v>2589</v>
      </c>
      <c r="F319" s="231" t="s">
        <v>2590</v>
      </c>
      <c r="G319" s="232" t="s">
        <v>230</v>
      </c>
      <c r="H319" s="233">
        <v>9.0999999999999996</v>
      </c>
      <c r="I319" s="234"/>
      <c r="J319" s="235">
        <f>ROUND(I319*H319,2)</f>
        <v>0</v>
      </c>
      <c r="K319" s="231" t="s">
        <v>231</v>
      </c>
      <c r="L319" s="46"/>
      <c r="M319" s="236" t="s">
        <v>1</v>
      </c>
      <c r="N319" s="237" t="s">
        <v>45</v>
      </c>
      <c r="O319" s="93"/>
      <c r="P319" s="238">
        <f>O319*H319</f>
        <v>0</v>
      </c>
      <c r="Q319" s="238">
        <v>5.0000000000000002E-05</v>
      </c>
      <c r="R319" s="238">
        <f>Q319*H319</f>
        <v>0.000455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232</v>
      </c>
      <c r="AT319" s="240" t="s">
        <v>227</v>
      </c>
      <c r="AU319" s="240" t="s">
        <v>21</v>
      </c>
      <c r="AY319" s="18" t="s">
        <v>225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88</v>
      </c>
      <c r="BK319" s="241">
        <f>ROUND(I319*H319,2)</f>
        <v>0</v>
      </c>
      <c r="BL319" s="18" t="s">
        <v>232</v>
      </c>
      <c r="BM319" s="240" t="s">
        <v>2591</v>
      </c>
    </row>
    <row r="320" s="2" customFormat="1">
      <c r="A320" s="40"/>
      <c r="B320" s="41"/>
      <c r="C320" s="42"/>
      <c r="D320" s="242" t="s">
        <v>234</v>
      </c>
      <c r="E320" s="42"/>
      <c r="F320" s="243" t="s">
        <v>2592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234</v>
      </c>
      <c r="AU320" s="18" t="s">
        <v>21</v>
      </c>
    </row>
    <row r="321" s="2" customFormat="1" ht="21.75" customHeight="1">
      <c r="A321" s="40"/>
      <c r="B321" s="41"/>
      <c r="C321" s="229" t="s">
        <v>561</v>
      </c>
      <c r="D321" s="229" t="s">
        <v>227</v>
      </c>
      <c r="E321" s="230" t="s">
        <v>2593</v>
      </c>
      <c r="F321" s="231" t="s">
        <v>2594</v>
      </c>
      <c r="G321" s="232" t="s">
        <v>395</v>
      </c>
      <c r="H321" s="233">
        <v>1.6599999999999999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1.0487</v>
      </c>
      <c r="R321" s="238">
        <f>Q321*H321</f>
        <v>1.7408419999999998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2595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2596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2597</v>
      </c>
      <c r="G323" s="248"/>
      <c r="H323" s="252">
        <v>1.6599999999999999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1.75" customHeight="1">
      <c r="A324" s="40"/>
      <c r="B324" s="41"/>
      <c r="C324" s="229" t="s">
        <v>570</v>
      </c>
      <c r="D324" s="229" t="s">
        <v>227</v>
      </c>
      <c r="E324" s="230" t="s">
        <v>2598</v>
      </c>
      <c r="F324" s="231" t="s">
        <v>2599</v>
      </c>
      <c r="G324" s="232" t="s">
        <v>395</v>
      </c>
      <c r="H324" s="233">
        <v>20.129999999999999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1.0492699999999999</v>
      </c>
      <c r="R324" s="238">
        <f>Q324*H324</f>
        <v>21.121805099999996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2600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2601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2602</v>
      </c>
      <c r="G326" s="248"/>
      <c r="H326" s="252">
        <v>20.129999999999999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576</v>
      </c>
      <c r="D327" s="229" t="s">
        <v>227</v>
      </c>
      <c r="E327" s="230" t="s">
        <v>2603</v>
      </c>
      <c r="F327" s="231" t="s">
        <v>2604</v>
      </c>
      <c r="G327" s="232" t="s">
        <v>395</v>
      </c>
      <c r="H327" s="233">
        <v>5.0599999999999996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1.02</v>
      </c>
      <c r="R327" s="238">
        <f>Q327*H327</f>
        <v>5.1612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2605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2606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2607</v>
      </c>
      <c r="G329" s="248"/>
      <c r="H329" s="252">
        <v>5.0599999999999996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37.8" customHeight="1">
      <c r="A330" s="40"/>
      <c r="B330" s="41"/>
      <c r="C330" s="229" t="s">
        <v>584</v>
      </c>
      <c r="D330" s="229" t="s">
        <v>227</v>
      </c>
      <c r="E330" s="230" t="s">
        <v>2608</v>
      </c>
      <c r="F330" s="231" t="s">
        <v>2609</v>
      </c>
      <c r="G330" s="232" t="s">
        <v>537</v>
      </c>
      <c r="H330" s="233">
        <v>214.5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0.00066</v>
      </c>
      <c r="R330" s="238">
        <f>Q330*H330</f>
        <v>0.14157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2610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2611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2612</v>
      </c>
      <c r="G332" s="248"/>
      <c r="H332" s="252">
        <v>214.5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591</v>
      </c>
      <c r="D333" s="229" t="s">
        <v>227</v>
      </c>
      <c r="E333" s="230" t="s">
        <v>2613</v>
      </c>
      <c r="F333" s="231" t="s">
        <v>2614</v>
      </c>
      <c r="G333" s="232" t="s">
        <v>459</v>
      </c>
      <c r="H333" s="233">
        <v>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0.035349999999999999</v>
      </c>
      <c r="R333" s="238">
        <f>Q333*H333</f>
        <v>0.21210000000000001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2615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2616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263</v>
      </c>
      <c r="G335" s="248"/>
      <c r="H335" s="252">
        <v>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4.15" customHeight="1">
      <c r="A336" s="40"/>
      <c r="B336" s="41"/>
      <c r="C336" s="229" t="s">
        <v>447</v>
      </c>
      <c r="D336" s="229" t="s">
        <v>227</v>
      </c>
      <c r="E336" s="230" t="s">
        <v>2617</v>
      </c>
      <c r="F336" s="231" t="s">
        <v>2618</v>
      </c>
      <c r="G336" s="232" t="s">
        <v>459</v>
      </c>
      <c r="H336" s="233">
        <v>6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0.035349999999999999</v>
      </c>
      <c r="R336" s="238">
        <f>Q336*H336</f>
        <v>0.21210000000000001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2619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2620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2" customFormat="1" ht="37.8" customHeight="1">
      <c r="A338" s="40"/>
      <c r="B338" s="41"/>
      <c r="C338" s="229" t="s">
        <v>451</v>
      </c>
      <c r="D338" s="229" t="s">
        <v>227</v>
      </c>
      <c r="E338" s="230" t="s">
        <v>2621</v>
      </c>
      <c r="F338" s="231" t="s">
        <v>2622</v>
      </c>
      <c r="G338" s="232" t="s">
        <v>459</v>
      </c>
      <c r="H338" s="233">
        <v>6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6.9999999999999994E-05</v>
      </c>
      <c r="R338" s="238">
        <f>Q338*H338</f>
        <v>0.00041999999999999996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2623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2624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2" customFormat="1" ht="33" customHeight="1">
      <c r="A340" s="40"/>
      <c r="B340" s="41"/>
      <c r="C340" s="229" t="s">
        <v>968</v>
      </c>
      <c r="D340" s="229" t="s">
        <v>227</v>
      </c>
      <c r="E340" s="230" t="s">
        <v>2625</v>
      </c>
      <c r="F340" s="231" t="s">
        <v>2626</v>
      </c>
      <c r="G340" s="232" t="s">
        <v>537</v>
      </c>
      <c r="H340" s="233">
        <v>214.5</v>
      </c>
      <c r="I340" s="234"/>
      <c r="J340" s="235">
        <f>ROUND(I340*H340,2)</f>
        <v>0</v>
      </c>
      <c r="K340" s="231" t="s">
        <v>231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0.010489999999999999</v>
      </c>
      <c r="R340" s="238">
        <f>Q340*H340</f>
        <v>2.250105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232</v>
      </c>
      <c r="AT340" s="240" t="s">
        <v>227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2627</v>
      </c>
    </row>
    <row r="341" s="2" customFormat="1">
      <c r="A341" s="40"/>
      <c r="B341" s="41"/>
      <c r="C341" s="42"/>
      <c r="D341" s="242" t="s">
        <v>234</v>
      </c>
      <c r="E341" s="42"/>
      <c r="F341" s="243" t="s">
        <v>2628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234</v>
      </c>
      <c r="AU341" s="18" t="s">
        <v>21</v>
      </c>
    </row>
    <row r="342" s="2" customFormat="1" ht="24.15" customHeight="1">
      <c r="A342" s="40"/>
      <c r="B342" s="41"/>
      <c r="C342" s="229" t="s">
        <v>971</v>
      </c>
      <c r="D342" s="229" t="s">
        <v>227</v>
      </c>
      <c r="E342" s="230" t="s">
        <v>2629</v>
      </c>
      <c r="F342" s="231" t="s">
        <v>2630</v>
      </c>
      <c r="G342" s="232" t="s">
        <v>459</v>
      </c>
      <c r="H342" s="233">
        <v>4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2631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2632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2633</v>
      </c>
      <c r="G344" s="248"/>
      <c r="H344" s="252">
        <v>4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16.5" customHeight="1">
      <c r="A345" s="40"/>
      <c r="B345" s="41"/>
      <c r="C345" s="229" t="s">
        <v>974</v>
      </c>
      <c r="D345" s="229" t="s">
        <v>227</v>
      </c>
      <c r="E345" s="230" t="s">
        <v>2634</v>
      </c>
      <c r="F345" s="231" t="s">
        <v>2635</v>
      </c>
      <c r="G345" s="232" t="s">
        <v>459</v>
      </c>
      <c r="H345" s="233">
        <v>4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2636</v>
      </c>
    </row>
    <row r="346" s="2" customFormat="1" ht="24.15" customHeight="1">
      <c r="A346" s="40"/>
      <c r="B346" s="41"/>
      <c r="C346" s="229" t="s">
        <v>587</v>
      </c>
      <c r="D346" s="229" t="s">
        <v>227</v>
      </c>
      <c r="E346" s="230" t="s">
        <v>2637</v>
      </c>
      <c r="F346" s="231" t="s">
        <v>2638</v>
      </c>
      <c r="G346" s="232" t="s">
        <v>537</v>
      </c>
      <c r="H346" s="233">
        <v>9.75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0.39895000000000003</v>
      </c>
      <c r="R346" s="238">
        <f>Q346*H346</f>
        <v>3.8897625000000002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2639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2640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13" customFormat="1">
      <c r="A348" s="13"/>
      <c r="B348" s="247"/>
      <c r="C348" s="248"/>
      <c r="D348" s="249" t="s">
        <v>236</v>
      </c>
      <c r="E348" s="250" t="s">
        <v>1</v>
      </c>
      <c r="F348" s="251" t="s">
        <v>2641</v>
      </c>
      <c r="G348" s="248"/>
      <c r="H348" s="252">
        <v>9.75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236</v>
      </c>
      <c r="AU348" s="258" t="s">
        <v>21</v>
      </c>
      <c r="AV348" s="13" t="s">
        <v>21</v>
      </c>
      <c r="AW348" s="13" t="s">
        <v>36</v>
      </c>
      <c r="AX348" s="13" t="s">
        <v>88</v>
      </c>
      <c r="AY348" s="258" t="s">
        <v>225</v>
      </c>
    </row>
    <row r="349" s="2" customFormat="1" ht="21.75" customHeight="1">
      <c r="A349" s="40"/>
      <c r="B349" s="41"/>
      <c r="C349" s="282" t="s">
        <v>1444</v>
      </c>
      <c r="D349" s="282" t="s">
        <v>341</v>
      </c>
      <c r="E349" s="283" t="s">
        <v>2642</v>
      </c>
      <c r="F349" s="284" t="s">
        <v>2643</v>
      </c>
      <c r="G349" s="285" t="s">
        <v>459</v>
      </c>
      <c r="H349" s="286">
        <v>13</v>
      </c>
      <c r="I349" s="287"/>
      <c r="J349" s="288">
        <f>ROUND(I349*H349,2)</f>
        <v>0</v>
      </c>
      <c r="K349" s="284" t="s">
        <v>1</v>
      </c>
      <c r="L349" s="289"/>
      <c r="M349" s="290" t="s">
        <v>1</v>
      </c>
      <c r="N349" s="291" t="s">
        <v>45</v>
      </c>
      <c r="O349" s="93"/>
      <c r="P349" s="238">
        <f>O349*H349</f>
        <v>0</v>
      </c>
      <c r="Q349" s="238">
        <v>0.17000000000000001</v>
      </c>
      <c r="R349" s="238">
        <f>Q349*H349</f>
        <v>2.21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277</v>
      </c>
      <c r="AT349" s="240" t="s">
        <v>341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2644</v>
      </c>
    </row>
    <row r="350" s="2" customFormat="1" ht="24.15" customHeight="1">
      <c r="A350" s="40"/>
      <c r="B350" s="41"/>
      <c r="C350" s="229" t="s">
        <v>1448</v>
      </c>
      <c r="D350" s="229" t="s">
        <v>227</v>
      </c>
      <c r="E350" s="230" t="s">
        <v>2645</v>
      </c>
      <c r="F350" s="231" t="s">
        <v>2646</v>
      </c>
      <c r="G350" s="232" t="s">
        <v>230</v>
      </c>
      <c r="H350" s="233">
        <v>7.1550000000000002</v>
      </c>
      <c r="I350" s="234"/>
      <c r="J350" s="235">
        <f>ROUND(I350*H350,2)</f>
        <v>0</v>
      </c>
      <c r="K350" s="231" t="s">
        <v>231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0.05305</v>
      </c>
      <c r="R350" s="238">
        <f>Q350*H350</f>
        <v>0.37957275000000001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232</v>
      </c>
      <c r="AT350" s="240" t="s">
        <v>227</v>
      </c>
      <c r="AU350" s="240" t="s">
        <v>21</v>
      </c>
      <c r="AY350" s="18" t="s">
        <v>225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88</v>
      </c>
      <c r="BK350" s="241">
        <f>ROUND(I350*H350,2)</f>
        <v>0</v>
      </c>
      <c r="BL350" s="18" t="s">
        <v>232</v>
      </c>
      <c r="BM350" s="240" t="s">
        <v>2647</v>
      </c>
    </row>
    <row r="351" s="2" customFormat="1">
      <c r="A351" s="40"/>
      <c r="B351" s="41"/>
      <c r="C351" s="42"/>
      <c r="D351" s="242" t="s">
        <v>234</v>
      </c>
      <c r="E351" s="42"/>
      <c r="F351" s="243" t="s">
        <v>2648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234</v>
      </c>
      <c r="AU351" s="18" t="s">
        <v>21</v>
      </c>
    </row>
    <row r="352" s="2" customFormat="1">
      <c r="A352" s="40"/>
      <c r="B352" s="41"/>
      <c r="C352" s="42"/>
      <c r="D352" s="249" t="s">
        <v>261</v>
      </c>
      <c r="E352" s="42"/>
      <c r="F352" s="259" t="s">
        <v>1224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261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2649</v>
      </c>
      <c r="G353" s="248"/>
      <c r="H353" s="252">
        <v>5.3550000000000004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80</v>
      </c>
      <c r="AY353" s="258" t="s">
        <v>225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2650</v>
      </c>
      <c r="G354" s="248"/>
      <c r="H354" s="252">
        <v>1.8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80</v>
      </c>
      <c r="AY354" s="258" t="s">
        <v>225</v>
      </c>
    </row>
    <row r="355" s="14" customFormat="1">
      <c r="A355" s="14"/>
      <c r="B355" s="260"/>
      <c r="C355" s="261"/>
      <c r="D355" s="249" t="s">
        <v>236</v>
      </c>
      <c r="E355" s="262" t="s">
        <v>1</v>
      </c>
      <c r="F355" s="263" t="s">
        <v>270</v>
      </c>
      <c r="G355" s="261"/>
      <c r="H355" s="264">
        <v>7.1550000000000002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236</v>
      </c>
      <c r="AU355" s="270" t="s">
        <v>21</v>
      </c>
      <c r="AV355" s="14" t="s">
        <v>232</v>
      </c>
      <c r="AW355" s="14" t="s">
        <v>36</v>
      </c>
      <c r="AX355" s="14" t="s">
        <v>88</v>
      </c>
      <c r="AY355" s="270" t="s">
        <v>225</v>
      </c>
    </row>
    <row r="356" s="2" customFormat="1" ht="24.15" customHeight="1">
      <c r="A356" s="40"/>
      <c r="B356" s="41"/>
      <c r="C356" s="229" t="s">
        <v>1453</v>
      </c>
      <c r="D356" s="229" t="s">
        <v>227</v>
      </c>
      <c r="E356" s="230" t="s">
        <v>2651</v>
      </c>
      <c r="F356" s="231" t="s">
        <v>2652</v>
      </c>
      <c r="G356" s="232" t="s">
        <v>230</v>
      </c>
      <c r="H356" s="233">
        <v>7.2000000000000002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0.05305</v>
      </c>
      <c r="R356" s="238">
        <f>Q356*H356</f>
        <v>0.38196000000000002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2653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2654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1224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2649</v>
      </c>
      <c r="G359" s="248"/>
      <c r="H359" s="252">
        <v>5.3550000000000004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80</v>
      </c>
      <c r="AY359" s="258" t="s">
        <v>225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2655</v>
      </c>
      <c r="G360" s="248"/>
      <c r="H360" s="252">
        <v>7.2000000000000002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24.15" customHeight="1">
      <c r="A361" s="40"/>
      <c r="B361" s="41"/>
      <c r="C361" s="229" t="s">
        <v>1457</v>
      </c>
      <c r="D361" s="229" t="s">
        <v>227</v>
      </c>
      <c r="E361" s="230" t="s">
        <v>2021</v>
      </c>
      <c r="F361" s="231" t="s">
        <v>2022</v>
      </c>
      <c r="G361" s="232" t="s">
        <v>240</v>
      </c>
      <c r="H361" s="233">
        <v>45.299999999999997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2.4340799999999998</v>
      </c>
      <c r="R361" s="238">
        <f>Q361*H361</f>
        <v>110.26382399999999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2656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2024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2657</v>
      </c>
      <c r="G363" s="248"/>
      <c r="H363" s="252">
        <v>45.299999999999997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2" customFormat="1" ht="24.15" customHeight="1">
      <c r="A364" s="40"/>
      <c r="B364" s="41"/>
      <c r="C364" s="229" t="s">
        <v>1462</v>
      </c>
      <c r="D364" s="229" t="s">
        <v>227</v>
      </c>
      <c r="E364" s="230" t="s">
        <v>1400</v>
      </c>
      <c r="F364" s="231" t="s">
        <v>1401</v>
      </c>
      <c r="G364" s="232" t="s">
        <v>230</v>
      </c>
      <c r="H364" s="233">
        <v>9.9749999999999996</v>
      </c>
      <c r="I364" s="234"/>
      <c r="J364" s="235">
        <f>ROUND(I364*H364,2)</f>
        <v>0</v>
      </c>
      <c r="K364" s="231" t="s">
        <v>231</v>
      </c>
      <c r="L364" s="46"/>
      <c r="M364" s="236" t="s">
        <v>1</v>
      </c>
      <c r="N364" s="237" t="s">
        <v>45</v>
      </c>
      <c r="O364" s="93"/>
      <c r="P364" s="238">
        <f>O364*H364</f>
        <v>0</v>
      </c>
      <c r="Q364" s="238">
        <v>0.74326999999999999</v>
      </c>
      <c r="R364" s="238">
        <f>Q364*H364</f>
        <v>7.4141182499999996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232</v>
      </c>
      <c r="AT364" s="240" t="s">
        <v>227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232</v>
      </c>
      <c r="BM364" s="240" t="s">
        <v>2658</v>
      </c>
    </row>
    <row r="365" s="2" customFormat="1">
      <c r="A365" s="40"/>
      <c r="B365" s="41"/>
      <c r="C365" s="42"/>
      <c r="D365" s="242" t="s">
        <v>234</v>
      </c>
      <c r="E365" s="42"/>
      <c r="F365" s="243" t="s">
        <v>1403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234</v>
      </c>
      <c r="AU365" s="18" t="s">
        <v>21</v>
      </c>
    </row>
    <row r="366" s="13" customFormat="1">
      <c r="A366" s="13"/>
      <c r="B366" s="247"/>
      <c r="C366" s="248"/>
      <c r="D366" s="249" t="s">
        <v>236</v>
      </c>
      <c r="E366" s="250" t="s">
        <v>1</v>
      </c>
      <c r="F366" s="251" t="s">
        <v>2659</v>
      </c>
      <c r="G366" s="248"/>
      <c r="H366" s="252">
        <v>9.9749999999999996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236</v>
      </c>
      <c r="AU366" s="258" t="s">
        <v>21</v>
      </c>
      <c r="AV366" s="13" t="s">
        <v>21</v>
      </c>
      <c r="AW366" s="13" t="s">
        <v>36</v>
      </c>
      <c r="AX366" s="13" t="s">
        <v>88</v>
      </c>
      <c r="AY366" s="258" t="s">
        <v>225</v>
      </c>
    </row>
    <row r="367" s="12" customFormat="1" ht="22.8" customHeight="1">
      <c r="A367" s="12"/>
      <c r="B367" s="213"/>
      <c r="C367" s="214"/>
      <c r="D367" s="215" t="s">
        <v>79</v>
      </c>
      <c r="E367" s="227" t="s">
        <v>256</v>
      </c>
      <c r="F367" s="227" t="s">
        <v>504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SUM(P368:P379)</f>
        <v>0</v>
      </c>
      <c r="Q367" s="221"/>
      <c r="R367" s="222">
        <f>SUM(R368:R379)</f>
        <v>0.7854000000000001</v>
      </c>
      <c r="S367" s="221"/>
      <c r="T367" s="223">
        <f>SUM(T368:T379)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88</v>
      </c>
      <c r="AT367" s="225" t="s">
        <v>79</v>
      </c>
      <c r="AU367" s="225" t="s">
        <v>88</v>
      </c>
      <c r="AY367" s="224" t="s">
        <v>225</v>
      </c>
      <c r="BK367" s="226">
        <f>SUM(BK368:BK379)</f>
        <v>0</v>
      </c>
    </row>
    <row r="368" s="2" customFormat="1" ht="24.15" customHeight="1">
      <c r="A368" s="40"/>
      <c r="B368" s="41"/>
      <c r="C368" s="229" t="s">
        <v>1466</v>
      </c>
      <c r="D368" s="229" t="s">
        <v>227</v>
      </c>
      <c r="E368" s="230" t="s">
        <v>2660</v>
      </c>
      <c r="F368" s="231" t="s">
        <v>2661</v>
      </c>
      <c r="G368" s="232" t="s">
        <v>230</v>
      </c>
      <c r="H368" s="233">
        <v>178.5</v>
      </c>
      <c r="I368" s="234"/>
      <c r="J368" s="235">
        <f>ROUND(I368*H368,2)</f>
        <v>0</v>
      </c>
      <c r="K368" s="231" t="s">
        <v>231</v>
      </c>
      <c r="L368" s="46"/>
      <c r="M368" s="236" t="s">
        <v>1</v>
      </c>
      <c r="N368" s="237" t="s">
        <v>45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232</v>
      </c>
      <c r="AT368" s="240" t="s">
        <v>227</v>
      </c>
      <c r="AU368" s="240" t="s">
        <v>21</v>
      </c>
      <c r="AY368" s="18" t="s">
        <v>225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88</v>
      </c>
      <c r="BK368" s="241">
        <f>ROUND(I368*H368,2)</f>
        <v>0</v>
      </c>
      <c r="BL368" s="18" t="s">
        <v>232</v>
      </c>
      <c r="BM368" s="240" t="s">
        <v>2662</v>
      </c>
    </row>
    <row r="369" s="2" customFormat="1">
      <c r="A369" s="40"/>
      <c r="B369" s="41"/>
      <c r="C369" s="42"/>
      <c r="D369" s="242" t="s">
        <v>234</v>
      </c>
      <c r="E369" s="42"/>
      <c r="F369" s="243" t="s">
        <v>2663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234</v>
      </c>
      <c r="AU369" s="18" t="s">
        <v>21</v>
      </c>
    </row>
    <row r="370" s="13" customFormat="1">
      <c r="A370" s="13"/>
      <c r="B370" s="247"/>
      <c r="C370" s="248"/>
      <c r="D370" s="249" t="s">
        <v>236</v>
      </c>
      <c r="E370" s="250" t="s">
        <v>1</v>
      </c>
      <c r="F370" s="251" t="s">
        <v>2664</v>
      </c>
      <c r="G370" s="248"/>
      <c r="H370" s="252">
        <v>178.5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236</v>
      </c>
      <c r="AU370" s="258" t="s">
        <v>21</v>
      </c>
      <c r="AV370" s="13" t="s">
        <v>21</v>
      </c>
      <c r="AW370" s="13" t="s">
        <v>36</v>
      </c>
      <c r="AX370" s="13" t="s">
        <v>88</v>
      </c>
      <c r="AY370" s="258" t="s">
        <v>225</v>
      </c>
    </row>
    <row r="371" s="2" customFormat="1" ht="24.15" customHeight="1">
      <c r="A371" s="40"/>
      <c r="B371" s="41"/>
      <c r="C371" s="229" t="s">
        <v>1472</v>
      </c>
      <c r="D371" s="229" t="s">
        <v>227</v>
      </c>
      <c r="E371" s="230" t="s">
        <v>2665</v>
      </c>
      <c r="F371" s="231" t="s">
        <v>2666</v>
      </c>
      <c r="G371" s="232" t="s">
        <v>230</v>
      </c>
      <c r="H371" s="233">
        <v>178.5</v>
      </c>
      <c r="I371" s="234"/>
      <c r="J371" s="235">
        <f>ROUND(I371*H371,2)</f>
        <v>0</v>
      </c>
      <c r="K371" s="231" t="s">
        <v>231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232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232</v>
      </c>
      <c r="BM371" s="240" t="s">
        <v>2667</v>
      </c>
    </row>
    <row r="372" s="2" customFormat="1">
      <c r="A372" s="40"/>
      <c r="B372" s="41"/>
      <c r="C372" s="42"/>
      <c r="D372" s="242" t="s">
        <v>234</v>
      </c>
      <c r="E372" s="42"/>
      <c r="F372" s="243" t="s">
        <v>2668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234</v>
      </c>
      <c r="AU372" s="18" t="s">
        <v>21</v>
      </c>
    </row>
    <row r="373" s="13" customFormat="1">
      <c r="A373" s="13"/>
      <c r="B373" s="247"/>
      <c r="C373" s="248"/>
      <c r="D373" s="249" t="s">
        <v>236</v>
      </c>
      <c r="E373" s="250" t="s">
        <v>1</v>
      </c>
      <c r="F373" s="251" t="s">
        <v>2669</v>
      </c>
      <c r="G373" s="248"/>
      <c r="H373" s="252">
        <v>178.5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236</v>
      </c>
      <c r="AU373" s="258" t="s">
        <v>21</v>
      </c>
      <c r="AV373" s="13" t="s">
        <v>21</v>
      </c>
      <c r="AW373" s="13" t="s">
        <v>36</v>
      </c>
      <c r="AX373" s="13" t="s">
        <v>88</v>
      </c>
      <c r="AY373" s="258" t="s">
        <v>225</v>
      </c>
    </row>
    <row r="374" s="2" customFormat="1" ht="24.15" customHeight="1">
      <c r="A374" s="40"/>
      <c r="B374" s="41"/>
      <c r="C374" s="229" t="s">
        <v>1477</v>
      </c>
      <c r="D374" s="229" t="s">
        <v>227</v>
      </c>
      <c r="E374" s="230" t="s">
        <v>2670</v>
      </c>
      <c r="F374" s="231" t="s">
        <v>2671</v>
      </c>
      <c r="G374" s="232" t="s">
        <v>230</v>
      </c>
      <c r="H374" s="233">
        <v>178.5</v>
      </c>
      <c r="I374" s="234"/>
      <c r="J374" s="235">
        <f>ROUND(I374*H374,2)</f>
        <v>0</v>
      </c>
      <c r="K374" s="231" t="s">
        <v>231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232</v>
      </c>
      <c r="AT374" s="240" t="s">
        <v>227</v>
      </c>
      <c r="AU374" s="240" t="s">
        <v>21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232</v>
      </c>
      <c r="BM374" s="240" t="s">
        <v>2672</v>
      </c>
    </row>
    <row r="375" s="2" customFormat="1">
      <c r="A375" s="40"/>
      <c r="B375" s="41"/>
      <c r="C375" s="42"/>
      <c r="D375" s="242" t="s">
        <v>234</v>
      </c>
      <c r="E375" s="42"/>
      <c r="F375" s="243" t="s">
        <v>2673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234</v>
      </c>
      <c r="AU375" s="18" t="s">
        <v>21</v>
      </c>
    </row>
    <row r="376" s="13" customFormat="1">
      <c r="A376" s="13"/>
      <c r="B376" s="247"/>
      <c r="C376" s="248"/>
      <c r="D376" s="249" t="s">
        <v>236</v>
      </c>
      <c r="E376" s="250" t="s">
        <v>1</v>
      </c>
      <c r="F376" s="251" t="s">
        <v>2669</v>
      </c>
      <c r="G376" s="248"/>
      <c r="H376" s="252">
        <v>178.5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236</v>
      </c>
      <c r="AU376" s="258" t="s">
        <v>21</v>
      </c>
      <c r="AV376" s="13" t="s">
        <v>21</v>
      </c>
      <c r="AW376" s="13" t="s">
        <v>36</v>
      </c>
      <c r="AX376" s="13" t="s">
        <v>88</v>
      </c>
      <c r="AY376" s="258" t="s">
        <v>225</v>
      </c>
    </row>
    <row r="377" s="2" customFormat="1" ht="21.75" customHeight="1">
      <c r="A377" s="40"/>
      <c r="B377" s="41"/>
      <c r="C377" s="229" t="s">
        <v>1482</v>
      </c>
      <c r="D377" s="229" t="s">
        <v>227</v>
      </c>
      <c r="E377" s="230" t="s">
        <v>2674</v>
      </c>
      <c r="F377" s="231" t="s">
        <v>2675</v>
      </c>
      <c r="G377" s="232" t="s">
        <v>230</v>
      </c>
      <c r="H377" s="233">
        <v>178.5</v>
      </c>
      <c r="I377" s="234"/>
      <c r="J377" s="235">
        <f>ROUND(I377*H377,2)</f>
        <v>0</v>
      </c>
      <c r="K377" s="231" t="s">
        <v>231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0.0044000000000000003</v>
      </c>
      <c r="R377" s="238">
        <f>Q377*H377</f>
        <v>0.7854000000000001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232</v>
      </c>
      <c r="AT377" s="240" t="s">
        <v>227</v>
      </c>
      <c r="AU377" s="240" t="s">
        <v>21</v>
      </c>
      <c r="AY377" s="18" t="s">
        <v>225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88</v>
      </c>
      <c r="BK377" s="241">
        <f>ROUND(I377*H377,2)</f>
        <v>0</v>
      </c>
      <c r="BL377" s="18" t="s">
        <v>232</v>
      </c>
      <c r="BM377" s="240" t="s">
        <v>2676</v>
      </c>
    </row>
    <row r="378" s="2" customFormat="1">
      <c r="A378" s="40"/>
      <c r="B378" s="41"/>
      <c r="C378" s="42"/>
      <c r="D378" s="242" t="s">
        <v>234</v>
      </c>
      <c r="E378" s="42"/>
      <c r="F378" s="243" t="s">
        <v>2677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234</v>
      </c>
      <c r="AU378" s="18" t="s">
        <v>21</v>
      </c>
    </row>
    <row r="379" s="13" customFormat="1">
      <c r="A379" s="13"/>
      <c r="B379" s="247"/>
      <c r="C379" s="248"/>
      <c r="D379" s="249" t="s">
        <v>236</v>
      </c>
      <c r="E379" s="250" t="s">
        <v>1</v>
      </c>
      <c r="F379" s="251" t="s">
        <v>2678</v>
      </c>
      <c r="G379" s="248"/>
      <c r="H379" s="252">
        <v>178.5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236</v>
      </c>
      <c r="AU379" s="258" t="s">
        <v>21</v>
      </c>
      <c r="AV379" s="13" t="s">
        <v>21</v>
      </c>
      <c r="AW379" s="13" t="s">
        <v>36</v>
      </c>
      <c r="AX379" s="13" t="s">
        <v>88</v>
      </c>
      <c r="AY379" s="258" t="s">
        <v>225</v>
      </c>
    </row>
    <row r="380" s="12" customFormat="1" ht="22.8" customHeight="1">
      <c r="A380" s="12"/>
      <c r="B380" s="213"/>
      <c r="C380" s="214"/>
      <c r="D380" s="215" t="s">
        <v>79</v>
      </c>
      <c r="E380" s="227" t="s">
        <v>263</v>
      </c>
      <c r="F380" s="227" t="s">
        <v>2679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SUM(P381:P386)</f>
        <v>0</v>
      </c>
      <c r="Q380" s="221"/>
      <c r="R380" s="222">
        <f>SUM(R381:R386)</f>
        <v>0.04593019999999999</v>
      </c>
      <c r="S380" s="221"/>
      <c r="T380" s="223">
        <f>SUM(T381:T386)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88</v>
      </c>
      <c r="AT380" s="225" t="s">
        <v>79</v>
      </c>
      <c r="AU380" s="225" t="s">
        <v>88</v>
      </c>
      <c r="AY380" s="224" t="s">
        <v>225</v>
      </c>
      <c r="BK380" s="226">
        <f>SUM(BK381:BK386)</f>
        <v>0</v>
      </c>
    </row>
    <row r="381" s="2" customFormat="1" ht="24.15" customHeight="1">
      <c r="A381" s="40"/>
      <c r="B381" s="41"/>
      <c r="C381" s="229" t="s">
        <v>1488</v>
      </c>
      <c r="D381" s="229" t="s">
        <v>227</v>
      </c>
      <c r="E381" s="230" t="s">
        <v>2680</v>
      </c>
      <c r="F381" s="231" t="s">
        <v>2681</v>
      </c>
      <c r="G381" s="232" t="s">
        <v>230</v>
      </c>
      <c r="H381" s="233">
        <v>39.549999999999997</v>
      </c>
      <c r="I381" s="234"/>
      <c r="J381" s="235">
        <f>ROUND(I381*H381,2)</f>
        <v>0</v>
      </c>
      <c r="K381" s="231" t="s">
        <v>231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0.00081999999999999998</v>
      </c>
      <c r="R381" s="238">
        <f>Q381*H381</f>
        <v>0.032430999999999995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2682</v>
      </c>
    </row>
    <row r="382" s="2" customFormat="1">
      <c r="A382" s="40"/>
      <c r="B382" s="41"/>
      <c r="C382" s="42"/>
      <c r="D382" s="242" t="s">
        <v>234</v>
      </c>
      <c r="E382" s="42"/>
      <c r="F382" s="243" t="s">
        <v>2683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234</v>
      </c>
      <c r="AU382" s="18" t="s">
        <v>21</v>
      </c>
    </row>
    <row r="383" s="13" customFormat="1">
      <c r="A383" s="13"/>
      <c r="B383" s="247"/>
      <c r="C383" s="248"/>
      <c r="D383" s="249" t="s">
        <v>236</v>
      </c>
      <c r="E383" s="250" t="s">
        <v>1</v>
      </c>
      <c r="F383" s="251" t="s">
        <v>2684</v>
      </c>
      <c r="G383" s="248"/>
      <c r="H383" s="252">
        <v>39.549999999999997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236</v>
      </c>
      <c r="AU383" s="258" t="s">
        <v>21</v>
      </c>
      <c r="AV383" s="13" t="s">
        <v>21</v>
      </c>
      <c r="AW383" s="13" t="s">
        <v>36</v>
      </c>
      <c r="AX383" s="13" t="s">
        <v>88</v>
      </c>
      <c r="AY383" s="258" t="s">
        <v>225</v>
      </c>
    </row>
    <row r="384" s="2" customFormat="1" ht="24.15" customHeight="1">
      <c r="A384" s="40"/>
      <c r="B384" s="41"/>
      <c r="C384" s="229" t="s">
        <v>1494</v>
      </c>
      <c r="D384" s="229" t="s">
        <v>227</v>
      </c>
      <c r="E384" s="230" t="s">
        <v>2685</v>
      </c>
      <c r="F384" s="231" t="s">
        <v>2686</v>
      </c>
      <c r="G384" s="232" t="s">
        <v>230</v>
      </c>
      <c r="H384" s="233">
        <v>25.960000000000001</v>
      </c>
      <c r="I384" s="234"/>
      <c r="J384" s="235">
        <f>ROUND(I384*H384,2)</f>
        <v>0</v>
      </c>
      <c r="K384" s="231" t="s">
        <v>231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0.00051999999999999995</v>
      </c>
      <c r="R384" s="238">
        <f>Q384*H384</f>
        <v>0.013499199999999999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232</v>
      </c>
      <c r="AT384" s="240" t="s">
        <v>227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2687</v>
      </c>
    </row>
    <row r="385" s="2" customFormat="1">
      <c r="A385" s="40"/>
      <c r="B385" s="41"/>
      <c r="C385" s="42"/>
      <c r="D385" s="242" t="s">
        <v>234</v>
      </c>
      <c r="E385" s="42"/>
      <c r="F385" s="243" t="s">
        <v>2688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234</v>
      </c>
      <c r="AU385" s="18" t="s">
        <v>21</v>
      </c>
    </row>
    <row r="386" s="13" customFormat="1">
      <c r="A386" s="13"/>
      <c r="B386" s="247"/>
      <c r="C386" s="248"/>
      <c r="D386" s="249" t="s">
        <v>236</v>
      </c>
      <c r="E386" s="250" t="s">
        <v>1</v>
      </c>
      <c r="F386" s="251" t="s">
        <v>2689</v>
      </c>
      <c r="G386" s="248"/>
      <c r="H386" s="252">
        <v>25.960000000000001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236</v>
      </c>
      <c r="AU386" s="258" t="s">
        <v>21</v>
      </c>
      <c r="AV386" s="13" t="s">
        <v>21</v>
      </c>
      <c r="AW386" s="13" t="s">
        <v>36</v>
      </c>
      <c r="AX386" s="13" t="s">
        <v>88</v>
      </c>
      <c r="AY386" s="258" t="s">
        <v>225</v>
      </c>
    </row>
    <row r="387" s="12" customFormat="1" ht="22.8" customHeight="1">
      <c r="A387" s="12"/>
      <c r="B387" s="213"/>
      <c r="C387" s="214"/>
      <c r="D387" s="215" t="s">
        <v>79</v>
      </c>
      <c r="E387" s="227" t="s">
        <v>283</v>
      </c>
      <c r="F387" s="227" t="s">
        <v>516</v>
      </c>
      <c r="G387" s="214"/>
      <c r="H387" s="214"/>
      <c r="I387" s="217"/>
      <c r="J387" s="228">
        <f>BK387</f>
        <v>0</v>
      </c>
      <c r="K387" s="214"/>
      <c r="L387" s="219"/>
      <c r="M387" s="220"/>
      <c r="N387" s="221"/>
      <c r="O387" s="221"/>
      <c r="P387" s="222">
        <f>SUM(P388:P442)</f>
        <v>0</v>
      </c>
      <c r="Q387" s="221"/>
      <c r="R387" s="222">
        <f>SUM(R388:R442)</f>
        <v>24.094322599999998</v>
      </c>
      <c r="S387" s="221"/>
      <c r="T387" s="223">
        <f>SUM(T388:T442)</f>
        <v>376.58799999999997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4" t="s">
        <v>88</v>
      </c>
      <c r="AT387" s="225" t="s">
        <v>79</v>
      </c>
      <c r="AU387" s="225" t="s">
        <v>88</v>
      </c>
      <c r="AY387" s="224" t="s">
        <v>225</v>
      </c>
      <c r="BK387" s="226">
        <f>SUM(BK388:BK442)</f>
        <v>0</v>
      </c>
    </row>
    <row r="388" s="2" customFormat="1" ht="33" customHeight="1">
      <c r="A388" s="40"/>
      <c r="B388" s="41"/>
      <c r="C388" s="229" t="s">
        <v>1496</v>
      </c>
      <c r="D388" s="229" t="s">
        <v>227</v>
      </c>
      <c r="E388" s="230" t="s">
        <v>2690</v>
      </c>
      <c r="F388" s="231" t="s">
        <v>2691</v>
      </c>
      <c r="G388" s="232" t="s">
        <v>537</v>
      </c>
      <c r="H388" s="233">
        <v>8</v>
      </c>
      <c r="I388" s="234"/>
      <c r="J388" s="235">
        <f>ROUND(I388*H388,2)</f>
        <v>0</v>
      </c>
      <c r="K388" s="231" t="s">
        <v>231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0.15540000000000001</v>
      </c>
      <c r="R388" s="238">
        <f>Q388*H388</f>
        <v>1.2432000000000001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232</v>
      </c>
      <c r="AT388" s="240" t="s">
        <v>227</v>
      </c>
      <c r="AU388" s="240" t="s">
        <v>21</v>
      </c>
      <c r="AY388" s="18" t="s">
        <v>225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88</v>
      </c>
      <c r="BK388" s="241">
        <f>ROUND(I388*H388,2)</f>
        <v>0</v>
      </c>
      <c r="BL388" s="18" t="s">
        <v>232</v>
      </c>
      <c r="BM388" s="240" t="s">
        <v>2692</v>
      </c>
    </row>
    <row r="389" s="2" customFormat="1">
      <c r="A389" s="40"/>
      <c r="B389" s="41"/>
      <c r="C389" s="42"/>
      <c r="D389" s="242" t="s">
        <v>234</v>
      </c>
      <c r="E389" s="42"/>
      <c r="F389" s="243" t="s">
        <v>2693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234</v>
      </c>
      <c r="AU389" s="18" t="s">
        <v>21</v>
      </c>
    </row>
    <row r="390" s="2" customFormat="1">
      <c r="A390" s="40"/>
      <c r="B390" s="41"/>
      <c r="C390" s="42"/>
      <c r="D390" s="249" t="s">
        <v>261</v>
      </c>
      <c r="E390" s="42"/>
      <c r="F390" s="259" t="s">
        <v>2694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261</v>
      </c>
      <c r="AU390" s="18" t="s">
        <v>21</v>
      </c>
    </row>
    <row r="391" s="2" customFormat="1" ht="16.5" customHeight="1">
      <c r="A391" s="40"/>
      <c r="B391" s="41"/>
      <c r="C391" s="282" t="s">
        <v>1498</v>
      </c>
      <c r="D391" s="282" t="s">
        <v>341</v>
      </c>
      <c r="E391" s="283" t="s">
        <v>2695</v>
      </c>
      <c r="F391" s="284" t="s">
        <v>2696</v>
      </c>
      <c r="G391" s="285" t="s">
        <v>537</v>
      </c>
      <c r="H391" s="286">
        <v>8.1600000000000001</v>
      </c>
      <c r="I391" s="287"/>
      <c r="J391" s="288">
        <f>ROUND(I391*H391,2)</f>
        <v>0</v>
      </c>
      <c r="K391" s="284" t="s">
        <v>231</v>
      </c>
      <c r="L391" s="289"/>
      <c r="M391" s="290" t="s">
        <v>1</v>
      </c>
      <c r="N391" s="291" t="s">
        <v>45</v>
      </c>
      <c r="O391" s="93"/>
      <c r="P391" s="238">
        <f>O391*H391</f>
        <v>0</v>
      </c>
      <c r="Q391" s="238">
        <v>0.080000000000000002</v>
      </c>
      <c r="R391" s="238">
        <f>Q391*H391</f>
        <v>0.65280000000000005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277</v>
      </c>
      <c r="AT391" s="240" t="s">
        <v>341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232</v>
      </c>
      <c r="BM391" s="240" t="s">
        <v>2697</v>
      </c>
    </row>
    <row r="392" s="2" customFormat="1">
      <c r="A392" s="40"/>
      <c r="B392" s="41"/>
      <c r="C392" s="42"/>
      <c r="D392" s="249" t="s">
        <v>261</v>
      </c>
      <c r="E392" s="42"/>
      <c r="F392" s="259" t="s">
        <v>2698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261</v>
      </c>
      <c r="AU392" s="18" t="s">
        <v>21</v>
      </c>
    </row>
    <row r="393" s="13" customFormat="1">
      <c r="A393" s="13"/>
      <c r="B393" s="247"/>
      <c r="C393" s="248"/>
      <c r="D393" s="249" t="s">
        <v>236</v>
      </c>
      <c r="E393" s="248"/>
      <c r="F393" s="251" t="s">
        <v>2699</v>
      </c>
      <c r="G393" s="248"/>
      <c r="H393" s="252">
        <v>8.1600000000000001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236</v>
      </c>
      <c r="AU393" s="258" t="s">
        <v>21</v>
      </c>
      <c r="AV393" s="13" t="s">
        <v>21</v>
      </c>
      <c r="AW393" s="13" t="s">
        <v>4</v>
      </c>
      <c r="AX393" s="13" t="s">
        <v>88</v>
      </c>
      <c r="AY393" s="258" t="s">
        <v>225</v>
      </c>
    </row>
    <row r="394" s="2" customFormat="1" ht="33" customHeight="1">
      <c r="A394" s="40"/>
      <c r="B394" s="41"/>
      <c r="C394" s="229" t="s">
        <v>1501</v>
      </c>
      <c r="D394" s="229" t="s">
        <v>227</v>
      </c>
      <c r="E394" s="230" t="s">
        <v>2700</v>
      </c>
      <c r="F394" s="231" t="s">
        <v>2701</v>
      </c>
      <c r="G394" s="232" t="s">
        <v>537</v>
      </c>
      <c r="H394" s="233">
        <v>12.25</v>
      </c>
      <c r="I394" s="234"/>
      <c r="J394" s="235">
        <f>ROUND(I394*H394,2)</f>
        <v>0</v>
      </c>
      <c r="K394" s="231" t="s">
        <v>231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0.1295</v>
      </c>
      <c r="R394" s="238">
        <f>Q394*H394</f>
        <v>1.5863750000000001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232</v>
      </c>
      <c r="AT394" s="240" t="s">
        <v>227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232</v>
      </c>
      <c r="BM394" s="240" t="s">
        <v>2702</v>
      </c>
    </row>
    <row r="395" s="2" customFormat="1">
      <c r="A395" s="40"/>
      <c r="B395" s="41"/>
      <c r="C395" s="42"/>
      <c r="D395" s="242" t="s">
        <v>234</v>
      </c>
      <c r="E395" s="42"/>
      <c r="F395" s="243" t="s">
        <v>2703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234</v>
      </c>
      <c r="AU395" s="18" t="s">
        <v>21</v>
      </c>
    </row>
    <row r="396" s="2" customFormat="1">
      <c r="A396" s="40"/>
      <c r="B396" s="41"/>
      <c r="C396" s="42"/>
      <c r="D396" s="249" t="s">
        <v>261</v>
      </c>
      <c r="E396" s="42"/>
      <c r="F396" s="259" t="s">
        <v>2694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261</v>
      </c>
      <c r="AU396" s="18" t="s">
        <v>21</v>
      </c>
    </row>
    <row r="397" s="13" customFormat="1">
      <c r="A397" s="13"/>
      <c r="B397" s="247"/>
      <c r="C397" s="248"/>
      <c r="D397" s="249" t="s">
        <v>236</v>
      </c>
      <c r="E397" s="250" t="s">
        <v>1</v>
      </c>
      <c r="F397" s="251" t="s">
        <v>2704</v>
      </c>
      <c r="G397" s="248"/>
      <c r="H397" s="252">
        <v>12.25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236</v>
      </c>
      <c r="AU397" s="258" t="s">
        <v>21</v>
      </c>
      <c r="AV397" s="13" t="s">
        <v>21</v>
      </c>
      <c r="AW397" s="13" t="s">
        <v>36</v>
      </c>
      <c r="AX397" s="13" t="s">
        <v>88</v>
      </c>
      <c r="AY397" s="258" t="s">
        <v>225</v>
      </c>
    </row>
    <row r="398" s="2" customFormat="1" ht="16.5" customHeight="1">
      <c r="A398" s="40"/>
      <c r="B398" s="41"/>
      <c r="C398" s="282" t="s">
        <v>1504</v>
      </c>
      <c r="D398" s="282" t="s">
        <v>341</v>
      </c>
      <c r="E398" s="283" t="s">
        <v>2705</v>
      </c>
      <c r="F398" s="284" t="s">
        <v>2706</v>
      </c>
      <c r="G398" s="285" t="s">
        <v>537</v>
      </c>
      <c r="H398" s="286">
        <v>12.494999999999999</v>
      </c>
      <c r="I398" s="287"/>
      <c r="J398" s="288">
        <f>ROUND(I398*H398,2)</f>
        <v>0</v>
      </c>
      <c r="K398" s="284" t="s">
        <v>231</v>
      </c>
      <c r="L398" s="289"/>
      <c r="M398" s="290" t="s">
        <v>1</v>
      </c>
      <c r="N398" s="291" t="s">
        <v>45</v>
      </c>
      <c r="O398" s="93"/>
      <c r="P398" s="238">
        <f>O398*H398</f>
        <v>0</v>
      </c>
      <c r="Q398" s="238">
        <v>0.045999999999999999</v>
      </c>
      <c r="R398" s="238">
        <f>Q398*H398</f>
        <v>0.57477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277</v>
      </c>
      <c r="AT398" s="240" t="s">
        <v>341</v>
      </c>
      <c r="AU398" s="240" t="s">
        <v>21</v>
      </c>
      <c r="AY398" s="18" t="s">
        <v>225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88</v>
      </c>
      <c r="BK398" s="241">
        <f>ROUND(I398*H398,2)</f>
        <v>0</v>
      </c>
      <c r="BL398" s="18" t="s">
        <v>232</v>
      </c>
      <c r="BM398" s="240" t="s">
        <v>2707</v>
      </c>
    </row>
    <row r="399" s="13" customFormat="1">
      <c r="A399" s="13"/>
      <c r="B399" s="247"/>
      <c r="C399" s="248"/>
      <c r="D399" s="249" t="s">
        <v>236</v>
      </c>
      <c r="E399" s="248"/>
      <c r="F399" s="251" t="s">
        <v>2708</v>
      </c>
      <c r="G399" s="248"/>
      <c r="H399" s="252">
        <v>12.494999999999999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236</v>
      </c>
      <c r="AU399" s="258" t="s">
        <v>21</v>
      </c>
      <c r="AV399" s="13" t="s">
        <v>21</v>
      </c>
      <c r="AW399" s="13" t="s">
        <v>4</v>
      </c>
      <c r="AX399" s="13" t="s">
        <v>88</v>
      </c>
      <c r="AY399" s="258" t="s">
        <v>225</v>
      </c>
    </row>
    <row r="400" s="2" customFormat="1" ht="24.15" customHeight="1">
      <c r="A400" s="40"/>
      <c r="B400" s="41"/>
      <c r="C400" s="229" t="s">
        <v>1507</v>
      </c>
      <c r="D400" s="229" t="s">
        <v>227</v>
      </c>
      <c r="E400" s="230" t="s">
        <v>2709</v>
      </c>
      <c r="F400" s="231" t="s">
        <v>2710</v>
      </c>
      <c r="G400" s="232" t="s">
        <v>537</v>
      </c>
      <c r="H400" s="233">
        <v>102.8</v>
      </c>
      <c r="I400" s="234"/>
      <c r="J400" s="235">
        <f>ROUND(I400*H400,2)</f>
        <v>0</v>
      </c>
      <c r="K400" s="231" t="s">
        <v>231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1.0000000000000001E-05</v>
      </c>
      <c r="R400" s="238">
        <f>Q400*H400</f>
        <v>0.0010280000000000001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232</v>
      </c>
      <c r="AT400" s="240" t="s">
        <v>227</v>
      </c>
      <c r="AU400" s="240" t="s">
        <v>21</v>
      </c>
      <c r="AY400" s="18" t="s">
        <v>225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88</v>
      </c>
      <c r="BK400" s="241">
        <f>ROUND(I400*H400,2)</f>
        <v>0</v>
      </c>
      <c r="BL400" s="18" t="s">
        <v>232</v>
      </c>
      <c r="BM400" s="240" t="s">
        <v>2711</v>
      </c>
    </row>
    <row r="401" s="2" customFormat="1">
      <c r="A401" s="40"/>
      <c r="B401" s="41"/>
      <c r="C401" s="42"/>
      <c r="D401" s="242" t="s">
        <v>234</v>
      </c>
      <c r="E401" s="42"/>
      <c r="F401" s="243" t="s">
        <v>2712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8" t="s">
        <v>234</v>
      </c>
      <c r="AU401" s="18" t="s">
        <v>21</v>
      </c>
    </row>
    <row r="402" s="13" customFormat="1">
      <c r="A402" s="13"/>
      <c r="B402" s="247"/>
      <c r="C402" s="248"/>
      <c r="D402" s="249" t="s">
        <v>236</v>
      </c>
      <c r="E402" s="250" t="s">
        <v>1</v>
      </c>
      <c r="F402" s="251" t="s">
        <v>2713</v>
      </c>
      <c r="G402" s="248"/>
      <c r="H402" s="252">
        <v>102.8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236</v>
      </c>
      <c r="AU402" s="258" t="s">
        <v>21</v>
      </c>
      <c r="AV402" s="13" t="s">
        <v>21</v>
      </c>
      <c r="AW402" s="13" t="s">
        <v>36</v>
      </c>
      <c r="AX402" s="13" t="s">
        <v>88</v>
      </c>
      <c r="AY402" s="258" t="s">
        <v>225</v>
      </c>
    </row>
    <row r="403" s="2" customFormat="1" ht="24.15" customHeight="1">
      <c r="A403" s="40"/>
      <c r="B403" s="41"/>
      <c r="C403" s="229" t="s">
        <v>1510</v>
      </c>
      <c r="D403" s="229" t="s">
        <v>227</v>
      </c>
      <c r="E403" s="230" t="s">
        <v>2714</v>
      </c>
      <c r="F403" s="231" t="s">
        <v>2715</v>
      </c>
      <c r="G403" s="232" t="s">
        <v>537</v>
      </c>
      <c r="H403" s="233">
        <v>102.8</v>
      </c>
      <c r="I403" s="234"/>
      <c r="J403" s="235">
        <f>ROUND(I403*H403,2)</f>
        <v>0</v>
      </c>
      <c r="K403" s="231" t="s">
        <v>231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0.00034000000000000002</v>
      </c>
      <c r="R403" s="238">
        <f>Q403*H403</f>
        <v>0.034952000000000004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232</v>
      </c>
      <c r="AT403" s="240" t="s">
        <v>227</v>
      </c>
      <c r="AU403" s="240" t="s">
        <v>21</v>
      </c>
      <c r="AY403" s="18" t="s">
        <v>225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88</v>
      </c>
      <c r="BK403" s="241">
        <f>ROUND(I403*H403,2)</f>
        <v>0</v>
      </c>
      <c r="BL403" s="18" t="s">
        <v>232</v>
      </c>
      <c r="BM403" s="240" t="s">
        <v>2716</v>
      </c>
    </row>
    <row r="404" s="2" customFormat="1">
      <c r="A404" s="40"/>
      <c r="B404" s="41"/>
      <c r="C404" s="42"/>
      <c r="D404" s="242" t="s">
        <v>234</v>
      </c>
      <c r="E404" s="42"/>
      <c r="F404" s="243" t="s">
        <v>2717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234</v>
      </c>
      <c r="AU404" s="18" t="s">
        <v>21</v>
      </c>
    </row>
    <row r="405" s="2" customFormat="1">
      <c r="A405" s="40"/>
      <c r="B405" s="41"/>
      <c r="C405" s="42"/>
      <c r="D405" s="249" t="s">
        <v>261</v>
      </c>
      <c r="E405" s="42"/>
      <c r="F405" s="259" t="s">
        <v>2718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8" t="s">
        <v>261</v>
      </c>
      <c r="AU405" s="18" t="s">
        <v>21</v>
      </c>
    </row>
    <row r="406" s="2" customFormat="1" ht="24.15" customHeight="1">
      <c r="A406" s="40"/>
      <c r="B406" s="41"/>
      <c r="C406" s="229" t="s">
        <v>1514</v>
      </c>
      <c r="D406" s="229" t="s">
        <v>227</v>
      </c>
      <c r="E406" s="230" t="s">
        <v>2719</v>
      </c>
      <c r="F406" s="231" t="s">
        <v>2720</v>
      </c>
      <c r="G406" s="232" t="s">
        <v>230</v>
      </c>
      <c r="H406" s="233">
        <v>206.62000000000001</v>
      </c>
      <c r="I406" s="234"/>
      <c r="J406" s="235">
        <f>ROUND(I406*H406,2)</f>
        <v>0</v>
      </c>
      <c r="K406" s="231" t="s">
        <v>231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0.0010200000000000001</v>
      </c>
      <c r="R406" s="238">
        <f>Q406*H406</f>
        <v>0.21075240000000001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232</v>
      </c>
      <c r="AT406" s="240" t="s">
        <v>227</v>
      </c>
      <c r="AU406" s="240" t="s">
        <v>21</v>
      </c>
      <c r="AY406" s="18" t="s">
        <v>225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88</v>
      </c>
      <c r="BK406" s="241">
        <f>ROUND(I406*H406,2)</f>
        <v>0</v>
      </c>
      <c r="BL406" s="18" t="s">
        <v>232</v>
      </c>
      <c r="BM406" s="240" t="s">
        <v>2721</v>
      </c>
    </row>
    <row r="407" s="2" customFormat="1">
      <c r="A407" s="40"/>
      <c r="B407" s="41"/>
      <c r="C407" s="42"/>
      <c r="D407" s="242" t="s">
        <v>234</v>
      </c>
      <c r="E407" s="42"/>
      <c r="F407" s="243" t="s">
        <v>2722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8" t="s">
        <v>234</v>
      </c>
      <c r="AU407" s="18" t="s">
        <v>21</v>
      </c>
    </row>
    <row r="408" s="13" customFormat="1">
      <c r="A408" s="13"/>
      <c r="B408" s="247"/>
      <c r="C408" s="248"/>
      <c r="D408" s="249" t="s">
        <v>236</v>
      </c>
      <c r="E408" s="250" t="s">
        <v>1</v>
      </c>
      <c r="F408" s="251" t="s">
        <v>2723</v>
      </c>
      <c r="G408" s="248"/>
      <c r="H408" s="252">
        <v>86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236</v>
      </c>
      <c r="AU408" s="258" t="s">
        <v>21</v>
      </c>
      <c r="AV408" s="13" t="s">
        <v>21</v>
      </c>
      <c r="AW408" s="13" t="s">
        <v>36</v>
      </c>
      <c r="AX408" s="13" t="s">
        <v>80</v>
      </c>
      <c r="AY408" s="258" t="s">
        <v>225</v>
      </c>
    </row>
    <row r="409" s="13" customFormat="1">
      <c r="A409" s="13"/>
      <c r="B409" s="247"/>
      <c r="C409" s="248"/>
      <c r="D409" s="249" t="s">
        <v>236</v>
      </c>
      <c r="E409" s="250" t="s">
        <v>1</v>
      </c>
      <c r="F409" s="251" t="s">
        <v>2724</v>
      </c>
      <c r="G409" s="248"/>
      <c r="H409" s="252">
        <v>120.62000000000001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236</v>
      </c>
      <c r="AU409" s="258" t="s">
        <v>21</v>
      </c>
      <c r="AV409" s="13" t="s">
        <v>21</v>
      </c>
      <c r="AW409" s="13" t="s">
        <v>36</v>
      </c>
      <c r="AX409" s="13" t="s">
        <v>80</v>
      </c>
      <c r="AY409" s="258" t="s">
        <v>225</v>
      </c>
    </row>
    <row r="410" s="14" customFormat="1">
      <c r="A410" s="14"/>
      <c r="B410" s="260"/>
      <c r="C410" s="261"/>
      <c r="D410" s="249" t="s">
        <v>236</v>
      </c>
      <c r="E410" s="262" t="s">
        <v>1</v>
      </c>
      <c r="F410" s="263" t="s">
        <v>270</v>
      </c>
      <c r="G410" s="261"/>
      <c r="H410" s="264">
        <v>206.62000000000001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0" t="s">
        <v>236</v>
      </c>
      <c r="AU410" s="270" t="s">
        <v>21</v>
      </c>
      <c r="AV410" s="14" t="s">
        <v>232</v>
      </c>
      <c r="AW410" s="14" t="s">
        <v>36</v>
      </c>
      <c r="AX410" s="14" t="s">
        <v>88</v>
      </c>
      <c r="AY410" s="270" t="s">
        <v>225</v>
      </c>
    </row>
    <row r="411" s="2" customFormat="1" ht="24.15" customHeight="1">
      <c r="A411" s="40"/>
      <c r="B411" s="41"/>
      <c r="C411" s="229" t="s">
        <v>1518</v>
      </c>
      <c r="D411" s="229" t="s">
        <v>227</v>
      </c>
      <c r="E411" s="230" t="s">
        <v>2725</v>
      </c>
      <c r="F411" s="231" t="s">
        <v>2726</v>
      </c>
      <c r="G411" s="232" t="s">
        <v>537</v>
      </c>
      <c r="H411" s="233">
        <v>15.66</v>
      </c>
      <c r="I411" s="234"/>
      <c r="J411" s="235">
        <f>ROUND(I411*H411,2)</f>
        <v>0</v>
      </c>
      <c r="K411" s="231" t="s">
        <v>231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0.0068700000000000002</v>
      </c>
      <c r="R411" s="238">
        <f>Q411*H411</f>
        <v>0.10758420000000001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232</v>
      </c>
      <c r="AT411" s="240" t="s">
        <v>227</v>
      </c>
      <c r="AU411" s="240" t="s">
        <v>21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232</v>
      </c>
      <c r="BM411" s="240" t="s">
        <v>2727</v>
      </c>
    </row>
    <row r="412" s="2" customFormat="1">
      <c r="A412" s="40"/>
      <c r="B412" s="41"/>
      <c r="C412" s="42"/>
      <c r="D412" s="242" t="s">
        <v>234</v>
      </c>
      <c r="E412" s="42"/>
      <c r="F412" s="243" t="s">
        <v>2728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234</v>
      </c>
      <c r="AU412" s="18" t="s">
        <v>21</v>
      </c>
    </row>
    <row r="413" s="13" customFormat="1">
      <c r="A413" s="13"/>
      <c r="B413" s="247"/>
      <c r="C413" s="248"/>
      <c r="D413" s="249" t="s">
        <v>236</v>
      </c>
      <c r="E413" s="250" t="s">
        <v>1</v>
      </c>
      <c r="F413" s="251" t="s">
        <v>2729</v>
      </c>
      <c r="G413" s="248"/>
      <c r="H413" s="252">
        <v>15.66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236</v>
      </c>
      <c r="AU413" s="258" t="s">
        <v>21</v>
      </c>
      <c r="AV413" s="13" t="s">
        <v>21</v>
      </c>
      <c r="AW413" s="13" t="s">
        <v>36</v>
      </c>
      <c r="AX413" s="13" t="s">
        <v>88</v>
      </c>
      <c r="AY413" s="258" t="s">
        <v>225</v>
      </c>
    </row>
    <row r="414" s="2" customFormat="1" ht="21.75" customHeight="1">
      <c r="A414" s="40"/>
      <c r="B414" s="41"/>
      <c r="C414" s="282" t="s">
        <v>1522</v>
      </c>
      <c r="D414" s="282" t="s">
        <v>341</v>
      </c>
      <c r="E414" s="283" t="s">
        <v>2730</v>
      </c>
      <c r="F414" s="284" t="s">
        <v>2731</v>
      </c>
      <c r="G414" s="285" t="s">
        <v>537</v>
      </c>
      <c r="H414" s="286">
        <v>15.66</v>
      </c>
      <c r="I414" s="287"/>
      <c r="J414" s="288">
        <f>ROUND(I414*H414,2)</f>
        <v>0</v>
      </c>
      <c r="K414" s="284" t="s">
        <v>1</v>
      </c>
      <c r="L414" s="289"/>
      <c r="M414" s="290" t="s">
        <v>1</v>
      </c>
      <c r="N414" s="291" t="s">
        <v>45</v>
      </c>
      <c r="O414" s="93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277</v>
      </c>
      <c r="AT414" s="240" t="s">
        <v>341</v>
      </c>
      <c r="AU414" s="240" t="s">
        <v>21</v>
      </c>
      <c r="AY414" s="18" t="s">
        <v>225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88</v>
      </c>
      <c r="BK414" s="241">
        <f>ROUND(I414*H414,2)</f>
        <v>0</v>
      </c>
      <c r="BL414" s="18" t="s">
        <v>232</v>
      </c>
      <c r="BM414" s="240" t="s">
        <v>2732</v>
      </c>
    </row>
    <row r="415" s="13" customFormat="1">
      <c r="A415" s="13"/>
      <c r="B415" s="247"/>
      <c r="C415" s="248"/>
      <c r="D415" s="249" t="s">
        <v>236</v>
      </c>
      <c r="E415" s="250" t="s">
        <v>1</v>
      </c>
      <c r="F415" s="251" t="s">
        <v>2733</v>
      </c>
      <c r="G415" s="248"/>
      <c r="H415" s="252">
        <v>15.66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236</v>
      </c>
      <c r="AU415" s="258" t="s">
        <v>21</v>
      </c>
      <c r="AV415" s="13" t="s">
        <v>21</v>
      </c>
      <c r="AW415" s="13" t="s">
        <v>36</v>
      </c>
      <c r="AX415" s="13" t="s">
        <v>88</v>
      </c>
      <c r="AY415" s="258" t="s">
        <v>225</v>
      </c>
    </row>
    <row r="416" s="2" customFormat="1" ht="24.15" customHeight="1">
      <c r="A416" s="40"/>
      <c r="B416" s="41"/>
      <c r="C416" s="229" t="s">
        <v>1526</v>
      </c>
      <c r="D416" s="229" t="s">
        <v>227</v>
      </c>
      <c r="E416" s="230" t="s">
        <v>1489</v>
      </c>
      <c r="F416" s="231" t="s">
        <v>1490</v>
      </c>
      <c r="G416" s="232" t="s">
        <v>537</v>
      </c>
      <c r="H416" s="233">
        <v>5.9000000000000004</v>
      </c>
      <c r="I416" s="234"/>
      <c r="J416" s="235">
        <f>ROUND(I416*H416,2)</f>
        <v>0</v>
      </c>
      <c r="K416" s="231" t="s">
        <v>231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0.16370999999999999</v>
      </c>
      <c r="R416" s="238">
        <f>Q416*H416</f>
        <v>0.965889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232</v>
      </c>
      <c r="AT416" s="240" t="s">
        <v>227</v>
      </c>
      <c r="AU416" s="240" t="s">
        <v>21</v>
      </c>
      <c r="AY416" s="18" t="s">
        <v>225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88</v>
      </c>
      <c r="BK416" s="241">
        <f>ROUND(I416*H416,2)</f>
        <v>0</v>
      </c>
      <c r="BL416" s="18" t="s">
        <v>232</v>
      </c>
      <c r="BM416" s="240" t="s">
        <v>2734</v>
      </c>
    </row>
    <row r="417" s="2" customFormat="1">
      <c r="A417" s="40"/>
      <c r="B417" s="41"/>
      <c r="C417" s="42"/>
      <c r="D417" s="242" t="s">
        <v>234</v>
      </c>
      <c r="E417" s="42"/>
      <c r="F417" s="243" t="s">
        <v>1492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234</v>
      </c>
      <c r="AU417" s="18" t="s">
        <v>21</v>
      </c>
    </row>
    <row r="418" s="13" customFormat="1">
      <c r="A418" s="13"/>
      <c r="B418" s="247"/>
      <c r="C418" s="248"/>
      <c r="D418" s="249" t="s">
        <v>236</v>
      </c>
      <c r="E418" s="250" t="s">
        <v>1</v>
      </c>
      <c r="F418" s="251" t="s">
        <v>2735</v>
      </c>
      <c r="G418" s="248"/>
      <c r="H418" s="252">
        <v>5.9000000000000004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236</v>
      </c>
      <c r="AU418" s="258" t="s">
        <v>21</v>
      </c>
      <c r="AV418" s="13" t="s">
        <v>21</v>
      </c>
      <c r="AW418" s="13" t="s">
        <v>36</v>
      </c>
      <c r="AX418" s="13" t="s">
        <v>88</v>
      </c>
      <c r="AY418" s="258" t="s">
        <v>225</v>
      </c>
    </row>
    <row r="419" s="2" customFormat="1" ht="16.5" customHeight="1">
      <c r="A419" s="40"/>
      <c r="B419" s="41"/>
      <c r="C419" s="282" t="s">
        <v>1530</v>
      </c>
      <c r="D419" s="282" t="s">
        <v>341</v>
      </c>
      <c r="E419" s="283" t="s">
        <v>2736</v>
      </c>
      <c r="F419" s="284" t="s">
        <v>2737</v>
      </c>
      <c r="G419" s="285" t="s">
        <v>537</v>
      </c>
      <c r="H419" s="286">
        <v>6</v>
      </c>
      <c r="I419" s="287"/>
      <c r="J419" s="288">
        <f>ROUND(I419*H419,2)</f>
        <v>0</v>
      </c>
      <c r="K419" s="284" t="s">
        <v>231</v>
      </c>
      <c r="L419" s="289"/>
      <c r="M419" s="290" t="s">
        <v>1</v>
      </c>
      <c r="N419" s="291" t="s">
        <v>45</v>
      </c>
      <c r="O419" s="93"/>
      <c r="P419" s="238">
        <f>O419*H419</f>
        <v>0</v>
      </c>
      <c r="Q419" s="238">
        <v>0.12</v>
      </c>
      <c r="R419" s="238">
        <f>Q419*H419</f>
        <v>0.71999999999999997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277</v>
      </c>
      <c r="AT419" s="240" t="s">
        <v>341</v>
      </c>
      <c r="AU419" s="240" t="s">
        <v>21</v>
      </c>
      <c r="AY419" s="18" t="s">
        <v>225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88</v>
      </c>
      <c r="BK419" s="241">
        <f>ROUND(I419*H419,2)</f>
        <v>0</v>
      </c>
      <c r="BL419" s="18" t="s">
        <v>232</v>
      </c>
      <c r="BM419" s="240" t="s">
        <v>2738</v>
      </c>
    </row>
    <row r="420" s="2" customFormat="1" ht="24.15" customHeight="1">
      <c r="A420" s="40"/>
      <c r="B420" s="41"/>
      <c r="C420" s="229" t="s">
        <v>1535</v>
      </c>
      <c r="D420" s="229" t="s">
        <v>227</v>
      </c>
      <c r="E420" s="230" t="s">
        <v>2739</v>
      </c>
      <c r="F420" s="231" t="s">
        <v>2740</v>
      </c>
      <c r="G420" s="232" t="s">
        <v>459</v>
      </c>
      <c r="H420" s="233">
        <v>9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232</v>
      </c>
      <c r="AT420" s="240" t="s">
        <v>227</v>
      </c>
      <c r="AU420" s="240" t="s">
        <v>21</v>
      </c>
      <c r="AY420" s="18" t="s">
        <v>225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88</v>
      </c>
      <c r="BK420" s="241">
        <f>ROUND(I420*H420,2)</f>
        <v>0</v>
      </c>
      <c r="BL420" s="18" t="s">
        <v>232</v>
      </c>
      <c r="BM420" s="240" t="s">
        <v>2741</v>
      </c>
    </row>
    <row r="421" s="2" customFormat="1">
      <c r="A421" s="40"/>
      <c r="B421" s="41"/>
      <c r="C421" s="42"/>
      <c r="D421" s="249" t="s">
        <v>261</v>
      </c>
      <c r="E421" s="42"/>
      <c r="F421" s="259" t="s">
        <v>2742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261</v>
      </c>
      <c r="AU421" s="18" t="s">
        <v>21</v>
      </c>
    </row>
    <row r="422" s="2" customFormat="1" ht="16.5" customHeight="1">
      <c r="A422" s="40"/>
      <c r="B422" s="41"/>
      <c r="C422" s="229" t="s">
        <v>2143</v>
      </c>
      <c r="D422" s="229" t="s">
        <v>227</v>
      </c>
      <c r="E422" s="230" t="s">
        <v>2743</v>
      </c>
      <c r="F422" s="231" t="s">
        <v>2744</v>
      </c>
      <c r="G422" s="232" t="s">
        <v>459</v>
      </c>
      <c r="H422" s="233">
        <v>2</v>
      </c>
      <c r="I422" s="234"/>
      <c r="J422" s="235">
        <f>ROUND(I422*H422,2)</f>
        <v>0</v>
      </c>
      <c r="K422" s="231" t="s">
        <v>231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0.0094199999999999996</v>
      </c>
      <c r="R422" s="238">
        <f>Q422*H422</f>
        <v>0.018839999999999999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232</v>
      </c>
      <c r="AT422" s="240" t="s">
        <v>227</v>
      </c>
      <c r="AU422" s="240" t="s">
        <v>21</v>
      </c>
      <c r="AY422" s="18" t="s">
        <v>225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88</v>
      </c>
      <c r="BK422" s="241">
        <f>ROUND(I422*H422,2)</f>
        <v>0</v>
      </c>
      <c r="BL422" s="18" t="s">
        <v>232</v>
      </c>
      <c r="BM422" s="240" t="s">
        <v>2745</v>
      </c>
    </row>
    <row r="423" s="2" customFormat="1">
      <c r="A423" s="40"/>
      <c r="B423" s="41"/>
      <c r="C423" s="42"/>
      <c r="D423" s="242" t="s">
        <v>234</v>
      </c>
      <c r="E423" s="42"/>
      <c r="F423" s="243" t="s">
        <v>2746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8" t="s">
        <v>234</v>
      </c>
      <c r="AU423" s="18" t="s">
        <v>21</v>
      </c>
    </row>
    <row r="424" s="2" customFormat="1">
      <c r="A424" s="40"/>
      <c r="B424" s="41"/>
      <c r="C424" s="42"/>
      <c r="D424" s="249" t="s">
        <v>261</v>
      </c>
      <c r="E424" s="42"/>
      <c r="F424" s="259" t="s">
        <v>2747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261</v>
      </c>
      <c r="AU424" s="18" t="s">
        <v>21</v>
      </c>
    </row>
    <row r="425" s="2" customFormat="1" ht="16.5" customHeight="1">
      <c r="A425" s="40"/>
      <c r="B425" s="41"/>
      <c r="C425" s="282" t="s">
        <v>2148</v>
      </c>
      <c r="D425" s="282" t="s">
        <v>341</v>
      </c>
      <c r="E425" s="283" t="s">
        <v>2748</v>
      </c>
      <c r="F425" s="284" t="s">
        <v>2749</v>
      </c>
      <c r="G425" s="285" t="s">
        <v>459</v>
      </c>
      <c r="H425" s="286">
        <v>2</v>
      </c>
      <c r="I425" s="287"/>
      <c r="J425" s="288">
        <f>ROUND(I425*H425,2)</f>
        <v>0</v>
      </c>
      <c r="K425" s="284" t="s">
        <v>231</v>
      </c>
      <c r="L425" s="289"/>
      <c r="M425" s="290" t="s">
        <v>1</v>
      </c>
      <c r="N425" s="291" t="s">
        <v>45</v>
      </c>
      <c r="O425" s="93"/>
      <c r="P425" s="238">
        <f>O425*H425</f>
        <v>0</v>
      </c>
      <c r="Q425" s="238">
        <v>0.14999999999999999</v>
      </c>
      <c r="R425" s="238">
        <f>Q425*H425</f>
        <v>0.29999999999999999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277</v>
      </c>
      <c r="AT425" s="240" t="s">
        <v>341</v>
      </c>
      <c r="AU425" s="240" t="s">
        <v>21</v>
      </c>
      <c r="AY425" s="18" t="s">
        <v>225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88</v>
      </c>
      <c r="BK425" s="241">
        <f>ROUND(I425*H425,2)</f>
        <v>0</v>
      </c>
      <c r="BL425" s="18" t="s">
        <v>232</v>
      </c>
      <c r="BM425" s="240" t="s">
        <v>2750</v>
      </c>
    </row>
    <row r="426" s="2" customFormat="1" ht="16.5" customHeight="1">
      <c r="A426" s="40"/>
      <c r="B426" s="41"/>
      <c r="C426" s="229" t="s">
        <v>2153</v>
      </c>
      <c r="D426" s="229" t="s">
        <v>227</v>
      </c>
      <c r="E426" s="230" t="s">
        <v>2751</v>
      </c>
      <c r="F426" s="231" t="s">
        <v>2752</v>
      </c>
      <c r="G426" s="232" t="s">
        <v>240</v>
      </c>
      <c r="H426" s="233">
        <v>145.19999999999999</v>
      </c>
      <c r="I426" s="234"/>
      <c r="J426" s="235">
        <f>ROUND(I426*H426,2)</f>
        <v>0</v>
      </c>
      <c r="K426" s="231" t="s">
        <v>231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0.12171</v>
      </c>
      <c r="R426" s="238">
        <f>Q426*H426</f>
        <v>17.672291999999999</v>
      </c>
      <c r="S426" s="238">
        <v>2.3999999999999999</v>
      </c>
      <c r="T426" s="239">
        <f>S426*H426</f>
        <v>348.47999999999996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232</v>
      </c>
      <c r="AT426" s="240" t="s">
        <v>227</v>
      </c>
      <c r="AU426" s="240" t="s">
        <v>21</v>
      </c>
      <c r="AY426" s="18" t="s">
        <v>225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88</v>
      </c>
      <c r="BK426" s="241">
        <f>ROUND(I426*H426,2)</f>
        <v>0</v>
      </c>
      <c r="BL426" s="18" t="s">
        <v>232</v>
      </c>
      <c r="BM426" s="240" t="s">
        <v>2753</v>
      </c>
    </row>
    <row r="427" s="2" customFormat="1">
      <c r="A427" s="40"/>
      <c r="B427" s="41"/>
      <c r="C427" s="42"/>
      <c r="D427" s="242" t="s">
        <v>234</v>
      </c>
      <c r="E427" s="42"/>
      <c r="F427" s="243" t="s">
        <v>2754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234</v>
      </c>
      <c r="AU427" s="18" t="s">
        <v>21</v>
      </c>
    </row>
    <row r="428" s="13" customFormat="1">
      <c r="A428" s="13"/>
      <c r="B428" s="247"/>
      <c r="C428" s="248"/>
      <c r="D428" s="249" t="s">
        <v>236</v>
      </c>
      <c r="E428" s="250" t="s">
        <v>1</v>
      </c>
      <c r="F428" s="251" t="s">
        <v>2755</v>
      </c>
      <c r="G428" s="248"/>
      <c r="H428" s="252">
        <v>145.19999999999999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236</v>
      </c>
      <c r="AU428" s="258" t="s">
        <v>21</v>
      </c>
      <c r="AV428" s="13" t="s">
        <v>21</v>
      </c>
      <c r="AW428" s="13" t="s">
        <v>36</v>
      </c>
      <c r="AX428" s="13" t="s">
        <v>88</v>
      </c>
      <c r="AY428" s="258" t="s">
        <v>225</v>
      </c>
    </row>
    <row r="429" s="2" customFormat="1" ht="24.15" customHeight="1">
      <c r="A429" s="40"/>
      <c r="B429" s="41"/>
      <c r="C429" s="229" t="s">
        <v>2155</v>
      </c>
      <c r="D429" s="229" t="s">
        <v>227</v>
      </c>
      <c r="E429" s="230" t="s">
        <v>2756</v>
      </c>
      <c r="F429" s="231" t="s">
        <v>2757</v>
      </c>
      <c r="G429" s="232" t="s">
        <v>426</v>
      </c>
      <c r="H429" s="233">
        <v>26630</v>
      </c>
      <c r="I429" s="234"/>
      <c r="J429" s="235">
        <f>ROUND(I429*H429,2)</f>
        <v>0</v>
      </c>
      <c r="K429" s="231" t="s">
        <v>231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0.001</v>
      </c>
      <c r="T429" s="239">
        <f>S429*H429</f>
        <v>26.629999999999999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232</v>
      </c>
      <c r="AT429" s="240" t="s">
        <v>227</v>
      </c>
      <c r="AU429" s="240" t="s">
        <v>21</v>
      </c>
      <c r="AY429" s="18" t="s">
        <v>225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88</v>
      </c>
      <c r="BK429" s="241">
        <f>ROUND(I429*H429,2)</f>
        <v>0</v>
      </c>
      <c r="BL429" s="18" t="s">
        <v>232</v>
      </c>
      <c r="BM429" s="240" t="s">
        <v>2758</v>
      </c>
    </row>
    <row r="430" s="2" customFormat="1">
      <c r="A430" s="40"/>
      <c r="B430" s="41"/>
      <c r="C430" s="42"/>
      <c r="D430" s="242" t="s">
        <v>234</v>
      </c>
      <c r="E430" s="42"/>
      <c r="F430" s="243" t="s">
        <v>2759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234</v>
      </c>
      <c r="AU430" s="18" t="s">
        <v>21</v>
      </c>
    </row>
    <row r="431" s="13" customFormat="1">
      <c r="A431" s="13"/>
      <c r="B431" s="247"/>
      <c r="C431" s="248"/>
      <c r="D431" s="249" t="s">
        <v>236</v>
      </c>
      <c r="E431" s="250" t="s">
        <v>1</v>
      </c>
      <c r="F431" s="251" t="s">
        <v>2760</v>
      </c>
      <c r="G431" s="248"/>
      <c r="H431" s="252">
        <v>26630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236</v>
      </c>
      <c r="AU431" s="258" t="s">
        <v>21</v>
      </c>
      <c r="AV431" s="13" t="s">
        <v>21</v>
      </c>
      <c r="AW431" s="13" t="s">
        <v>36</v>
      </c>
      <c r="AX431" s="13" t="s">
        <v>88</v>
      </c>
      <c r="AY431" s="258" t="s">
        <v>225</v>
      </c>
    </row>
    <row r="432" s="2" customFormat="1" ht="24.15" customHeight="1">
      <c r="A432" s="40"/>
      <c r="B432" s="41"/>
      <c r="C432" s="229" t="s">
        <v>2161</v>
      </c>
      <c r="D432" s="229" t="s">
        <v>227</v>
      </c>
      <c r="E432" s="230" t="s">
        <v>2761</v>
      </c>
      <c r="F432" s="231" t="s">
        <v>2762</v>
      </c>
      <c r="G432" s="232" t="s">
        <v>459</v>
      </c>
      <c r="H432" s="233">
        <v>2</v>
      </c>
      <c r="I432" s="234"/>
      <c r="J432" s="235">
        <f>ROUND(I432*H432,2)</f>
        <v>0</v>
      </c>
      <c r="K432" s="231" t="s">
        <v>231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0.082000000000000003</v>
      </c>
      <c r="T432" s="239">
        <f>S432*H432</f>
        <v>0.16400000000000001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232</v>
      </c>
      <c r="AT432" s="240" t="s">
        <v>227</v>
      </c>
      <c r="AU432" s="240" t="s">
        <v>21</v>
      </c>
      <c r="AY432" s="18" t="s">
        <v>225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88</v>
      </c>
      <c r="BK432" s="241">
        <f>ROUND(I432*H432,2)</f>
        <v>0</v>
      </c>
      <c r="BL432" s="18" t="s">
        <v>232</v>
      </c>
      <c r="BM432" s="240" t="s">
        <v>2763</v>
      </c>
    </row>
    <row r="433" s="2" customFormat="1">
      <c r="A433" s="40"/>
      <c r="B433" s="41"/>
      <c r="C433" s="42"/>
      <c r="D433" s="242" t="s">
        <v>234</v>
      </c>
      <c r="E433" s="42"/>
      <c r="F433" s="243" t="s">
        <v>2764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234</v>
      </c>
      <c r="AU433" s="18" t="s">
        <v>21</v>
      </c>
    </row>
    <row r="434" s="13" customFormat="1">
      <c r="A434" s="13"/>
      <c r="B434" s="247"/>
      <c r="C434" s="248"/>
      <c r="D434" s="249" t="s">
        <v>236</v>
      </c>
      <c r="E434" s="250" t="s">
        <v>1</v>
      </c>
      <c r="F434" s="251" t="s">
        <v>2765</v>
      </c>
      <c r="G434" s="248"/>
      <c r="H434" s="252">
        <v>2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236</v>
      </c>
      <c r="AU434" s="258" t="s">
        <v>21</v>
      </c>
      <c r="AV434" s="13" t="s">
        <v>21</v>
      </c>
      <c r="AW434" s="13" t="s">
        <v>36</v>
      </c>
      <c r="AX434" s="13" t="s">
        <v>88</v>
      </c>
      <c r="AY434" s="258" t="s">
        <v>225</v>
      </c>
    </row>
    <row r="435" s="2" customFormat="1" ht="16.5" customHeight="1">
      <c r="A435" s="40"/>
      <c r="B435" s="41"/>
      <c r="C435" s="229" t="s">
        <v>2167</v>
      </c>
      <c r="D435" s="229" t="s">
        <v>227</v>
      </c>
      <c r="E435" s="230" t="s">
        <v>2766</v>
      </c>
      <c r="F435" s="231" t="s">
        <v>2767</v>
      </c>
      <c r="G435" s="232" t="s">
        <v>537</v>
      </c>
      <c r="H435" s="233">
        <v>73</v>
      </c>
      <c r="I435" s="234"/>
      <c r="J435" s="235">
        <f>ROUND(I435*H435,2)</f>
        <v>0</v>
      </c>
      <c r="K435" s="231" t="s">
        <v>231</v>
      </c>
      <c r="L435" s="46"/>
      <c r="M435" s="236" t="s">
        <v>1</v>
      </c>
      <c r="N435" s="237" t="s">
        <v>45</v>
      </c>
      <c r="O435" s="93"/>
      <c r="P435" s="238">
        <f>O435*H435</f>
        <v>0</v>
      </c>
      <c r="Q435" s="238">
        <v>8.0000000000000007E-05</v>
      </c>
      <c r="R435" s="238">
        <f>Q435*H435</f>
        <v>0.0058400000000000006</v>
      </c>
      <c r="S435" s="238">
        <v>0.017999999999999999</v>
      </c>
      <c r="T435" s="239">
        <f>S435*H435</f>
        <v>1.3139999999999998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232</v>
      </c>
      <c r="AT435" s="240" t="s">
        <v>227</v>
      </c>
      <c r="AU435" s="240" t="s">
        <v>21</v>
      </c>
      <c r="AY435" s="18" t="s">
        <v>225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88</v>
      </c>
      <c r="BK435" s="241">
        <f>ROUND(I435*H435,2)</f>
        <v>0</v>
      </c>
      <c r="BL435" s="18" t="s">
        <v>232</v>
      </c>
      <c r="BM435" s="240" t="s">
        <v>2768</v>
      </c>
    </row>
    <row r="436" s="2" customFormat="1">
      <c r="A436" s="40"/>
      <c r="B436" s="41"/>
      <c r="C436" s="42"/>
      <c r="D436" s="242" t="s">
        <v>234</v>
      </c>
      <c r="E436" s="42"/>
      <c r="F436" s="243" t="s">
        <v>2769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234</v>
      </c>
      <c r="AU436" s="18" t="s">
        <v>21</v>
      </c>
    </row>
    <row r="437" s="13" customFormat="1">
      <c r="A437" s="13"/>
      <c r="B437" s="247"/>
      <c r="C437" s="248"/>
      <c r="D437" s="249" t="s">
        <v>236</v>
      </c>
      <c r="E437" s="250" t="s">
        <v>1</v>
      </c>
      <c r="F437" s="251" t="s">
        <v>2770</v>
      </c>
      <c r="G437" s="248"/>
      <c r="H437" s="252">
        <v>73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236</v>
      </c>
      <c r="AU437" s="258" t="s">
        <v>21</v>
      </c>
      <c r="AV437" s="13" t="s">
        <v>21</v>
      </c>
      <c r="AW437" s="13" t="s">
        <v>36</v>
      </c>
      <c r="AX437" s="13" t="s">
        <v>88</v>
      </c>
      <c r="AY437" s="258" t="s">
        <v>225</v>
      </c>
    </row>
    <row r="438" s="2" customFormat="1" ht="16.5" customHeight="1">
      <c r="A438" s="40"/>
      <c r="B438" s="41"/>
      <c r="C438" s="229" t="s">
        <v>2173</v>
      </c>
      <c r="D438" s="229" t="s">
        <v>227</v>
      </c>
      <c r="E438" s="230" t="s">
        <v>2771</v>
      </c>
      <c r="F438" s="231" t="s">
        <v>2772</v>
      </c>
      <c r="G438" s="232" t="s">
        <v>459</v>
      </c>
      <c r="H438" s="233">
        <v>10</v>
      </c>
      <c r="I438" s="234"/>
      <c r="J438" s="235">
        <f>ROUND(I438*H438,2)</f>
        <v>0</v>
      </c>
      <c r="K438" s="231" t="s">
        <v>1</v>
      </c>
      <c r="L438" s="46"/>
      <c r="M438" s="236" t="s">
        <v>1</v>
      </c>
      <c r="N438" s="237" t="s">
        <v>45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232</v>
      </c>
      <c r="AT438" s="240" t="s">
        <v>227</v>
      </c>
      <c r="AU438" s="240" t="s">
        <v>21</v>
      </c>
      <c r="AY438" s="18" t="s">
        <v>225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88</v>
      </c>
      <c r="BK438" s="241">
        <f>ROUND(I438*H438,2)</f>
        <v>0</v>
      </c>
      <c r="BL438" s="18" t="s">
        <v>232</v>
      </c>
      <c r="BM438" s="240" t="s">
        <v>2773</v>
      </c>
    </row>
    <row r="439" s="2" customFormat="1">
      <c r="A439" s="40"/>
      <c r="B439" s="41"/>
      <c r="C439" s="42"/>
      <c r="D439" s="249" t="s">
        <v>261</v>
      </c>
      <c r="E439" s="42"/>
      <c r="F439" s="259" t="s">
        <v>2774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261</v>
      </c>
      <c r="AU439" s="18" t="s">
        <v>21</v>
      </c>
    </row>
    <row r="440" s="2" customFormat="1" ht="21.75" customHeight="1">
      <c r="A440" s="40"/>
      <c r="B440" s="41"/>
      <c r="C440" s="229" t="s">
        <v>2178</v>
      </c>
      <c r="D440" s="229" t="s">
        <v>227</v>
      </c>
      <c r="E440" s="230" t="s">
        <v>2775</v>
      </c>
      <c r="F440" s="231" t="s">
        <v>2776</v>
      </c>
      <c r="G440" s="232" t="s">
        <v>259</v>
      </c>
      <c r="H440" s="233">
        <v>1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45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232</v>
      </c>
      <c r="AT440" s="240" t="s">
        <v>227</v>
      </c>
      <c r="AU440" s="240" t="s">
        <v>21</v>
      </c>
      <c r="AY440" s="18" t="s">
        <v>225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88</v>
      </c>
      <c r="BK440" s="241">
        <f>ROUND(I440*H440,2)</f>
        <v>0</v>
      </c>
      <c r="BL440" s="18" t="s">
        <v>232</v>
      </c>
      <c r="BM440" s="240" t="s">
        <v>2777</v>
      </c>
    </row>
    <row r="441" s="2" customFormat="1">
      <c r="A441" s="40"/>
      <c r="B441" s="41"/>
      <c r="C441" s="42"/>
      <c r="D441" s="249" t="s">
        <v>261</v>
      </c>
      <c r="E441" s="42"/>
      <c r="F441" s="259" t="s">
        <v>2778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261</v>
      </c>
      <c r="AU441" s="18" t="s">
        <v>21</v>
      </c>
    </row>
    <row r="442" s="2" customFormat="1" ht="16.5" customHeight="1">
      <c r="A442" s="40"/>
      <c r="B442" s="41"/>
      <c r="C442" s="229" t="s">
        <v>2181</v>
      </c>
      <c r="D442" s="229" t="s">
        <v>227</v>
      </c>
      <c r="E442" s="230" t="s">
        <v>2779</v>
      </c>
      <c r="F442" s="231" t="s">
        <v>2780</v>
      </c>
      <c r="G442" s="232" t="s">
        <v>259</v>
      </c>
      <c r="H442" s="233">
        <v>1</v>
      </c>
      <c r="I442" s="234"/>
      <c r="J442" s="235">
        <f>ROUND(I442*H442,2)</f>
        <v>0</v>
      </c>
      <c r="K442" s="231" t="s">
        <v>1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232</v>
      </c>
      <c r="AT442" s="240" t="s">
        <v>227</v>
      </c>
      <c r="AU442" s="240" t="s">
        <v>21</v>
      </c>
      <c r="AY442" s="18" t="s">
        <v>225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88</v>
      </c>
      <c r="BK442" s="241">
        <f>ROUND(I442*H442,2)</f>
        <v>0</v>
      </c>
      <c r="BL442" s="18" t="s">
        <v>232</v>
      </c>
      <c r="BM442" s="240" t="s">
        <v>2781</v>
      </c>
    </row>
    <row r="443" s="12" customFormat="1" ht="22.8" customHeight="1">
      <c r="A443" s="12"/>
      <c r="B443" s="213"/>
      <c r="C443" s="214"/>
      <c r="D443" s="215" t="s">
        <v>79</v>
      </c>
      <c r="E443" s="227" t="s">
        <v>540</v>
      </c>
      <c r="F443" s="227" t="s">
        <v>541</v>
      </c>
      <c r="G443" s="214"/>
      <c r="H443" s="214"/>
      <c r="I443" s="217"/>
      <c r="J443" s="228">
        <f>BK443</f>
        <v>0</v>
      </c>
      <c r="K443" s="214"/>
      <c r="L443" s="219"/>
      <c r="M443" s="220"/>
      <c r="N443" s="221"/>
      <c r="O443" s="221"/>
      <c r="P443" s="222">
        <f>SUM(P444:P456)</f>
        <v>0</v>
      </c>
      <c r="Q443" s="221"/>
      <c r="R443" s="222">
        <f>SUM(R444:R456)</f>
        <v>0</v>
      </c>
      <c r="S443" s="221"/>
      <c r="T443" s="223">
        <f>SUM(T444:T456)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4" t="s">
        <v>88</v>
      </c>
      <c r="AT443" s="225" t="s">
        <v>79</v>
      </c>
      <c r="AU443" s="225" t="s">
        <v>88</v>
      </c>
      <c r="AY443" s="224" t="s">
        <v>225</v>
      </c>
      <c r="BK443" s="226">
        <f>SUM(BK444:BK456)</f>
        <v>0</v>
      </c>
    </row>
    <row r="444" s="2" customFormat="1" ht="37.8" customHeight="1">
      <c r="A444" s="40"/>
      <c r="B444" s="41"/>
      <c r="C444" s="229" t="s">
        <v>2183</v>
      </c>
      <c r="D444" s="229" t="s">
        <v>227</v>
      </c>
      <c r="E444" s="230" t="s">
        <v>2139</v>
      </c>
      <c r="F444" s="231" t="s">
        <v>2140</v>
      </c>
      <c r="G444" s="232" t="s">
        <v>395</v>
      </c>
      <c r="H444" s="233">
        <v>348.48000000000002</v>
      </c>
      <c r="I444" s="234"/>
      <c r="J444" s="235">
        <f>ROUND(I444*H444,2)</f>
        <v>0</v>
      </c>
      <c r="K444" s="231" t="s">
        <v>231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232</v>
      </c>
      <c r="AT444" s="240" t="s">
        <v>227</v>
      </c>
      <c r="AU444" s="240" t="s">
        <v>21</v>
      </c>
      <c r="AY444" s="18" t="s">
        <v>225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88</v>
      </c>
      <c r="BK444" s="241">
        <f>ROUND(I444*H444,2)</f>
        <v>0</v>
      </c>
      <c r="BL444" s="18" t="s">
        <v>232</v>
      </c>
      <c r="BM444" s="240" t="s">
        <v>2782</v>
      </c>
    </row>
    <row r="445" s="2" customFormat="1">
      <c r="A445" s="40"/>
      <c r="B445" s="41"/>
      <c r="C445" s="42"/>
      <c r="D445" s="242" t="s">
        <v>234</v>
      </c>
      <c r="E445" s="42"/>
      <c r="F445" s="243" t="s">
        <v>2142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234</v>
      </c>
      <c r="AU445" s="18" t="s">
        <v>21</v>
      </c>
    </row>
    <row r="446" s="2" customFormat="1" ht="44.25" customHeight="1">
      <c r="A446" s="40"/>
      <c r="B446" s="41"/>
      <c r="C446" s="229" t="s">
        <v>2185</v>
      </c>
      <c r="D446" s="229" t="s">
        <v>227</v>
      </c>
      <c r="E446" s="230" t="s">
        <v>2144</v>
      </c>
      <c r="F446" s="231" t="s">
        <v>2145</v>
      </c>
      <c r="G446" s="232" t="s">
        <v>395</v>
      </c>
      <c r="H446" s="233">
        <v>59.329999999999998</v>
      </c>
      <c r="I446" s="234"/>
      <c r="J446" s="235">
        <f>ROUND(I446*H446,2)</f>
        <v>0</v>
      </c>
      <c r="K446" s="231" t="s">
        <v>231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232</v>
      </c>
      <c r="AT446" s="240" t="s">
        <v>227</v>
      </c>
      <c r="AU446" s="240" t="s">
        <v>21</v>
      </c>
      <c r="AY446" s="18" t="s">
        <v>225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88</v>
      </c>
      <c r="BK446" s="241">
        <f>ROUND(I446*H446,2)</f>
        <v>0</v>
      </c>
      <c r="BL446" s="18" t="s">
        <v>232</v>
      </c>
      <c r="BM446" s="240" t="s">
        <v>2783</v>
      </c>
    </row>
    <row r="447" s="2" customFormat="1">
      <c r="A447" s="40"/>
      <c r="B447" s="41"/>
      <c r="C447" s="42"/>
      <c r="D447" s="242" t="s">
        <v>234</v>
      </c>
      <c r="E447" s="42"/>
      <c r="F447" s="243" t="s">
        <v>2147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234</v>
      </c>
      <c r="AU447" s="18" t="s">
        <v>21</v>
      </c>
    </row>
    <row r="448" s="2" customFormat="1" ht="44.25" customHeight="1">
      <c r="A448" s="40"/>
      <c r="B448" s="41"/>
      <c r="C448" s="229" t="s">
        <v>2190</v>
      </c>
      <c r="D448" s="229" t="s">
        <v>227</v>
      </c>
      <c r="E448" s="230" t="s">
        <v>2784</v>
      </c>
      <c r="F448" s="231" t="s">
        <v>2785</v>
      </c>
      <c r="G448" s="232" t="s">
        <v>395</v>
      </c>
      <c r="H448" s="233">
        <v>74.230000000000004</v>
      </c>
      <c r="I448" s="234"/>
      <c r="J448" s="235">
        <f>ROUND(I448*H448,2)</f>
        <v>0</v>
      </c>
      <c r="K448" s="231" t="s">
        <v>231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232</v>
      </c>
      <c r="AT448" s="240" t="s">
        <v>227</v>
      </c>
      <c r="AU448" s="240" t="s">
        <v>21</v>
      </c>
      <c r="AY448" s="18" t="s">
        <v>225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88</v>
      </c>
      <c r="BK448" s="241">
        <f>ROUND(I448*H448,2)</f>
        <v>0</v>
      </c>
      <c r="BL448" s="18" t="s">
        <v>232</v>
      </c>
      <c r="BM448" s="240" t="s">
        <v>2786</v>
      </c>
    </row>
    <row r="449" s="2" customFormat="1">
      <c r="A449" s="40"/>
      <c r="B449" s="41"/>
      <c r="C449" s="42"/>
      <c r="D449" s="242" t="s">
        <v>234</v>
      </c>
      <c r="E449" s="42"/>
      <c r="F449" s="243" t="s">
        <v>2787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234</v>
      </c>
      <c r="AU449" s="18" t="s">
        <v>21</v>
      </c>
    </row>
    <row r="450" s="2" customFormat="1" ht="16.5" customHeight="1">
      <c r="A450" s="40"/>
      <c r="B450" s="41"/>
      <c r="C450" s="229" t="s">
        <v>2192</v>
      </c>
      <c r="D450" s="229" t="s">
        <v>227</v>
      </c>
      <c r="E450" s="230" t="s">
        <v>2788</v>
      </c>
      <c r="F450" s="231" t="s">
        <v>2789</v>
      </c>
      <c r="G450" s="232" t="s">
        <v>395</v>
      </c>
      <c r="H450" s="233">
        <v>510.899</v>
      </c>
      <c r="I450" s="234"/>
      <c r="J450" s="235">
        <f>ROUND(I450*H450,2)</f>
        <v>0</v>
      </c>
      <c r="K450" s="231" t="s">
        <v>231</v>
      </c>
      <c r="L450" s="46"/>
      <c r="M450" s="236" t="s">
        <v>1</v>
      </c>
      <c r="N450" s="237" t="s">
        <v>45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232</v>
      </c>
      <c r="AT450" s="240" t="s">
        <v>227</v>
      </c>
      <c r="AU450" s="240" t="s">
        <v>21</v>
      </c>
      <c r="AY450" s="18" t="s">
        <v>225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88</v>
      </c>
      <c r="BK450" s="241">
        <f>ROUND(I450*H450,2)</f>
        <v>0</v>
      </c>
      <c r="BL450" s="18" t="s">
        <v>232</v>
      </c>
      <c r="BM450" s="240" t="s">
        <v>2790</v>
      </c>
    </row>
    <row r="451" s="2" customFormat="1">
      <c r="A451" s="40"/>
      <c r="B451" s="41"/>
      <c r="C451" s="42"/>
      <c r="D451" s="242" t="s">
        <v>234</v>
      </c>
      <c r="E451" s="42"/>
      <c r="F451" s="243" t="s">
        <v>2791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234</v>
      </c>
      <c r="AU451" s="18" t="s">
        <v>21</v>
      </c>
    </row>
    <row r="452" s="2" customFormat="1" ht="24.15" customHeight="1">
      <c r="A452" s="40"/>
      <c r="B452" s="41"/>
      <c r="C452" s="229" t="s">
        <v>2195</v>
      </c>
      <c r="D452" s="229" t="s">
        <v>227</v>
      </c>
      <c r="E452" s="230" t="s">
        <v>2792</v>
      </c>
      <c r="F452" s="231" t="s">
        <v>2793</v>
      </c>
      <c r="G452" s="232" t="s">
        <v>395</v>
      </c>
      <c r="H452" s="233">
        <v>510.899</v>
      </c>
      <c r="I452" s="234"/>
      <c r="J452" s="235">
        <f>ROUND(I452*H452,2)</f>
        <v>0</v>
      </c>
      <c r="K452" s="231" t="s">
        <v>231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232</v>
      </c>
      <c r="AT452" s="240" t="s">
        <v>227</v>
      </c>
      <c r="AU452" s="240" t="s">
        <v>21</v>
      </c>
      <c r="AY452" s="18" t="s">
        <v>225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88</v>
      </c>
      <c r="BK452" s="241">
        <f>ROUND(I452*H452,2)</f>
        <v>0</v>
      </c>
      <c r="BL452" s="18" t="s">
        <v>232</v>
      </c>
      <c r="BM452" s="240" t="s">
        <v>2794</v>
      </c>
    </row>
    <row r="453" s="2" customFormat="1">
      <c r="A453" s="40"/>
      <c r="B453" s="41"/>
      <c r="C453" s="42"/>
      <c r="D453" s="242" t="s">
        <v>234</v>
      </c>
      <c r="E453" s="42"/>
      <c r="F453" s="243" t="s">
        <v>2795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234</v>
      </c>
      <c r="AU453" s="18" t="s">
        <v>21</v>
      </c>
    </row>
    <row r="454" s="2" customFormat="1" ht="16.5" customHeight="1">
      <c r="A454" s="40"/>
      <c r="B454" s="41"/>
      <c r="C454" s="229" t="s">
        <v>2198</v>
      </c>
      <c r="D454" s="229" t="s">
        <v>227</v>
      </c>
      <c r="E454" s="230" t="s">
        <v>2796</v>
      </c>
      <c r="F454" s="231" t="s">
        <v>2797</v>
      </c>
      <c r="G454" s="232" t="s">
        <v>395</v>
      </c>
      <c r="H454" s="233">
        <v>10217.98</v>
      </c>
      <c r="I454" s="234"/>
      <c r="J454" s="235">
        <f>ROUND(I454*H454,2)</f>
        <v>0</v>
      </c>
      <c r="K454" s="231" t="s">
        <v>231</v>
      </c>
      <c r="L454" s="46"/>
      <c r="M454" s="236" t="s">
        <v>1</v>
      </c>
      <c r="N454" s="237" t="s">
        <v>45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232</v>
      </c>
      <c r="AT454" s="240" t="s">
        <v>227</v>
      </c>
      <c r="AU454" s="240" t="s">
        <v>21</v>
      </c>
      <c r="AY454" s="18" t="s">
        <v>225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88</v>
      </c>
      <c r="BK454" s="241">
        <f>ROUND(I454*H454,2)</f>
        <v>0</v>
      </c>
      <c r="BL454" s="18" t="s">
        <v>232</v>
      </c>
      <c r="BM454" s="240" t="s">
        <v>2798</v>
      </c>
    </row>
    <row r="455" s="2" customFormat="1">
      <c r="A455" s="40"/>
      <c r="B455" s="41"/>
      <c r="C455" s="42"/>
      <c r="D455" s="242" t="s">
        <v>234</v>
      </c>
      <c r="E455" s="42"/>
      <c r="F455" s="243" t="s">
        <v>2799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234</v>
      </c>
      <c r="AU455" s="18" t="s">
        <v>21</v>
      </c>
    </row>
    <row r="456" s="13" customFormat="1">
      <c r="A456" s="13"/>
      <c r="B456" s="247"/>
      <c r="C456" s="248"/>
      <c r="D456" s="249" t="s">
        <v>236</v>
      </c>
      <c r="E456" s="250" t="s">
        <v>1</v>
      </c>
      <c r="F456" s="251" t="s">
        <v>2800</v>
      </c>
      <c r="G456" s="248"/>
      <c r="H456" s="252">
        <v>10217.98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236</v>
      </c>
      <c r="AU456" s="258" t="s">
        <v>21</v>
      </c>
      <c r="AV456" s="13" t="s">
        <v>21</v>
      </c>
      <c r="AW456" s="13" t="s">
        <v>36</v>
      </c>
      <c r="AX456" s="13" t="s">
        <v>88</v>
      </c>
      <c r="AY456" s="258" t="s">
        <v>225</v>
      </c>
    </row>
    <row r="457" s="12" customFormat="1" ht="22.8" customHeight="1">
      <c r="A457" s="12"/>
      <c r="B457" s="213"/>
      <c r="C457" s="214"/>
      <c r="D457" s="215" t="s">
        <v>79</v>
      </c>
      <c r="E457" s="227" t="s">
        <v>559</v>
      </c>
      <c r="F457" s="227" t="s">
        <v>560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SUM(P458:P459)</f>
        <v>0</v>
      </c>
      <c r="Q457" s="221"/>
      <c r="R457" s="222">
        <f>SUM(R458:R459)</f>
        <v>0</v>
      </c>
      <c r="S457" s="221"/>
      <c r="T457" s="223">
        <f>SUM(T458:T459)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88</v>
      </c>
      <c r="AT457" s="225" t="s">
        <v>79</v>
      </c>
      <c r="AU457" s="225" t="s">
        <v>88</v>
      </c>
      <c r="AY457" s="224" t="s">
        <v>225</v>
      </c>
      <c r="BK457" s="226">
        <f>SUM(BK458:BK459)</f>
        <v>0</v>
      </c>
    </row>
    <row r="458" s="2" customFormat="1" ht="24.15" customHeight="1">
      <c r="A458" s="40"/>
      <c r="B458" s="41"/>
      <c r="C458" s="229" t="s">
        <v>2202</v>
      </c>
      <c r="D458" s="229" t="s">
        <v>227</v>
      </c>
      <c r="E458" s="230" t="s">
        <v>2801</v>
      </c>
      <c r="F458" s="231" t="s">
        <v>2802</v>
      </c>
      <c r="G458" s="232" t="s">
        <v>395</v>
      </c>
      <c r="H458" s="233">
        <v>797.33399999999995</v>
      </c>
      <c r="I458" s="234"/>
      <c r="J458" s="235">
        <f>ROUND(I458*H458,2)</f>
        <v>0</v>
      </c>
      <c r="K458" s="231" t="s">
        <v>231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232</v>
      </c>
      <c r="AT458" s="240" t="s">
        <v>227</v>
      </c>
      <c r="AU458" s="240" t="s">
        <v>21</v>
      </c>
      <c r="AY458" s="18" t="s">
        <v>225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88</v>
      </c>
      <c r="BK458" s="241">
        <f>ROUND(I458*H458,2)</f>
        <v>0</v>
      </c>
      <c r="BL458" s="18" t="s">
        <v>232</v>
      </c>
      <c r="BM458" s="240" t="s">
        <v>2803</v>
      </c>
    </row>
    <row r="459" s="2" customFormat="1">
      <c r="A459" s="40"/>
      <c r="B459" s="41"/>
      <c r="C459" s="42"/>
      <c r="D459" s="242" t="s">
        <v>234</v>
      </c>
      <c r="E459" s="42"/>
      <c r="F459" s="243" t="s">
        <v>2804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234</v>
      </c>
      <c r="AU459" s="18" t="s">
        <v>21</v>
      </c>
    </row>
    <row r="460" s="12" customFormat="1" ht="25.92" customHeight="1">
      <c r="A460" s="12"/>
      <c r="B460" s="213"/>
      <c r="C460" s="214"/>
      <c r="D460" s="215" t="s">
        <v>79</v>
      </c>
      <c r="E460" s="216" t="s">
        <v>566</v>
      </c>
      <c r="F460" s="216" t="s">
        <v>567</v>
      </c>
      <c r="G460" s="214"/>
      <c r="H460" s="214"/>
      <c r="I460" s="217"/>
      <c r="J460" s="218">
        <f>BK460</f>
        <v>0</v>
      </c>
      <c r="K460" s="214"/>
      <c r="L460" s="219"/>
      <c r="M460" s="220"/>
      <c r="N460" s="221"/>
      <c r="O460" s="221"/>
      <c r="P460" s="222">
        <f>P461</f>
        <v>0</v>
      </c>
      <c r="Q460" s="221"/>
      <c r="R460" s="222">
        <f>R461</f>
        <v>2.3457805</v>
      </c>
      <c r="S460" s="221"/>
      <c r="T460" s="223">
        <f>T461</f>
        <v>0.74692000000000003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21</v>
      </c>
      <c r="AT460" s="225" t="s">
        <v>79</v>
      </c>
      <c r="AU460" s="225" t="s">
        <v>80</v>
      </c>
      <c r="AY460" s="224" t="s">
        <v>225</v>
      </c>
      <c r="BK460" s="226">
        <f>BK461</f>
        <v>0</v>
      </c>
    </row>
    <row r="461" s="12" customFormat="1" ht="22.8" customHeight="1">
      <c r="A461" s="12"/>
      <c r="B461" s="213"/>
      <c r="C461" s="214"/>
      <c r="D461" s="215" t="s">
        <v>79</v>
      </c>
      <c r="E461" s="227" t="s">
        <v>1069</v>
      </c>
      <c r="F461" s="227" t="s">
        <v>1070</v>
      </c>
      <c r="G461" s="214"/>
      <c r="H461" s="214"/>
      <c r="I461" s="217"/>
      <c r="J461" s="228">
        <f>BK461</f>
        <v>0</v>
      </c>
      <c r="K461" s="214"/>
      <c r="L461" s="219"/>
      <c r="M461" s="220"/>
      <c r="N461" s="221"/>
      <c r="O461" s="221"/>
      <c r="P461" s="222">
        <f>SUM(P462:P487)</f>
        <v>0</v>
      </c>
      <c r="Q461" s="221"/>
      <c r="R461" s="222">
        <f>SUM(R462:R487)</f>
        <v>2.3457805</v>
      </c>
      <c r="S461" s="221"/>
      <c r="T461" s="223">
        <f>SUM(T462:T487)</f>
        <v>0.74692000000000003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4" t="s">
        <v>21</v>
      </c>
      <c r="AT461" s="225" t="s">
        <v>79</v>
      </c>
      <c r="AU461" s="225" t="s">
        <v>88</v>
      </c>
      <c r="AY461" s="224" t="s">
        <v>225</v>
      </c>
      <c r="BK461" s="226">
        <f>SUM(BK462:BK487)</f>
        <v>0</v>
      </c>
    </row>
    <row r="462" s="2" customFormat="1" ht="24.15" customHeight="1">
      <c r="A462" s="40"/>
      <c r="B462" s="41"/>
      <c r="C462" s="229" t="s">
        <v>2206</v>
      </c>
      <c r="D462" s="229" t="s">
        <v>227</v>
      </c>
      <c r="E462" s="230" t="s">
        <v>2805</v>
      </c>
      <c r="F462" s="231" t="s">
        <v>2806</v>
      </c>
      <c r="G462" s="232" t="s">
        <v>230</v>
      </c>
      <c r="H462" s="233">
        <v>120.62000000000001</v>
      </c>
      <c r="I462" s="234"/>
      <c r="J462" s="235">
        <f>ROUND(I462*H462,2)</f>
        <v>0</v>
      </c>
      <c r="K462" s="231" t="s">
        <v>231</v>
      </c>
      <c r="L462" s="46"/>
      <c r="M462" s="236" t="s">
        <v>1</v>
      </c>
      <c r="N462" s="237" t="s">
        <v>45</v>
      </c>
      <c r="O462" s="93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340</v>
      </c>
      <c r="AT462" s="240" t="s">
        <v>227</v>
      </c>
      <c r="AU462" s="240" t="s">
        <v>21</v>
      </c>
      <c r="AY462" s="18" t="s">
        <v>225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88</v>
      </c>
      <c r="BK462" s="241">
        <f>ROUND(I462*H462,2)</f>
        <v>0</v>
      </c>
      <c r="BL462" s="18" t="s">
        <v>340</v>
      </c>
      <c r="BM462" s="240" t="s">
        <v>2807</v>
      </c>
    </row>
    <row r="463" s="2" customFormat="1">
      <c r="A463" s="40"/>
      <c r="B463" s="41"/>
      <c r="C463" s="42"/>
      <c r="D463" s="242" t="s">
        <v>234</v>
      </c>
      <c r="E463" s="42"/>
      <c r="F463" s="243" t="s">
        <v>2808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234</v>
      </c>
      <c r="AU463" s="18" t="s">
        <v>21</v>
      </c>
    </row>
    <row r="464" s="13" customFormat="1">
      <c r="A464" s="13"/>
      <c r="B464" s="247"/>
      <c r="C464" s="248"/>
      <c r="D464" s="249" t="s">
        <v>236</v>
      </c>
      <c r="E464" s="250" t="s">
        <v>1</v>
      </c>
      <c r="F464" s="251" t="s">
        <v>2809</v>
      </c>
      <c r="G464" s="248"/>
      <c r="H464" s="252">
        <v>120.62000000000001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236</v>
      </c>
      <c r="AU464" s="258" t="s">
        <v>21</v>
      </c>
      <c r="AV464" s="13" t="s">
        <v>21</v>
      </c>
      <c r="AW464" s="13" t="s">
        <v>36</v>
      </c>
      <c r="AX464" s="13" t="s">
        <v>88</v>
      </c>
      <c r="AY464" s="258" t="s">
        <v>225</v>
      </c>
    </row>
    <row r="465" s="2" customFormat="1" ht="24.15" customHeight="1">
      <c r="A465" s="40"/>
      <c r="B465" s="41"/>
      <c r="C465" s="229" t="s">
        <v>2209</v>
      </c>
      <c r="D465" s="229" t="s">
        <v>227</v>
      </c>
      <c r="E465" s="230" t="s">
        <v>2810</v>
      </c>
      <c r="F465" s="231" t="s">
        <v>2811</v>
      </c>
      <c r="G465" s="232" t="s">
        <v>230</v>
      </c>
      <c r="H465" s="233">
        <v>241.24000000000001</v>
      </c>
      <c r="I465" s="234"/>
      <c r="J465" s="235">
        <f>ROUND(I465*H465,2)</f>
        <v>0</v>
      </c>
      <c r="K465" s="231" t="s">
        <v>231</v>
      </c>
      <c r="L465" s="46"/>
      <c r="M465" s="236" t="s">
        <v>1</v>
      </c>
      <c r="N465" s="237" t="s">
        <v>45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340</v>
      </c>
      <c r="AT465" s="240" t="s">
        <v>227</v>
      </c>
      <c r="AU465" s="240" t="s">
        <v>21</v>
      </c>
      <c r="AY465" s="18" t="s">
        <v>225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88</v>
      </c>
      <c r="BK465" s="241">
        <f>ROUND(I465*H465,2)</f>
        <v>0</v>
      </c>
      <c r="BL465" s="18" t="s">
        <v>340</v>
      </c>
      <c r="BM465" s="240" t="s">
        <v>2812</v>
      </c>
    </row>
    <row r="466" s="2" customFormat="1">
      <c r="A466" s="40"/>
      <c r="B466" s="41"/>
      <c r="C466" s="42"/>
      <c r="D466" s="242" t="s">
        <v>234</v>
      </c>
      <c r="E466" s="42"/>
      <c r="F466" s="243" t="s">
        <v>2813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234</v>
      </c>
      <c r="AU466" s="18" t="s">
        <v>21</v>
      </c>
    </row>
    <row r="467" s="13" customFormat="1">
      <c r="A467" s="13"/>
      <c r="B467" s="247"/>
      <c r="C467" s="248"/>
      <c r="D467" s="249" t="s">
        <v>236</v>
      </c>
      <c r="E467" s="250" t="s">
        <v>1</v>
      </c>
      <c r="F467" s="251" t="s">
        <v>2814</v>
      </c>
      <c r="G467" s="248"/>
      <c r="H467" s="252">
        <v>241.24000000000001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236</v>
      </c>
      <c r="AU467" s="258" t="s">
        <v>21</v>
      </c>
      <c r="AV467" s="13" t="s">
        <v>21</v>
      </c>
      <c r="AW467" s="13" t="s">
        <v>36</v>
      </c>
      <c r="AX467" s="13" t="s">
        <v>88</v>
      </c>
      <c r="AY467" s="258" t="s">
        <v>225</v>
      </c>
    </row>
    <row r="468" s="2" customFormat="1" ht="16.5" customHeight="1">
      <c r="A468" s="40"/>
      <c r="B468" s="41"/>
      <c r="C468" s="229" t="s">
        <v>2213</v>
      </c>
      <c r="D468" s="229" t="s">
        <v>227</v>
      </c>
      <c r="E468" s="230" t="s">
        <v>2815</v>
      </c>
      <c r="F468" s="231" t="s">
        <v>2816</v>
      </c>
      <c r="G468" s="232" t="s">
        <v>230</v>
      </c>
      <c r="H468" s="233">
        <v>186.72999999999999</v>
      </c>
      <c r="I468" s="234"/>
      <c r="J468" s="235">
        <f>ROUND(I468*H468,2)</f>
        <v>0</v>
      </c>
      <c r="K468" s="231" t="s">
        <v>2817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0.0040000000000000001</v>
      </c>
      <c r="T468" s="239">
        <f>S468*H468</f>
        <v>0.74692000000000003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340</v>
      </c>
      <c r="AT468" s="240" t="s">
        <v>227</v>
      </c>
      <c r="AU468" s="240" t="s">
        <v>21</v>
      </c>
      <c r="AY468" s="18" t="s">
        <v>225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88</v>
      </c>
      <c r="BK468" s="241">
        <f>ROUND(I468*H468,2)</f>
        <v>0</v>
      </c>
      <c r="BL468" s="18" t="s">
        <v>340</v>
      </c>
      <c r="BM468" s="240" t="s">
        <v>2818</v>
      </c>
    </row>
    <row r="469" s="2" customFormat="1">
      <c r="A469" s="40"/>
      <c r="B469" s="41"/>
      <c r="C469" s="42"/>
      <c r="D469" s="242" t="s">
        <v>234</v>
      </c>
      <c r="E469" s="42"/>
      <c r="F469" s="243" t="s">
        <v>2819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8" t="s">
        <v>234</v>
      </c>
      <c r="AU469" s="18" t="s">
        <v>21</v>
      </c>
    </row>
    <row r="470" s="13" customFormat="1">
      <c r="A470" s="13"/>
      <c r="B470" s="247"/>
      <c r="C470" s="248"/>
      <c r="D470" s="249" t="s">
        <v>236</v>
      </c>
      <c r="E470" s="250" t="s">
        <v>1</v>
      </c>
      <c r="F470" s="251" t="s">
        <v>2820</v>
      </c>
      <c r="G470" s="248"/>
      <c r="H470" s="252">
        <v>186.72999999999999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236</v>
      </c>
      <c r="AU470" s="258" t="s">
        <v>21</v>
      </c>
      <c r="AV470" s="13" t="s">
        <v>21</v>
      </c>
      <c r="AW470" s="13" t="s">
        <v>36</v>
      </c>
      <c r="AX470" s="13" t="s">
        <v>88</v>
      </c>
      <c r="AY470" s="258" t="s">
        <v>225</v>
      </c>
    </row>
    <row r="471" s="2" customFormat="1" ht="24.15" customHeight="1">
      <c r="A471" s="40"/>
      <c r="B471" s="41"/>
      <c r="C471" s="229" t="s">
        <v>2217</v>
      </c>
      <c r="D471" s="229" t="s">
        <v>227</v>
      </c>
      <c r="E471" s="230" t="s">
        <v>2821</v>
      </c>
      <c r="F471" s="231" t="s">
        <v>2822</v>
      </c>
      <c r="G471" s="232" t="s">
        <v>230</v>
      </c>
      <c r="H471" s="233">
        <v>375.54000000000002</v>
      </c>
      <c r="I471" s="234"/>
      <c r="J471" s="235">
        <f>ROUND(I471*H471,2)</f>
        <v>0</v>
      </c>
      <c r="K471" s="231" t="s">
        <v>231</v>
      </c>
      <c r="L471" s="46"/>
      <c r="M471" s="236" t="s">
        <v>1</v>
      </c>
      <c r="N471" s="237" t="s">
        <v>45</v>
      </c>
      <c r="O471" s="93"/>
      <c r="P471" s="238">
        <f>O471*H471</f>
        <v>0</v>
      </c>
      <c r="Q471" s="238">
        <v>0.00040000000000000002</v>
      </c>
      <c r="R471" s="238">
        <f>Q471*H471</f>
        <v>0.15021600000000002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232</v>
      </c>
      <c r="AT471" s="240" t="s">
        <v>227</v>
      </c>
      <c r="AU471" s="240" t="s">
        <v>21</v>
      </c>
      <c r="AY471" s="18" t="s">
        <v>225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88</v>
      </c>
      <c r="BK471" s="241">
        <f>ROUND(I471*H471,2)</f>
        <v>0</v>
      </c>
      <c r="BL471" s="18" t="s">
        <v>232</v>
      </c>
      <c r="BM471" s="240" t="s">
        <v>2823</v>
      </c>
    </row>
    <row r="472" s="2" customFormat="1">
      <c r="A472" s="40"/>
      <c r="B472" s="41"/>
      <c r="C472" s="42"/>
      <c r="D472" s="242" t="s">
        <v>234</v>
      </c>
      <c r="E472" s="42"/>
      <c r="F472" s="243" t="s">
        <v>2824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234</v>
      </c>
      <c r="AU472" s="18" t="s">
        <v>21</v>
      </c>
    </row>
    <row r="473" s="13" customFormat="1">
      <c r="A473" s="13"/>
      <c r="B473" s="247"/>
      <c r="C473" s="248"/>
      <c r="D473" s="249" t="s">
        <v>236</v>
      </c>
      <c r="E473" s="250" t="s">
        <v>1</v>
      </c>
      <c r="F473" s="251" t="s">
        <v>2825</v>
      </c>
      <c r="G473" s="248"/>
      <c r="H473" s="252">
        <v>68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236</v>
      </c>
      <c r="AU473" s="258" t="s">
        <v>21</v>
      </c>
      <c r="AV473" s="13" t="s">
        <v>21</v>
      </c>
      <c r="AW473" s="13" t="s">
        <v>36</v>
      </c>
      <c r="AX473" s="13" t="s">
        <v>80</v>
      </c>
      <c r="AY473" s="258" t="s">
        <v>225</v>
      </c>
    </row>
    <row r="474" s="13" customFormat="1">
      <c r="A474" s="13"/>
      <c r="B474" s="247"/>
      <c r="C474" s="248"/>
      <c r="D474" s="249" t="s">
        <v>236</v>
      </c>
      <c r="E474" s="250" t="s">
        <v>1</v>
      </c>
      <c r="F474" s="251" t="s">
        <v>2826</v>
      </c>
      <c r="G474" s="248"/>
      <c r="H474" s="252">
        <v>248.75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236</v>
      </c>
      <c r="AU474" s="258" t="s">
        <v>21</v>
      </c>
      <c r="AV474" s="13" t="s">
        <v>21</v>
      </c>
      <c r="AW474" s="13" t="s">
        <v>36</v>
      </c>
      <c r="AX474" s="13" t="s">
        <v>80</v>
      </c>
      <c r="AY474" s="258" t="s">
        <v>225</v>
      </c>
    </row>
    <row r="475" s="13" customFormat="1">
      <c r="A475" s="13"/>
      <c r="B475" s="247"/>
      <c r="C475" s="248"/>
      <c r="D475" s="249" t="s">
        <v>236</v>
      </c>
      <c r="E475" s="250" t="s">
        <v>1</v>
      </c>
      <c r="F475" s="251" t="s">
        <v>2827</v>
      </c>
      <c r="G475" s="248"/>
      <c r="H475" s="252">
        <v>58.789999999999999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236</v>
      </c>
      <c r="AU475" s="258" t="s">
        <v>21</v>
      </c>
      <c r="AV475" s="13" t="s">
        <v>21</v>
      </c>
      <c r="AW475" s="13" t="s">
        <v>36</v>
      </c>
      <c r="AX475" s="13" t="s">
        <v>80</v>
      </c>
      <c r="AY475" s="258" t="s">
        <v>225</v>
      </c>
    </row>
    <row r="476" s="14" customFormat="1">
      <c r="A476" s="14"/>
      <c r="B476" s="260"/>
      <c r="C476" s="261"/>
      <c r="D476" s="249" t="s">
        <v>236</v>
      </c>
      <c r="E476" s="262" t="s">
        <v>1</v>
      </c>
      <c r="F476" s="263" t="s">
        <v>270</v>
      </c>
      <c r="G476" s="261"/>
      <c r="H476" s="264">
        <v>375.54000000000002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0" t="s">
        <v>236</v>
      </c>
      <c r="AU476" s="270" t="s">
        <v>21</v>
      </c>
      <c r="AV476" s="14" t="s">
        <v>232</v>
      </c>
      <c r="AW476" s="14" t="s">
        <v>36</v>
      </c>
      <c r="AX476" s="14" t="s">
        <v>88</v>
      </c>
      <c r="AY476" s="270" t="s">
        <v>225</v>
      </c>
    </row>
    <row r="477" s="2" customFormat="1" ht="49.05" customHeight="1">
      <c r="A477" s="40"/>
      <c r="B477" s="41"/>
      <c r="C477" s="282" t="s">
        <v>2221</v>
      </c>
      <c r="D477" s="282" t="s">
        <v>341</v>
      </c>
      <c r="E477" s="283" t="s">
        <v>2828</v>
      </c>
      <c r="F477" s="284" t="s">
        <v>2829</v>
      </c>
      <c r="G477" s="285" t="s">
        <v>230</v>
      </c>
      <c r="H477" s="286">
        <v>437.70400000000001</v>
      </c>
      <c r="I477" s="287"/>
      <c r="J477" s="288">
        <f>ROUND(I477*H477,2)</f>
        <v>0</v>
      </c>
      <c r="K477" s="284" t="s">
        <v>231</v>
      </c>
      <c r="L477" s="289"/>
      <c r="M477" s="290" t="s">
        <v>1</v>
      </c>
      <c r="N477" s="291" t="s">
        <v>45</v>
      </c>
      <c r="O477" s="93"/>
      <c r="P477" s="238">
        <f>O477*H477</f>
        <v>0</v>
      </c>
      <c r="Q477" s="238">
        <v>0.0047000000000000002</v>
      </c>
      <c r="R477" s="238">
        <f>Q477*H477</f>
        <v>2.0572088000000002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277</v>
      </c>
      <c r="AT477" s="240" t="s">
        <v>341</v>
      </c>
      <c r="AU477" s="240" t="s">
        <v>21</v>
      </c>
      <c r="AY477" s="18" t="s">
        <v>225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88</v>
      </c>
      <c r="BK477" s="241">
        <f>ROUND(I477*H477,2)</f>
        <v>0</v>
      </c>
      <c r="BL477" s="18" t="s">
        <v>232</v>
      </c>
      <c r="BM477" s="240" t="s">
        <v>2830</v>
      </c>
    </row>
    <row r="478" s="13" customFormat="1">
      <c r="A478" s="13"/>
      <c r="B478" s="247"/>
      <c r="C478" s="248"/>
      <c r="D478" s="249" t="s">
        <v>236</v>
      </c>
      <c r="E478" s="250" t="s">
        <v>1</v>
      </c>
      <c r="F478" s="251" t="s">
        <v>2825</v>
      </c>
      <c r="G478" s="248"/>
      <c r="H478" s="252">
        <v>68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236</v>
      </c>
      <c r="AU478" s="258" t="s">
        <v>21</v>
      </c>
      <c r="AV478" s="13" t="s">
        <v>21</v>
      </c>
      <c r="AW478" s="13" t="s">
        <v>36</v>
      </c>
      <c r="AX478" s="13" t="s">
        <v>80</v>
      </c>
      <c r="AY478" s="258" t="s">
        <v>225</v>
      </c>
    </row>
    <row r="479" s="13" customFormat="1">
      <c r="A479" s="13"/>
      <c r="B479" s="247"/>
      <c r="C479" s="248"/>
      <c r="D479" s="249" t="s">
        <v>236</v>
      </c>
      <c r="E479" s="250" t="s">
        <v>1</v>
      </c>
      <c r="F479" s="251" t="s">
        <v>2831</v>
      </c>
      <c r="G479" s="248"/>
      <c r="H479" s="252">
        <v>248.75999999999999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236</v>
      </c>
      <c r="AU479" s="258" t="s">
        <v>21</v>
      </c>
      <c r="AV479" s="13" t="s">
        <v>21</v>
      </c>
      <c r="AW479" s="13" t="s">
        <v>36</v>
      </c>
      <c r="AX479" s="13" t="s">
        <v>80</v>
      </c>
      <c r="AY479" s="258" t="s">
        <v>225</v>
      </c>
    </row>
    <row r="480" s="13" customFormat="1">
      <c r="A480" s="13"/>
      <c r="B480" s="247"/>
      <c r="C480" s="248"/>
      <c r="D480" s="249" t="s">
        <v>236</v>
      </c>
      <c r="E480" s="250" t="s">
        <v>1</v>
      </c>
      <c r="F480" s="251" t="s">
        <v>2827</v>
      </c>
      <c r="G480" s="248"/>
      <c r="H480" s="252">
        <v>58.789999999999999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236</v>
      </c>
      <c r="AU480" s="258" t="s">
        <v>21</v>
      </c>
      <c r="AV480" s="13" t="s">
        <v>21</v>
      </c>
      <c r="AW480" s="13" t="s">
        <v>36</v>
      </c>
      <c r="AX480" s="13" t="s">
        <v>80</v>
      </c>
      <c r="AY480" s="258" t="s">
        <v>225</v>
      </c>
    </row>
    <row r="481" s="14" customFormat="1">
      <c r="A481" s="14"/>
      <c r="B481" s="260"/>
      <c r="C481" s="261"/>
      <c r="D481" s="249" t="s">
        <v>236</v>
      </c>
      <c r="E481" s="262" t="s">
        <v>1</v>
      </c>
      <c r="F481" s="263" t="s">
        <v>270</v>
      </c>
      <c r="G481" s="261"/>
      <c r="H481" s="264">
        <v>375.55000000000001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0" t="s">
        <v>236</v>
      </c>
      <c r="AU481" s="270" t="s">
        <v>21</v>
      </c>
      <c r="AV481" s="14" t="s">
        <v>232</v>
      </c>
      <c r="AW481" s="14" t="s">
        <v>36</v>
      </c>
      <c r="AX481" s="14" t="s">
        <v>88</v>
      </c>
      <c r="AY481" s="270" t="s">
        <v>225</v>
      </c>
    </row>
    <row r="482" s="13" customFormat="1">
      <c r="A482" s="13"/>
      <c r="B482" s="247"/>
      <c r="C482" s="248"/>
      <c r="D482" s="249" t="s">
        <v>236</v>
      </c>
      <c r="E482" s="248"/>
      <c r="F482" s="251" t="s">
        <v>2832</v>
      </c>
      <c r="G482" s="248"/>
      <c r="H482" s="252">
        <v>437.70400000000001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236</v>
      </c>
      <c r="AU482" s="258" t="s">
        <v>21</v>
      </c>
      <c r="AV482" s="13" t="s">
        <v>21</v>
      </c>
      <c r="AW482" s="13" t="s">
        <v>4</v>
      </c>
      <c r="AX482" s="13" t="s">
        <v>88</v>
      </c>
      <c r="AY482" s="258" t="s">
        <v>225</v>
      </c>
    </row>
    <row r="483" s="2" customFormat="1" ht="24.15" customHeight="1">
      <c r="A483" s="40"/>
      <c r="B483" s="41"/>
      <c r="C483" s="229" t="s">
        <v>2833</v>
      </c>
      <c r="D483" s="229" t="s">
        <v>227</v>
      </c>
      <c r="E483" s="230" t="s">
        <v>2834</v>
      </c>
      <c r="F483" s="231" t="s">
        <v>2835</v>
      </c>
      <c r="G483" s="232" t="s">
        <v>230</v>
      </c>
      <c r="H483" s="233">
        <v>43</v>
      </c>
      <c r="I483" s="234"/>
      <c r="J483" s="235">
        <f>ROUND(I483*H483,2)</f>
        <v>0</v>
      </c>
      <c r="K483" s="231" t="s">
        <v>231</v>
      </c>
      <c r="L483" s="46"/>
      <c r="M483" s="236" t="s">
        <v>1</v>
      </c>
      <c r="N483" s="237" t="s">
        <v>45</v>
      </c>
      <c r="O483" s="93"/>
      <c r="P483" s="238">
        <f>O483*H483</f>
        <v>0</v>
      </c>
      <c r="Q483" s="238">
        <v>0.00076999999999999996</v>
      </c>
      <c r="R483" s="238">
        <f>Q483*H483</f>
        <v>0.033110000000000001</v>
      </c>
      <c r="S483" s="238">
        <v>0</v>
      </c>
      <c r="T483" s="23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340</v>
      </c>
      <c r="AT483" s="240" t="s">
        <v>227</v>
      </c>
      <c r="AU483" s="240" t="s">
        <v>21</v>
      </c>
      <c r="AY483" s="18" t="s">
        <v>225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88</v>
      </c>
      <c r="BK483" s="241">
        <f>ROUND(I483*H483,2)</f>
        <v>0</v>
      </c>
      <c r="BL483" s="18" t="s">
        <v>340</v>
      </c>
      <c r="BM483" s="240" t="s">
        <v>2836</v>
      </c>
    </row>
    <row r="484" s="2" customFormat="1">
      <c r="A484" s="40"/>
      <c r="B484" s="41"/>
      <c r="C484" s="42"/>
      <c r="D484" s="242" t="s">
        <v>234</v>
      </c>
      <c r="E484" s="42"/>
      <c r="F484" s="243" t="s">
        <v>2837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234</v>
      </c>
      <c r="AU484" s="18" t="s">
        <v>21</v>
      </c>
    </row>
    <row r="485" s="13" customFormat="1">
      <c r="A485" s="13"/>
      <c r="B485" s="247"/>
      <c r="C485" s="248"/>
      <c r="D485" s="249" t="s">
        <v>236</v>
      </c>
      <c r="E485" s="250" t="s">
        <v>1</v>
      </c>
      <c r="F485" s="251" t="s">
        <v>2838</v>
      </c>
      <c r="G485" s="248"/>
      <c r="H485" s="252">
        <v>43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236</v>
      </c>
      <c r="AU485" s="258" t="s">
        <v>21</v>
      </c>
      <c r="AV485" s="13" t="s">
        <v>21</v>
      </c>
      <c r="AW485" s="13" t="s">
        <v>36</v>
      </c>
      <c r="AX485" s="13" t="s">
        <v>88</v>
      </c>
      <c r="AY485" s="258" t="s">
        <v>225</v>
      </c>
    </row>
    <row r="486" s="2" customFormat="1" ht="21.75" customHeight="1">
      <c r="A486" s="40"/>
      <c r="B486" s="41"/>
      <c r="C486" s="282" t="s">
        <v>2839</v>
      </c>
      <c r="D486" s="282" t="s">
        <v>341</v>
      </c>
      <c r="E486" s="283" t="s">
        <v>2840</v>
      </c>
      <c r="F486" s="284" t="s">
        <v>2841</v>
      </c>
      <c r="G486" s="285" t="s">
        <v>230</v>
      </c>
      <c r="H486" s="286">
        <v>50.116999999999997</v>
      </c>
      <c r="I486" s="287"/>
      <c r="J486" s="288">
        <f>ROUND(I486*H486,2)</f>
        <v>0</v>
      </c>
      <c r="K486" s="284" t="s">
        <v>231</v>
      </c>
      <c r="L486" s="289"/>
      <c r="M486" s="290" t="s">
        <v>1</v>
      </c>
      <c r="N486" s="291" t="s">
        <v>45</v>
      </c>
      <c r="O486" s="93"/>
      <c r="P486" s="238">
        <f>O486*H486</f>
        <v>0</v>
      </c>
      <c r="Q486" s="238">
        <v>0.0020999999999999999</v>
      </c>
      <c r="R486" s="238">
        <f>Q486*H486</f>
        <v>0.10524569999999998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430</v>
      </c>
      <c r="AT486" s="240" t="s">
        <v>341</v>
      </c>
      <c r="AU486" s="240" t="s">
        <v>21</v>
      </c>
      <c r="AY486" s="18" t="s">
        <v>225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88</v>
      </c>
      <c r="BK486" s="241">
        <f>ROUND(I486*H486,2)</f>
        <v>0</v>
      </c>
      <c r="BL486" s="18" t="s">
        <v>340</v>
      </c>
      <c r="BM486" s="240" t="s">
        <v>2842</v>
      </c>
    </row>
    <row r="487" s="13" customFormat="1">
      <c r="A487" s="13"/>
      <c r="B487" s="247"/>
      <c r="C487" s="248"/>
      <c r="D487" s="249" t="s">
        <v>236</v>
      </c>
      <c r="E487" s="248"/>
      <c r="F487" s="251" t="s">
        <v>2843</v>
      </c>
      <c r="G487" s="248"/>
      <c r="H487" s="252">
        <v>50.116999999999997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236</v>
      </c>
      <c r="AU487" s="258" t="s">
        <v>21</v>
      </c>
      <c r="AV487" s="13" t="s">
        <v>21</v>
      </c>
      <c r="AW487" s="13" t="s">
        <v>4</v>
      </c>
      <c r="AX487" s="13" t="s">
        <v>88</v>
      </c>
      <c r="AY487" s="258" t="s">
        <v>225</v>
      </c>
    </row>
    <row r="488" s="12" customFormat="1" ht="25.92" customHeight="1">
      <c r="A488" s="12"/>
      <c r="B488" s="213"/>
      <c r="C488" s="214"/>
      <c r="D488" s="215" t="s">
        <v>79</v>
      </c>
      <c r="E488" s="216" t="s">
        <v>341</v>
      </c>
      <c r="F488" s="216" t="s">
        <v>581</v>
      </c>
      <c r="G488" s="214"/>
      <c r="H488" s="214"/>
      <c r="I488" s="217"/>
      <c r="J488" s="218">
        <f>BK488</f>
        <v>0</v>
      </c>
      <c r="K488" s="214"/>
      <c r="L488" s="219"/>
      <c r="M488" s="220"/>
      <c r="N488" s="221"/>
      <c r="O488" s="221"/>
      <c r="P488" s="222">
        <f>P489</f>
        <v>0</v>
      </c>
      <c r="Q488" s="221"/>
      <c r="R488" s="222">
        <f>R489</f>
        <v>0</v>
      </c>
      <c r="S488" s="221"/>
      <c r="T488" s="223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4" t="s">
        <v>244</v>
      </c>
      <c r="AT488" s="225" t="s">
        <v>79</v>
      </c>
      <c r="AU488" s="225" t="s">
        <v>80</v>
      </c>
      <c r="AY488" s="224" t="s">
        <v>225</v>
      </c>
      <c r="BK488" s="226">
        <f>BK489</f>
        <v>0</v>
      </c>
    </row>
    <row r="489" s="12" customFormat="1" ht="22.8" customHeight="1">
      <c r="A489" s="12"/>
      <c r="B489" s="213"/>
      <c r="C489" s="214"/>
      <c r="D489" s="215" t="s">
        <v>79</v>
      </c>
      <c r="E489" s="227" t="s">
        <v>582</v>
      </c>
      <c r="F489" s="227" t="s">
        <v>583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SUM(P490:P491)</f>
        <v>0</v>
      </c>
      <c r="Q489" s="221"/>
      <c r="R489" s="222">
        <f>SUM(R490:R491)</f>
        <v>0</v>
      </c>
      <c r="S489" s="221"/>
      <c r="T489" s="223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244</v>
      </c>
      <c r="AT489" s="225" t="s">
        <v>79</v>
      </c>
      <c r="AU489" s="225" t="s">
        <v>88</v>
      </c>
      <c r="AY489" s="224" t="s">
        <v>225</v>
      </c>
      <c r="BK489" s="226">
        <f>SUM(BK490:BK491)</f>
        <v>0</v>
      </c>
    </row>
    <row r="490" s="2" customFormat="1" ht="24.15" customHeight="1">
      <c r="A490" s="40"/>
      <c r="B490" s="41"/>
      <c r="C490" s="229" t="s">
        <v>2844</v>
      </c>
      <c r="D490" s="229" t="s">
        <v>227</v>
      </c>
      <c r="E490" s="230" t="s">
        <v>2845</v>
      </c>
      <c r="F490" s="231" t="s">
        <v>2846</v>
      </c>
      <c r="G490" s="232" t="s">
        <v>459</v>
      </c>
      <c r="H490" s="233">
        <v>2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45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587</v>
      </c>
      <c r="AT490" s="240" t="s">
        <v>227</v>
      </c>
      <c r="AU490" s="240" t="s">
        <v>21</v>
      </c>
      <c r="AY490" s="18" t="s">
        <v>225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88</v>
      </c>
      <c r="BK490" s="241">
        <f>ROUND(I490*H490,2)</f>
        <v>0</v>
      </c>
      <c r="BL490" s="18" t="s">
        <v>587</v>
      </c>
      <c r="BM490" s="240" t="s">
        <v>2847</v>
      </c>
    </row>
    <row r="491" s="2" customFormat="1">
      <c r="A491" s="40"/>
      <c r="B491" s="41"/>
      <c r="C491" s="42"/>
      <c r="D491" s="249" t="s">
        <v>261</v>
      </c>
      <c r="E491" s="42"/>
      <c r="F491" s="259" t="s">
        <v>2848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8" t="s">
        <v>261</v>
      </c>
      <c r="AU491" s="18" t="s">
        <v>21</v>
      </c>
    </row>
    <row r="492" s="12" customFormat="1" ht="25.92" customHeight="1">
      <c r="A492" s="12"/>
      <c r="B492" s="213"/>
      <c r="C492" s="214"/>
      <c r="D492" s="215" t="s">
        <v>79</v>
      </c>
      <c r="E492" s="216" t="s">
        <v>772</v>
      </c>
      <c r="F492" s="216" t="s">
        <v>773</v>
      </c>
      <c r="G492" s="214"/>
      <c r="H492" s="214"/>
      <c r="I492" s="217"/>
      <c r="J492" s="218">
        <f>BK492</f>
        <v>0</v>
      </c>
      <c r="K492" s="214"/>
      <c r="L492" s="219"/>
      <c r="M492" s="220"/>
      <c r="N492" s="221"/>
      <c r="O492" s="221"/>
      <c r="P492" s="222">
        <f>SUM(P493:P497)</f>
        <v>0</v>
      </c>
      <c r="Q492" s="221"/>
      <c r="R492" s="222">
        <f>SUM(R493:R497)</f>
        <v>0</v>
      </c>
      <c r="S492" s="221"/>
      <c r="T492" s="223">
        <f>SUM(T493:T497)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232</v>
      </c>
      <c r="AT492" s="225" t="s">
        <v>79</v>
      </c>
      <c r="AU492" s="225" t="s">
        <v>80</v>
      </c>
      <c r="AY492" s="224" t="s">
        <v>225</v>
      </c>
      <c r="BK492" s="226">
        <f>SUM(BK493:BK497)</f>
        <v>0</v>
      </c>
    </row>
    <row r="493" s="2" customFormat="1" ht="16.5" customHeight="1">
      <c r="A493" s="40"/>
      <c r="B493" s="41"/>
      <c r="C493" s="229" t="s">
        <v>2849</v>
      </c>
      <c r="D493" s="229" t="s">
        <v>227</v>
      </c>
      <c r="E493" s="230" t="s">
        <v>774</v>
      </c>
      <c r="F493" s="231" t="s">
        <v>2850</v>
      </c>
      <c r="G493" s="232" t="s">
        <v>459</v>
      </c>
      <c r="H493" s="233">
        <v>2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45</v>
      </c>
      <c r="O493" s="93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2851</v>
      </c>
      <c r="AT493" s="240" t="s">
        <v>227</v>
      </c>
      <c r="AU493" s="240" t="s">
        <v>88</v>
      </c>
      <c r="AY493" s="18" t="s">
        <v>225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88</v>
      </c>
      <c r="BK493" s="241">
        <f>ROUND(I493*H493,2)</f>
        <v>0</v>
      </c>
      <c r="BL493" s="18" t="s">
        <v>2851</v>
      </c>
      <c r="BM493" s="240" t="s">
        <v>2852</v>
      </c>
    </row>
    <row r="494" s="2" customFormat="1">
      <c r="A494" s="40"/>
      <c r="B494" s="41"/>
      <c r="C494" s="42"/>
      <c r="D494" s="249" t="s">
        <v>261</v>
      </c>
      <c r="E494" s="42"/>
      <c r="F494" s="259" t="s">
        <v>2853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261</v>
      </c>
      <c r="AU494" s="18" t="s">
        <v>88</v>
      </c>
    </row>
    <row r="495" s="2" customFormat="1" ht="16.5" customHeight="1">
      <c r="A495" s="40"/>
      <c r="B495" s="41"/>
      <c r="C495" s="229" t="s">
        <v>2854</v>
      </c>
      <c r="D495" s="229" t="s">
        <v>227</v>
      </c>
      <c r="E495" s="230" t="s">
        <v>777</v>
      </c>
      <c r="F495" s="231" t="s">
        <v>2855</v>
      </c>
      <c r="G495" s="232" t="s">
        <v>259</v>
      </c>
      <c r="H495" s="233">
        <v>1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45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2851</v>
      </c>
      <c r="AT495" s="240" t="s">
        <v>227</v>
      </c>
      <c r="AU495" s="240" t="s">
        <v>88</v>
      </c>
      <c r="AY495" s="18" t="s">
        <v>225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88</v>
      </c>
      <c r="BK495" s="241">
        <f>ROUND(I495*H495,2)</f>
        <v>0</v>
      </c>
      <c r="BL495" s="18" t="s">
        <v>2851</v>
      </c>
      <c r="BM495" s="240" t="s">
        <v>2856</v>
      </c>
    </row>
    <row r="496" s="2" customFormat="1" ht="16.5" customHeight="1">
      <c r="A496" s="40"/>
      <c r="B496" s="41"/>
      <c r="C496" s="229" t="s">
        <v>2857</v>
      </c>
      <c r="D496" s="229" t="s">
        <v>227</v>
      </c>
      <c r="E496" s="230" t="s">
        <v>780</v>
      </c>
      <c r="F496" s="231" t="s">
        <v>2858</v>
      </c>
      <c r="G496" s="232" t="s">
        <v>259</v>
      </c>
      <c r="H496" s="233">
        <v>1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45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2851</v>
      </c>
      <c r="AT496" s="240" t="s">
        <v>227</v>
      </c>
      <c r="AU496" s="240" t="s">
        <v>88</v>
      </c>
      <c r="AY496" s="18" t="s">
        <v>225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88</v>
      </c>
      <c r="BK496" s="241">
        <f>ROUND(I496*H496,2)</f>
        <v>0</v>
      </c>
      <c r="BL496" s="18" t="s">
        <v>2851</v>
      </c>
      <c r="BM496" s="240" t="s">
        <v>2859</v>
      </c>
    </row>
    <row r="497" s="2" customFormat="1" ht="16.5" customHeight="1">
      <c r="A497" s="40"/>
      <c r="B497" s="41"/>
      <c r="C497" s="229" t="s">
        <v>2860</v>
      </c>
      <c r="D497" s="229" t="s">
        <v>227</v>
      </c>
      <c r="E497" s="230" t="s">
        <v>783</v>
      </c>
      <c r="F497" s="231" t="s">
        <v>2861</v>
      </c>
      <c r="G497" s="232" t="s">
        <v>459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97" t="s">
        <v>1</v>
      </c>
      <c r="N497" s="298" t="s">
        <v>45</v>
      </c>
      <c r="O497" s="294"/>
      <c r="P497" s="295">
        <f>O497*H497</f>
        <v>0</v>
      </c>
      <c r="Q497" s="295">
        <v>0</v>
      </c>
      <c r="R497" s="295">
        <f>Q497*H497</f>
        <v>0</v>
      </c>
      <c r="S497" s="295">
        <v>0</v>
      </c>
      <c r="T497" s="29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2851</v>
      </c>
      <c r="AT497" s="240" t="s">
        <v>227</v>
      </c>
      <c r="AU497" s="240" t="s">
        <v>88</v>
      </c>
      <c r="AY497" s="18" t="s">
        <v>225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88</v>
      </c>
      <c r="BK497" s="241">
        <f>ROUND(I497*H497,2)</f>
        <v>0</v>
      </c>
      <c r="BL497" s="18" t="s">
        <v>2851</v>
      </c>
      <c r="BM497" s="240" t="s">
        <v>2862</v>
      </c>
    </row>
    <row r="498" s="2" customFormat="1" ht="6.96" customHeight="1">
      <c r="A498" s="40"/>
      <c r="B498" s="68"/>
      <c r="C498" s="69"/>
      <c r="D498" s="69"/>
      <c r="E498" s="69"/>
      <c r="F498" s="69"/>
      <c r="G498" s="69"/>
      <c r="H498" s="69"/>
      <c r="I498" s="69"/>
      <c r="J498" s="69"/>
      <c r="K498" s="69"/>
      <c r="L498" s="46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+Wo7huzF3vcDrgFUv2k7ppG/J68kllCFpe+3Tpn40GUiVU2YiaRatIH80CKpgSBUoy1H037Rua6Zq9Sk7QfGwQ==" hashValue="xy2MMnjn4ENXyHY9h0/TPCEVowtP3gzAcf0Ij0FV+VAe5N4r4SZMsl2nBI5xmV0V6sN/lCooefnt7j8wvAixhg==" algorithmName="SHA-512" password="CC35"/>
  <autoFilter ref="C130:K497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3107325"/>
    <hyperlink ref="F138" r:id="rId2" display="https://podminky.urs.cz/item/CS_URS_2024_02/113154523"/>
    <hyperlink ref="F141" r:id="rId3" display="https://podminky.urs.cz/item/CS_URS_2024_02/113154528"/>
    <hyperlink ref="F143" r:id="rId4" display="https://podminky.urs.cz/item/CS_URS_2024_02/115101202"/>
    <hyperlink ref="F148" r:id="rId5" display="https://podminky.urs.cz/item/CS_URS_2024_02/115101302"/>
    <hyperlink ref="F151" r:id="rId6" display="https://podminky.urs.cz/item/CS_URS_2024_02/121151103"/>
    <hyperlink ref="F154" r:id="rId7" display="https://podminky.urs.cz/item/CS_URS_2024_02/131251104"/>
    <hyperlink ref="F161" r:id="rId8" display="https://podminky.urs.cz/item/CS_URS_2024_02/153112111"/>
    <hyperlink ref="F164" r:id="rId9" display="https://podminky.urs.cz/item/CS_URS_2024_02/153112122"/>
    <hyperlink ref="F168" r:id="rId10" display="https://podminky.urs.cz/item/CS_URS_2024_02/153113112"/>
    <hyperlink ref="F171" r:id="rId11" display="https://podminky.urs.cz/item/CS_URS_2024_02/162651112"/>
    <hyperlink ref="F176" r:id="rId12" display="https://podminky.urs.cz/item/CS_URS_2024_02/174151101"/>
    <hyperlink ref="F187" r:id="rId13" display="https://podminky.urs.cz/item/CS_URS_2024_02/212341111"/>
    <hyperlink ref="F190" r:id="rId14" display="https://podminky.urs.cz/item/CS_URS_2024_02/212792212"/>
    <hyperlink ref="F194" r:id="rId15" display="https://podminky.urs.cz/item/CS_URS_2024_02/275351121"/>
    <hyperlink ref="F197" r:id="rId16" display="https://podminky.urs.cz/item/CS_URS_2024_02/275351122"/>
    <hyperlink ref="F199" r:id="rId17" display="https://podminky.urs.cz/item/CS_URS_2024_02/388995212"/>
    <hyperlink ref="F202" r:id="rId18" display="https://podminky.urs.cz/item/CS_URS_2024_02/213311111"/>
    <hyperlink ref="F205" r:id="rId19" display="https://podminky.urs.cz/item/CS_URS_2024_02/225411114"/>
    <hyperlink ref="F208" r:id="rId20" display="https://podminky.urs.cz/item/CS_URS_2024_02/273313611"/>
    <hyperlink ref="F213" r:id="rId21" display="https://podminky.urs.cz/item/CS_URS_2024_02/273313811"/>
    <hyperlink ref="F216" r:id="rId22" display="https://podminky.urs.cz/item/CS_URS_2024_02/275322611"/>
    <hyperlink ref="F219" r:id="rId23" display="https://podminky.urs.cz/item/CS_URS_2024_02/275361821"/>
    <hyperlink ref="F222" r:id="rId24" display="https://podminky.urs.cz/item/CS_URS_2024_02/282602112"/>
    <hyperlink ref="F227" r:id="rId25" display="https://podminky.urs.cz/item/CS_URS_2024_02/283111113"/>
    <hyperlink ref="F233" r:id="rId26" display="https://podminky.urs.cz/item/CS_URS_2024_02/283131113"/>
    <hyperlink ref="F238" r:id="rId27" display="https://podminky.urs.cz/item/CS_URS_2024_02/317171126"/>
    <hyperlink ref="F243" r:id="rId28" display="https://podminky.urs.cz/item/CS_URS_2024_02/317321118"/>
    <hyperlink ref="F246" r:id="rId29" display="https://podminky.urs.cz/item/CS_URS_2024_02/317353121"/>
    <hyperlink ref="F250" r:id="rId30" display="https://podminky.urs.cz/item/CS_URS_2024_02/317353221"/>
    <hyperlink ref="F252" r:id="rId31" display="https://podminky.urs.cz/item/CS_URS_2024_02/317361116"/>
    <hyperlink ref="F256" r:id="rId32" display="https://podminky.urs.cz/item/CS_URS_2024_02/334323118"/>
    <hyperlink ref="F259" r:id="rId33" display="https://podminky.urs.cz/item/CS_URS_2024_02/334323418"/>
    <hyperlink ref="F262" r:id="rId34" display="https://podminky.urs.cz/item/CS_URS_2024_02/334351112"/>
    <hyperlink ref="F281" r:id="rId35" display="https://podminky.urs.cz/item/CS_URS_2024_02/334351211"/>
    <hyperlink ref="F283" r:id="rId36" display="https://podminky.urs.cz/item/CS_URS_2024_02/334361226"/>
    <hyperlink ref="F289" r:id="rId37" display="https://podminky.urs.cz/item/CS_URS_2024_02/334361236"/>
    <hyperlink ref="F292" r:id="rId38" display="https://podminky.urs.cz/item/CS_URS_2024_02/334951113"/>
    <hyperlink ref="F294" r:id="rId39" display="https://podminky.urs.cz/item/CS_URS_2024_02/334952113"/>
    <hyperlink ref="F296" r:id="rId40" display="https://podminky.urs.cz/item/CS_URS_2024_02/348171111"/>
    <hyperlink ref="F303" r:id="rId41" display="https://podminky.urs.cz/item/CS_URS_2024_02/421321107"/>
    <hyperlink ref="F306" r:id="rId42" display="https://podminky.urs.cz/item/CS_URS_2024_02/421331141"/>
    <hyperlink ref="F309" r:id="rId43" display="https://podminky.urs.cz/item/CS_URS_2024_02/421351111"/>
    <hyperlink ref="F315" r:id="rId44" display="https://podminky.urs.cz/item/CS_URS_2024_02/421351112"/>
    <hyperlink ref="F318" r:id="rId45" display="https://podminky.urs.cz/item/CS_URS_2024_02/421351211"/>
    <hyperlink ref="F320" r:id="rId46" display="https://podminky.urs.cz/item/CS_URS_2024_02/421351212"/>
    <hyperlink ref="F322" r:id="rId47" display="https://podminky.urs.cz/item/CS_URS_2024_02/421361216"/>
    <hyperlink ref="F325" r:id="rId48" display="https://podminky.urs.cz/item/CS_URS_2024_02/421361226"/>
    <hyperlink ref="F328" r:id="rId49" display="https://podminky.urs.cz/item/CS_URS_2024_02/421371131"/>
    <hyperlink ref="F331" r:id="rId50" display="https://podminky.urs.cz/item/CS_URS_2024_02/421374224"/>
    <hyperlink ref="F334" r:id="rId51" display="https://podminky.urs.cz/item/CS_URS_2024_02/421375114"/>
    <hyperlink ref="F337" r:id="rId52" display="https://podminky.urs.cz/item/CS_URS_2024_02/421375124"/>
    <hyperlink ref="F339" r:id="rId53" display="https://podminky.urs.cz/item/CS_URS_2024_02/421376335"/>
    <hyperlink ref="F341" r:id="rId54" display="https://podminky.urs.cz/item/CS_URS_2024_02/421378122"/>
    <hyperlink ref="F343" r:id="rId55" display="https://podminky.urs.cz/item/CS_URS_2024_02/428941131"/>
    <hyperlink ref="F347" r:id="rId56" display="https://podminky.urs.cz/item/CS_URS_2024_02/434313113"/>
    <hyperlink ref="F351" r:id="rId57" display="https://podminky.urs.cz/item/CS_URS_2024_02/451477121"/>
    <hyperlink ref="F357" r:id="rId58" display="https://podminky.urs.cz/item/CS_URS_2024_02/451477122"/>
    <hyperlink ref="F362" r:id="rId59" display="https://podminky.urs.cz/item/CS_URS_2024_02/462512270"/>
    <hyperlink ref="F365" r:id="rId60" display="https://podminky.urs.cz/item/CS_URS_2024_02/465513127"/>
    <hyperlink ref="F369" r:id="rId61" display="https://podminky.urs.cz/item/CS_URS_2024_02/573231108"/>
    <hyperlink ref="F372" r:id="rId62" display="https://podminky.urs.cz/item/CS_URS_2024_02/577144141"/>
    <hyperlink ref="F375" r:id="rId63" display="https://podminky.urs.cz/item/CS_URS_2024_02/578143233"/>
    <hyperlink ref="F378" r:id="rId64" display="https://podminky.urs.cz/item/CS_URS_2024_02/578901111"/>
    <hyperlink ref="F382" r:id="rId65" display="https://podminky.urs.cz/item/CS_URS_2024_02/628611102"/>
    <hyperlink ref="F385" r:id="rId66" display="https://podminky.urs.cz/item/CS_URS_2024_02/628611131"/>
    <hyperlink ref="F389" r:id="rId67" display="https://podminky.urs.cz/item/CS_URS_2024_02/916131213"/>
    <hyperlink ref="F395" r:id="rId68" display="https://podminky.urs.cz/item/CS_URS_2024_02/916231213"/>
    <hyperlink ref="F401" r:id="rId69" display="https://podminky.urs.cz/item/CS_URS_2024_02/919112233"/>
    <hyperlink ref="F404" r:id="rId70" display="https://podminky.urs.cz/item/CS_URS_2024_02/919121132"/>
    <hyperlink ref="F407" r:id="rId71" display="https://podminky.urs.cz/item/CS_URS_2024_02/919726124"/>
    <hyperlink ref="F412" r:id="rId72" display="https://podminky.urs.cz/item/CS_URS_2024_02/931941112"/>
    <hyperlink ref="F417" r:id="rId73" display="https://podminky.urs.cz/item/CS_URS_2024_02/935112211"/>
    <hyperlink ref="F423" r:id="rId74" display="https://podminky.urs.cz/item/CS_URS_2024_02/936942122"/>
    <hyperlink ref="F427" r:id="rId75" display="https://podminky.urs.cz/item/CS_URS_2024_02/961051111"/>
    <hyperlink ref="F430" r:id="rId76" display="https://podminky.urs.cz/item/CS_URS_2024_02/963071112"/>
    <hyperlink ref="F433" r:id="rId77" display="https://podminky.urs.cz/item/CS_URS_2024_02/966006132"/>
    <hyperlink ref="F436" r:id="rId78" display="https://podminky.urs.cz/item/CS_URS_2024_02/966075141"/>
    <hyperlink ref="F445" r:id="rId79" display="https://podminky.urs.cz/item/CS_URS_2024_02/997013862"/>
    <hyperlink ref="F447" r:id="rId80" display="https://podminky.urs.cz/item/CS_URS_2024_02/997013873"/>
    <hyperlink ref="F449" r:id="rId81" display="https://podminky.urs.cz/item/CS_URS_2024_02/997013875"/>
    <hyperlink ref="F451" r:id="rId82" display="https://podminky.urs.cz/item/CS_URS_2024_02/997211111"/>
    <hyperlink ref="F453" r:id="rId83" display="https://podminky.urs.cz/item/CS_URS_2024_02/997211511"/>
    <hyperlink ref="F455" r:id="rId84" display="https://podminky.urs.cz/item/CS_URS_2024_02/997211519"/>
    <hyperlink ref="F459" r:id="rId85" display="https://podminky.urs.cz/item/CS_URS_2024_02/998212111"/>
    <hyperlink ref="F463" r:id="rId86" display="https://podminky.urs.cz/item/CS_URS_2024_02/711111001"/>
    <hyperlink ref="F466" r:id="rId87" display="https://podminky.urs.cz/item/CS_URS_2024_02/711111002"/>
    <hyperlink ref="F469" r:id="rId88" display="https://podminky.urs.cz/item/CS_URS_2024_01/711131811"/>
    <hyperlink ref="F472" r:id="rId89" display="https://podminky.urs.cz/item/CS_URS_2024_02/711441559"/>
    <hyperlink ref="F484" r:id="rId90" display="https://podminky.urs.cz/item/CS_URS_2024_02/71146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2332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2864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ROUND((SUM(BE131:BE237)),  2)</f>
        <v>0</v>
      </c>
      <c r="G35" s="40"/>
      <c r="H35" s="40"/>
      <c r="I35" s="167">
        <v>0.20999999999999999</v>
      </c>
      <c r="J35" s="166">
        <f>ROUND(((SUM(BE131:BE237))*I35),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ROUND((SUM(BF131:BF237)),  2)</f>
        <v>0</v>
      </c>
      <c r="G36" s="40"/>
      <c r="H36" s="40"/>
      <c r="I36" s="167">
        <v>0.14999999999999999</v>
      </c>
      <c r="J36" s="166">
        <f>ROUND(((SUM(BF131:BF237))*I36),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ROUND((SUM(BG131:BG237)),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ROUND((SUM(BH131:BH237)),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ROUND((SUM(BI131:BI237)),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2332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030.31.1.1 - Nový most v km 0,003 - elektro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204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206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2865</v>
      </c>
      <c r="E102" s="199"/>
      <c r="F102" s="199"/>
      <c r="G102" s="199"/>
      <c r="H102" s="199"/>
      <c r="I102" s="199"/>
      <c r="J102" s="200">
        <f>J142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208</v>
      </c>
      <c r="E103" s="194"/>
      <c r="F103" s="194"/>
      <c r="G103" s="194"/>
      <c r="H103" s="194"/>
      <c r="I103" s="194"/>
      <c r="J103" s="195">
        <f>J145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2866</v>
      </c>
      <c r="E105" s="199"/>
      <c r="F105" s="199"/>
      <c r="G105" s="199"/>
      <c r="H105" s="199"/>
      <c r="I105" s="199"/>
      <c r="J105" s="200">
        <f>J184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2867</v>
      </c>
      <c r="E106" s="199"/>
      <c r="F106" s="199"/>
      <c r="G106" s="199"/>
      <c r="H106" s="199"/>
      <c r="I106" s="199"/>
      <c r="J106" s="200">
        <f>J190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2868</v>
      </c>
      <c r="E107" s="199"/>
      <c r="F107" s="199"/>
      <c r="G107" s="199"/>
      <c r="H107" s="199"/>
      <c r="I107" s="199"/>
      <c r="J107" s="200">
        <f>J224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2869</v>
      </c>
      <c r="E108" s="199"/>
      <c r="F108" s="199"/>
      <c r="G108" s="199"/>
      <c r="H108" s="199"/>
      <c r="I108" s="199"/>
      <c r="J108" s="200">
        <f>J232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2870</v>
      </c>
      <c r="E109" s="199"/>
      <c r="F109" s="199"/>
      <c r="G109" s="199"/>
      <c r="H109" s="199"/>
      <c r="I109" s="199"/>
      <c r="J109" s="200">
        <f>J236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2"/>
      <c r="C120" s="33" t="s">
        <v>190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40"/>
      <c r="B121" s="41"/>
      <c r="C121" s="42"/>
      <c r="D121" s="42"/>
      <c r="E121" s="186" t="s">
        <v>2332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2863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030.31.1.1 - Nový most v km 0,003 - elektro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F14</f>
        <v>Loučky u Zátoru</v>
      </c>
      <c r="G125" s="42"/>
      <c r="H125" s="42"/>
      <c r="I125" s="33" t="s">
        <v>24</v>
      </c>
      <c r="J125" s="81" t="str">
        <f>IF(J14="","",J14)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E17</f>
        <v>Povodí Odry, státní podnik</v>
      </c>
      <c r="G127" s="42"/>
      <c r="H127" s="42"/>
      <c r="I127" s="33" t="s">
        <v>34</v>
      </c>
      <c r="J127" s="38" t="str">
        <f>E23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IF(E20="","",E20)</f>
        <v>Vyplň údaj</v>
      </c>
      <c r="G128" s="42"/>
      <c r="H128" s="42"/>
      <c r="I128" s="33" t="s">
        <v>37</v>
      </c>
      <c r="J128" s="38" t="str">
        <f>E26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P132+P141+P145</f>
        <v>0</v>
      </c>
      <c r="Q131" s="106"/>
      <c r="R131" s="210">
        <f>R132+R141+R145</f>
        <v>28.056437600000002</v>
      </c>
      <c r="S131" s="106"/>
      <c r="T131" s="211">
        <f>T132+T141+T145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BK132+BK141+BK145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540</v>
      </c>
      <c r="F133" s="227" t="s">
        <v>541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88</v>
      </c>
      <c r="D134" s="229" t="s">
        <v>227</v>
      </c>
      <c r="E134" s="230" t="s">
        <v>2871</v>
      </c>
      <c r="F134" s="231" t="s">
        <v>2872</v>
      </c>
      <c r="G134" s="232" t="s">
        <v>240</v>
      </c>
      <c r="H134" s="233">
        <v>7.5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587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587</v>
      </c>
      <c r="BM134" s="240" t="s">
        <v>2873</v>
      </c>
    </row>
    <row r="135" s="2" customFormat="1" ht="24.15" customHeight="1">
      <c r="A135" s="40"/>
      <c r="B135" s="41"/>
      <c r="C135" s="229" t="s">
        <v>21</v>
      </c>
      <c r="D135" s="229" t="s">
        <v>227</v>
      </c>
      <c r="E135" s="230" t="s">
        <v>2874</v>
      </c>
      <c r="F135" s="231" t="s">
        <v>2875</v>
      </c>
      <c r="G135" s="232" t="s">
        <v>395</v>
      </c>
      <c r="H135" s="233">
        <v>15.75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2876</v>
      </c>
    </row>
    <row r="136" s="2" customFormat="1" ht="37.8" customHeight="1">
      <c r="A136" s="40"/>
      <c r="B136" s="41"/>
      <c r="C136" s="229" t="s">
        <v>244</v>
      </c>
      <c r="D136" s="229" t="s">
        <v>227</v>
      </c>
      <c r="E136" s="230" t="s">
        <v>2877</v>
      </c>
      <c r="F136" s="231" t="s">
        <v>2878</v>
      </c>
      <c r="G136" s="232" t="s">
        <v>395</v>
      </c>
      <c r="H136" s="233">
        <v>315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2879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2880</v>
      </c>
      <c r="F137" s="231" t="s">
        <v>2881</v>
      </c>
      <c r="G137" s="232" t="s">
        <v>395</v>
      </c>
      <c r="H137" s="233">
        <v>15.75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2882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2883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 ht="44.25" customHeight="1">
      <c r="A139" s="40"/>
      <c r="B139" s="41"/>
      <c r="C139" s="229" t="s">
        <v>256</v>
      </c>
      <c r="D139" s="229" t="s">
        <v>227</v>
      </c>
      <c r="E139" s="230" t="s">
        <v>2884</v>
      </c>
      <c r="F139" s="231" t="s">
        <v>2885</v>
      </c>
      <c r="G139" s="232" t="s">
        <v>395</v>
      </c>
      <c r="H139" s="233">
        <v>2.2999999999999998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2886</v>
      </c>
    </row>
    <row r="140" s="2" customFormat="1" ht="24.15" customHeight="1">
      <c r="A140" s="40"/>
      <c r="B140" s="41"/>
      <c r="C140" s="229" t="s">
        <v>263</v>
      </c>
      <c r="D140" s="229" t="s">
        <v>227</v>
      </c>
      <c r="E140" s="230" t="s">
        <v>2887</v>
      </c>
      <c r="F140" s="231" t="s">
        <v>2888</v>
      </c>
      <c r="G140" s="232" t="s">
        <v>395</v>
      </c>
      <c r="H140" s="233">
        <v>15.75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232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2889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566</v>
      </c>
      <c r="F141" s="216" t="s">
        <v>567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21</v>
      </c>
      <c r="AT141" s="225" t="s">
        <v>79</v>
      </c>
      <c r="AU141" s="225" t="s">
        <v>80</v>
      </c>
      <c r="AY141" s="224" t="s">
        <v>225</v>
      </c>
      <c r="BK141" s="226">
        <f>BK142</f>
        <v>0</v>
      </c>
    </row>
    <row r="142" s="12" customFormat="1" ht="22.8" customHeight="1">
      <c r="A142" s="12"/>
      <c r="B142" s="213"/>
      <c r="C142" s="214"/>
      <c r="D142" s="215" t="s">
        <v>79</v>
      </c>
      <c r="E142" s="227" t="s">
        <v>2890</v>
      </c>
      <c r="F142" s="227" t="s">
        <v>2891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</v>
      </c>
      <c r="AT142" s="225" t="s">
        <v>79</v>
      </c>
      <c r="AU142" s="225" t="s">
        <v>88</v>
      </c>
      <c r="AY142" s="224" t="s">
        <v>225</v>
      </c>
      <c r="BK142" s="226">
        <f>SUM(BK143:BK144)</f>
        <v>0</v>
      </c>
    </row>
    <row r="143" s="2" customFormat="1" ht="37.8" customHeight="1">
      <c r="A143" s="40"/>
      <c r="B143" s="41"/>
      <c r="C143" s="229" t="s">
        <v>271</v>
      </c>
      <c r="D143" s="229" t="s">
        <v>227</v>
      </c>
      <c r="E143" s="230" t="s">
        <v>2892</v>
      </c>
      <c r="F143" s="231" t="s">
        <v>2893</v>
      </c>
      <c r="G143" s="232" t="s">
        <v>459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2894</v>
      </c>
    </row>
    <row r="144" s="2" customFormat="1" ht="21.75" customHeight="1">
      <c r="A144" s="40"/>
      <c r="B144" s="41"/>
      <c r="C144" s="282" t="s">
        <v>277</v>
      </c>
      <c r="D144" s="282" t="s">
        <v>341</v>
      </c>
      <c r="E144" s="283" t="s">
        <v>2895</v>
      </c>
      <c r="F144" s="284" t="s">
        <v>2896</v>
      </c>
      <c r="G144" s="285" t="s">
        <v>459</v>
      </c>
      <c r="H144" s="286">
        <v>2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277</v>
      </c>
      <c r="AT144" s="240" t="s">
        <v>341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2897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341</v>
      </c>
      <c r="F145" s="216" t="s">
        <v>581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P146+P184+P190+P224+P232+P236</f>
        <v>0</v>
      </c>
      <c r="Q145" s="221"/>
      <c r="R145" s="222">
        <f>R146+R184+R190+R224+R232+R236</f>
        <v>28.056437600000002</v>
      </c>
      <c r="S145" s="221"/>
      <c r="T145" s="223">
        <f>T146+T184+T190+T224+T232+T236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244</v>
      </c>
      <c r="AT145" s="225" t="s">
        <v>79</v>
      </c>
      <c r="AU145" s="225" t="s">
        <v>80</v>
      </c>
      <c r="AY145" s="224" t="s">
        <v>225</v>
      </c>
      <c r="BK145" s="226">
        <f>BK146+BK184+BK190+BK224+BK232+BK236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582</v>
      </c>
      <c r="F146" s="227" t="s">
        <v>583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SUM(P147:P183)</f>
        <v>0</v>
      </c>
      <c r="Q146" s="221"/>
      <c r="R146" s="222">
        <f>SUM(R147:R183)</f>
        <v>0.47565999999999997</v>
      </c>
      <c r="S146" s="221"/>
      <c r="T146" s="223">
        <f>SUM(T147:T183)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244</v>
      </c>
      <c r="AT146" s="225" t="s">
        <v>79</v>
      </c>
      <c r="AU146" s="225" t="s">
        <v>88</v>
      </c>
      <c r="AY146" s="224" t="s">
        <v>225</v>
      </c>
      <c r="BK146" s="226">
        <f>SUM(BK147:BK183)</f>
        <v>0</v>
      </c>
    </row>
    <row r="147" s="2" customFormat="1" ht="24.15" customHeight="1">
      <c r="A147" s="40"/>
      <c r="B147" s="41"/>
      <c r="C147" s="229" t="s">
        <v>283</v>
      </c>
      <c r="D147" s="229" t="s">
        <v>227</v>
      </c>
      <c r="E147" s="230" t="s">
        <v>2898</v>
      </c>
      <c r="F147" s="231" t="s">
        <v>2899</v>
      </c>
      <c r="G147" s="232" t="s">
        <v>459</v>
      </c>
      <c r="H147" s="233">
        <v>12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587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587</v>
      </c>
      <c r="BM147" s="240" t="s">
        <v>2900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2901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2" customFormat="1" ht="33" customHeight="1">
      <c r="A149" s="40"/>
      <c r="B149" s="41"/>
      <c r="C149" s="229" t="s">
        <v>289</v>
      </c>
      <c r="D149" s="229" t="s">
        <v>227</v>
      </c>
      <c r="E149" s="230" t="s">
        <v>2902</v>
      </c>
      <c r="F149" s="231" t="s">
        <v>2903</v>
      </c>
      <c r="G149" s="232" t="s">
        <v>459</v>
      </c>
      <c r="H149" s="233">
        <v>32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587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587</v>
      </c>
      <c r="BM149" s="240" t="s">
        <v>2904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2905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2906</v>
      </c>
      <c r="F151" s="231" t="s">
        <v>2907</v>
      </c>
      <c r="G151" s="232" t="s">
        <v>459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587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587</v>
      </c>
      <c r="BM151" s="240" t="s">
        <v>2908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2909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16.5" customHeight="1">
      <c r="A153" s="40"/>
      <c r="B153" s="41"/>
      <c r="C153" s="282" t="s">
        <v>317</v>
      </c>
      <c r="D153" s="282" t="s">
        <v>341</v>
      </c>
      <c r="E153" s="283" t="s">
        <v>2910</v>
      </c>
      <c r="F153" s="284" t="s">
        <v>2911</v>
      </c>
      <c r="G153" s="285" t="s">
        <v>459</v>
      </c>
      <c r="H153" s="286">
        <v>2</v>
      </c>
      <c r="I153" s="287"/>
      <c r="J153" s="288">
        <f>ROUND(I153*H153,2)</f>
        <v>0</v>
      </c>
      <c r="K153" s="284" t="s">
        <v>231</v>
      </c>
      <c r="L153" s="289"/>
      <c r="M153" s="290" t="s">
        <v>1</v>
      </c>
      <c r="N153" s="291" t="s">
        <v>45</v>
      </c>
      <c r="O153" s="93"/>
      <c r="P153" s="238">
        <f>O153*H153</f>
        <v>0</v>
      </c>
      <c r="Q153" s="238">
        <v>0.127</v>
      </c>
      <c r="R153" s="238">
        <f>Q153*H153</f>
        <v>0.254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594</v>
      </c>
      <c r="AT153" s="240" t="s">
        <v>341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594</v>
      </c>
      <c r="BM153" s="240" t="s">
        <v>2912</v>
      </c>
    </row>
    <row r="154" s="2" customFormat="1" ht="49.05" customHeight="1">
      <c r="A154" s="40"/>
      <c r="B154" s="41"/>
      <c r="C154" s="282" t="s">
        <v>323</v>
      </c>
      <c r="D154" s="282" t="s">
        <v>341</v>
      </c>
      <c r="E154" s="283" t="s">
        <v>2913</v>
      </c>
      <c r="F154" s="284" t="s">
        <v>2914</v>
      </c>
      <c r="G154" s="285" t="s">
        <v>537</v>
      </c>
      <c r="H154" s="286">
        <v>8</v>
      </c>
      <c r="I154" s="287"/>
      <c r="J154" s="288">
        <f>ROUND(I154*H154,2)</f>
        <v>0</v>
      </c>
      <c r="K154" s="284" t="s">
        <v>1</v>
      </c>
      <c r="L154" s="289"/>
      <c r="M154" s="290" t="s">
        <v>1</v>
      </c>
      <c r="N154" s="291" t="s">
        <v>45</v>
      </c>
      <c r="O154" s="93"/>
      <c r="P154" s="238">
        <f>O154*H154</f>
        <v>0</v>
      </c>
      <c r="Q154" s="238">
        <v>8.0000000000000007E-05</v>
      </c>
      <c r="R154" s="238">
        <f>Q154*H154</f>
        <v>0.00064000000000000005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594</v>
      </c>
      <c r="AT154" s="240" t="s">
        <v>341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594</v>
      </c>
      <c r="BM154" s="240" t="s">
        <v>2915</v>
      </c>
    </row>
    <row r="155" s="2" customFormat="1" ht="16.5" customHeight="1">
      <c r="A155" s="40"/>
      <c r="B155" s="41"/>
      <c r="C155" s="229" t="s">
        <v>328</v>
      </c>
      <c r="D155" s="229" t="s">
        <v>227</v>
      </c>
      <c r="E155" s="230" t="s">
        <v>2916</v>
      </c>
      <c r="F155" s="231" t="s">
        <v>2917</v>
      </c>
      <c r="G155" s="232" t="s">
        <v>459</v>
      </c>
      <c r="H155" s="233">
        <v>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587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587</v>
      </c>
      <c r="BM155" s="240" t="s">
        <v>2918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2919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2" customFormat="1" ht="16.5" customHeight="1">
      <c r="A157" s="40"/>
      <c r="B157" s="41"/>
      <c r="C157" s="282" t="s">
        <v>8</v>
      </c>
      <c r="D157" s="282" t="s">
        <v>341</v>
      </c>
      <c r="E157" s="283" t="s">
        <v>2920</v>
      </c>
      <c r="F157" s="284" t="s">
        <v>2921</v>
      </c>
      <c r="G157" s="285" t="s">
        <v>459</v>
      </c>
      <c r="H157" s="286">
        <v>2</v>
      </c>
      <c r="I157" s="287"/>
      <c r="J157" s="288">
        <f>ROUND(I157*H157,2)</f>
        <v>0</v>
      </c>
      <c r="K157" s="284" t="s">
        <v>1</v>
      </c>
      <c r="L157" s="289"/>
      <c r="M157" s="290" t="s">
        <v>1</v>
      </c>
      <c r="N157" s="291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594</v>
      </c>
      <c r="AT157" s="240" t="s">
        <v>341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594</v>
      </c>
      <c r="BM157" s="240" t="s">
        <v>2922</v>
      </c>
    </row>
    <row r="158" s="2" customFormat="1" ht="33" customHeight="1">
      <c r="A158" s="40"/>
      <c r="B158" s="41"/>
      <c r="C158" s="229" t="s">
        <v>340</v>
      </c>
      <c r="D158" s="229" t="s">
        <v>227</v>
      </c>
      <c r="E158" s="230" t="s">
        <v>585</v>
      </c>
      <c r="F158" s="231" t="s">
        <v>586</v>
      </c>
      <c r="G158" s="232" t="s">
        <v>537</v>
      </c>
      <c r="H158" s="233">
        <v>65</v>
      </c>
      <c r="I158" s="234"/>
      <c r="J158" s="235">
        <f>ROUND(I158*H158,2)</f>
        <v>0</v>
      </c>
      <c r="K158" s="231" t="s">
        <v>231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587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587</v>
      </c>
      <c r="BM158" s="240" t="s">
        <v>2923</v>
      </c>
    </row>
    <row r="159" s="2" customFormat="1">
      <c r="A159" s="40"/>
      <c r="B159" s="41"/>
      <c r="C159" s="42"/>
      <c r="D159" s="242" t="s">
        <v>234</v>
      </c>
      <c r="E159" s="42"/>
      <c r="F159" s="243" t="s">
        <v>589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234</v>
      </c>
      <c r="AU159" s="18" t="s">
        <v>21</v>
      </c>
    </row>
    <row r="160" s="2" customFormat="1" ht="33" customHeight="1">
      <c r="A160" s="40"/>
      <c r="B160" s="41"/>
      <c r="C160" s="282" t="s">
        <v>346</v>
      </c>
      <c r="D160" s="282" t="s">
        <v>341</v>
      </c>
      <c r="E160" s="283" t="s">
        <v>2924</v>
      </c>
      <c r="F160" s="284" t="s">
        <v>2925</v>
      </c>
      <c r="G160" s="285" t="s">
        <v>537</v>
      </c>
      <c r="H160" s="286">
        <v>65</v>
      </c>
      <c r="I160" s="287"/>
      <c r="J160" s="288">
        <f>ROUND(I160*H160,2)</f>
        <v>0</v>
      </c>
      <c r="K160" s="284" t="s">
        <v>1</v>
      </c>
      <c r="L160" s="289"/>
      <c r="M160" s="290" t="s">
        <v>1</v>
      </c>
      <c r="N160" s="291" t="s">
        <v>45</v>
      </c>
      <c r="O160" s="93"/>
      <c r="P160" s="238">
        <f>O160*H160</f>
        <v>0</v>
      </c>
      <c r="Q160" s="238">
        <v>0.001</v>
      </c>
      <c r="R160" s="238">
        <f>Q160*H160</f>
        <v>0.065000000000000002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2926</v>
      </c>
      <c r="AT160" s="240" t="s">
        <v>341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587</v>
      </c>
      <c r="BM160" s="240" t="s">
        <v>2927</v>
      </c>
    </row>
    <row r="161" s="2" customFormat="1" ht="24.15" customHeight="1">
      <c r="A161" s="40"/>
      <c r="B161" s="41"/>
      <c r="C161" s="229" t="s">
        <v>352</v>
      </c>
      <c r="D161" s="229" t="s">
        <v>227</v>
      </c>
      <c r="E161" s="230" t="s">
        <v>2928</v>
      </c>
      <c r="F161" s="231" t="s">
        <v>2929</v>
      </c>
      <c r="G161" s="232" t="s">
        <v>459</v>
      </c>
      <c r="H161" s="233">
        <v>4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587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587</v>
      </c>
      <c r="BM161" s="240" t="s">
        <v>2930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2931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2" customFormat="1" ht="33" customHeight="1">
      <c r="A163" s="40"/>
      <c r="B163" s="41"/>
      <c r="C163" s="282" t="s">
        <v>358</v>
      </c>
      <c r="D163" s="282" t="s">
        <v>341</v>
      </c>
      <c r="E163" s="283" t="s">
        <v>2932</v>
      </c>
      <c r="F163" s="284" t="s">
        <v>2933</v>
      </c>
      <c r="G163" s="285" t="s">
        <v>459</v>
      </c>
      <c r="H163" s="286">
        <v>4</v>
      </c>
      <c r="I163" s="287"/>
      <c r="J163" s="288">
        <f>ROUND(I163*H163,2)</f>
        <v>0</v>
      </c>
      <c r="K163" s="284" t="s">
        <v>1</v>
      </c>
      <c r="L163" s="289"/>
      <c r="M163" s="290" t="s">
        <v>1</v>
      </c>
      <c r="N163" s="291" t="s">
        <v>45</v>
      </c>
      <c r="O163" s="93"/>
      <c r="P163" s="238">
        <f>O163*H163</f>
        <v>0</v>
      </c>
      <c r="Q163" s="238">
        <v>0.00958</v>
      </c>
      <c r="R163" s="238">
        <f>Q163*H163</f>
        <v>0.03832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594</v>
      </c>
      <c r="AT163" s="240" t="s">
        <v>341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594</v>
      </c>
      <c r="BM163" s="240" t="s">
        <v>2934</v>
      </c>
    </row>
    <row r="164" s="2" customFormat="1" ht="24.15" customHeight="1">
      <c r="A164" s="40"/>
      <c r="B164" s="41"/>
      <c r="C164" s="282" t="s">
        <v>364</v>
      </c>
      <c r="D164" s="282" t="s">
        <v>341</v>
      </c>
      <c r="E164" s="283" t="s">
        <v>2935</v>
      </c>
      <c r="F164" s="284" t="s">
        <v>2936</v>
      </c>
      <c r="G164" s="285" t="s">
        <v>459</v>
      </c>
      <c r="H164" s="286">
        <v>4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45</v>
      </c>
      <c r="O164" s="93"/>
      <c r="P164" s="238">
        <f>O164*H164</f>
        <v>0</v>
      </c>
      <c r="Q164" s="238">
        <v>0.00044999999999999999</v>
      </c>
      <c r="R164" s="238">
        <f>Q164*H164</f>
        <v>0.0018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594</v>
      </c>
      <c r="AT164" s="240" t="s">
        <v>341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594</v>
      </c>
      <c r="BM164" s="240" t="s">
        <v>2937</v>
      </c>
    </row>
    <row r="165" s="2" customFormat="1" ht="37.8" customHeight="1">
      <c r="A165" s="40"/>
      <c r="B165" s="41"/>
      <c r="C165" s="229" t="s">
        <v>7</v>
      </c>
      <c r="D165" s="229" t="s">
        <v>227</v>
      </c>
      <c r="E165" s="230" t="s">
        <v>2938</v>
      </c>
      <c r="F165" s="231" t="s">
        <v>2939</v>
      </c>
      <c r="G165" s="232" t="s">
        <v>459</v>
      </c>
      <c r="H165" s="233">
        <v>1</v>
      </c>
      <c r="I165" s="234"/>
      <c r="J165" s="235">
        <f>ROUND(I165*H165,2)</f>
        <v>0</v>
      </c>
      <c r="K165" s="231" t="s">
        <v>231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587</v>
      </c>
      <c r="AT165" s="240" t="s">
        <v>227</v>
      </c>
      <c r="AU165" s="240" t="s">
        <v>21</v>
      </c>
      <c r="AY165" s="18" t="s">
        <v>225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88</v>
      </c>
      <c r="BK165" s="241">
        <f>ROUND(I165*H165,2)</f>
        <v>0</v>
      </c>
      <c r="BL165" s="18" t="s">
        <v>587</v>
      </c>
      <c r="BM165" s="240" t="s">
        <v>2940</v>
      </c>
    </row>
    <row r="166" s="2" customFormat="1">
      <c r="A166" s="40"/>
      <c r="B166" s="41"/>
      <c r="C166" s="42"/>
      <c r="D166" s="242" t="s">
        <v>234</v>
      </c>
      <c r="E166" s="42"/>
      <c r="F166" s="243" t="s">
        <v>2941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234</v>
      </c>
      <c r="AU166" s="18" t="s">
        <v>21</v>
      </c>
    </row>
    <row r="167" s="2" customFormat="1" ht="37.8" customHeight="1">
      <c r="A167" s="40"/>
      <c r="B167" s="41"/>
      <c r="C167" s="229" t="s">
        <v>374</v>
      </c>
      <c r="D167" s="229" t="s">
        <v>227</v>
      </c>
      <c r="E167" s="230" t="s">
        <v>2942</v>
      </c>
      <c r="F167" s="231" t="s">
        <v>2943</v>
      </c>
      <c r="G167" s="232" t="s">
        <v>537</v>
      </c>
      <c r="H167" s="233">
        <v>20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587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587</v>
      </c>
      <c r="BM167" s="240" t="s">
        <v>2944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2945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4.15" customHeight="1">
      <c r="A169" s="40"/>
      <c r="B169" s="41"/>
      <c r="C169" s="282" t="s">
        <v>379</v>
      </c>
      <c r="D169" s="282" t="s">
        <v>341</v>
      </c>
      <c r="E169" s="283" t="s">
        <v>2946</v>
      </c>
      <c r="F169" s="284" t="s">
        <v>2947</v>
      </c>
      <c r="G169" s="285" t="s">
        <v>537</v>
      </c>
      <c r="H169" s="286">
        <v>20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0.00017000000000000001</v>
      </c>
      <c r="R169" s="238">
        <f>Q169*H169</f>
        <v>0.0034000000000000002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594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594</v>
      </c>
      <c r="BM169" s="240" t="s">
        <v>2948</v>
      </c>
    </row>
    <row r="170" s="2" customFormat="1" ht="37.8" customHeight="1">
      <c r="A170" s="40"/>
      <c r="B170" s="41"/>
      <c r="C170" s="229" t="s">
        <v>386</v>
      </c>
      <c r="D170" s="229" t="s">
        <v>227</v>
      </c>
      <c r="E170" s="230" t="s">
        <v>2949</v>
      </c>
      <c r="F170" s="231" t="s">
        <v>2950</v>
      </c>
      <c r="G170" s="232" t="s">
        <v>537</v>
      </c>
      <c r="H170" s="233">
        <v>125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587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587</v>
      </c>
      <c r="BM170" s="240" t="s">
        <v>2951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2952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2" customFormat="1" ht="16.5" customHeight="1">
      <c r="A172" s="40"/>
      <c r="B172" s="41"/>
      <c r="C172" s="282" t="s">
        <v>392</v>
      </c>
      <c r="D172" s="282" t="s">
        <v>341</v>
      </c>
      <c r="E172" s="283" t="s">
        <v>2953</v>
      </c>
      <c r="F172" s="284" t="s">
        <v>2954</v>
      </c>
      <c r="G172" s="285" t="s">
        <v>2955</v>
      </c>
      <c r="H172" s="286">
        <v>0.125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0.90000000000000002</v>
      </c>
      <c r="R172" s="238">
        <f>Q172*H172</f>
        <v>0.1125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594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594</v>
      </c>
      <c r="BM172" s="240" t="s">
        <v>2956</v>
      </c>
    </row>
    <row r="173" s="2" customFormat="1" ht="24.15" customHeight="1">
      <c r="A173" s="40"/>
      <c r="B173" s="41"/>
      <c r="C173" s="229" t="s">
        <v>399</v>
      </c>
      <c r="D173" s="229" t="s">
        <v>227</v>
      </c>
      <c r="E173" s="230" t="s">
        <v>2957</v>
      </c>
      <c r="F173" s="231" t="s">
        <v>2958</v>
      </c>
      <c r="G173" s="232" t="s">
        <v>459</v>
      </c>
      <c r="H173" s="233">
        <v>10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587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587</v>
      </c>
      <c r="BM173" s="240" t="s">
        <v>2959</v>
      </c>
    </row>
    <row r="174" s="2" customFormat="1" ht="21.75" customHeight="1">
      <c r="A174" s="40"/>
      <c r="B174" s="41"/>
      <c r="C174" s="229" t="s">
        <v>701</v>
      </c>
      <c r="D174" s="229" t="s">
        <v>227</v>
      </c>
      <c r="E174" s="230" t="s">
        <v>2960</v>
      </c>
      <c r="F174" s="231" t="s">
        <v>2961</v>
      </c>
      <c r="G174" s="232" t="s">
        <v>459</v>
      </c>
      <c r="H174" s="233">
        <v>2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587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587</v>
      </c>
      <c r="BM174" s="240" t="s">
        <v>2962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2963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2" customFormat="1" ht="24.15" customHeight="1">
      <c r="A176" s="40"/>
      <c r="B176" s="41"/>
      <c r="C176" s="229" t="s">
        <v>405</v>
      </c>
      <c r="D176" s="229" t="s">
        <v>227</v>
      </c>
      <c r="E176" s="230" t="s">
        <v>2964</v>
      </c>
      <c r="F176" s="231" t="s">
        <v>2965</v>
      </c>
      <c r="G176" s="232" t="s">
        <v>459</v>
      </c>
      <c r="H176" s="233">
        <v>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587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587</v>
      </c>
      <c r="BM176" s="240" t="s">
        <v>2966</v>
      </c>
    </row>
    <row r="177" s="2" customFormat="1" ht="16.5" customHeight="1">
      <c r="A177" s="40"/>
      <c r="B177" s="41"/>
      <c r="C177" s="282" t="s">
        <v>412</v>
      </c>
      <c r="D177" s="282" t="s">
        <v>341</v>
      </c>
      <c r="E177" s="283" t="s">
        <v>2967</v>
      </c>
      <c r="F177" s="284" t="s">
        <v>2968</v>
      </c>
      <c r="G177" s="285" t="s">
        <v>459</v>
      </c>
      <c r="H177" s="286">
        <v>2</v>
      </c>
      <c r="I177" s="287"/>
      <c r="J177" s="288">
        <f>ROUND(I177*H177,2)</f>
        <v>0</v>
      </c>
      <c r="K177" s="284" t="s">
        <v>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2926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587</v>
      </c>
      <c r="BM177" s="240" t="s">
        <v>2969</v>
      </c>
    </row>
    <row r="178" s="2" customFormat="1" ht="16.5" customHeight="1">
      <c r="A178" s="40"/>
      <c r="B178" s="41"/>
      <c r="C178" s="229" t="s">
        <v>418</v>
      </c>
      <c r="D178" s="229" t="s">
        <v>227</v>
      </c>
      <c r="E178" s="230" t="s">
        <v>2970</v>
      </c>
      <c r="F178" s="231" t="s">
        <v>2971</v>
      </c>
      <c r="G178" s="232" t="s">
        <v>2972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587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587</v>
      </c>
      <c r="BM178" s="240" t="s">
        <v>2973</v>
      </c>
    </row>
    <row r="179" s="2" customFormat="1" ht="16.5" customHeight="1">
      <c r="A179" s="40"/>
      <c r="B179" s="41"/>
      <c r="C179" s="229" t="s">
        <v>423</v>
      </c>
      <c r="D179" s="229" t="s">
        <v>227</v>
      </c>
      <c r="E179" s="230" t="s">
        <v>2974</v>
      </c>
      <c r="F179" s="231" t="s">
        <v>2975</v>
      </c>
      <c r="G179" s="232" t="s">
        <v>2976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587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587</v>
      </c>
      <c r="BM179" s="240" t="s">
        <v>2977</v>
      </c>
    </row>
    <row r="180" s="2" customFormat="1" ht="21.75" customHeight="1">
      <c r="A180" s="40"/>
      <c r="B180" s="41"/>
      <c r="C180" s="229" t="s">
        <v>430</v>
      </c>
      <c r="D180" s="229" t="s">
        <v>227</v>
      </c>
      <c r="E180" s="230" t="s">
        <v>2920</v>
      </c>
      <c r="F180" s="231" t="s">
        <v>2978</v>
      </c>
      <c r="G180" s="232" t="s">
        <v>459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587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587</v>
      </c>
      <c r="BM180" s="240" t="s">
        <v>2979</v>
      </c>
    </row>
    <row r="181" s="2" customFormat="1" ht="21.75" customHeight="1">
      <c r="A181" s="40"/>
      <c r="B181" s="41"/>
      <c r="C181" s="229" t="s">
        <v>436</v>
      </c>
      <c r="D181" s="229" t="s">
        <v>227</v>
      </c>
      <c r="E181" s="230" t="s">
        <v>2980</v>
      </c>
      <c r="F181" s="231" t="s">
        <v>2978</v>
      </c>
      <c r="G181" s="232" t="s">
        <v>459</v>
      </c>
      <c r="H181" s="233">
        <v>2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587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587</v>
      </c>
      <c r="BM181" s="240" t="s">
        <v>2981</v>
      </c>
    </row>
    <row r="182" s="2" customFormat="1" ht="24.15" customHeight="1">
      <c r="A182" s="40"/>
      <c r="B182" s="41"/>
      <c r="C182" s="282" t="s">
        <v>441</v>
      </c>
      <c r="D182" s="282" t="s">
        <v>341</v>
      </c>
      <c r="E182" s="283" t="s">
        <v>2982</v>
      </c>
      <c r="F182" s="284" t="s">
        <v>2983</v>
      </c>
      <c r="G182" s="285" t="s">
        <v>2976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2926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587</v>
      </c>
      <c r="BM182" s="240" t="s">
        <v>2984</v>
      </c>
    </row>
    <row r="183" s="2" customFormat="1" ht="24.15" customHeight="1">
      <c r="A183" s="40"/>
      <c r="B183" s="41"/>
      <c r="C183" s="282" t="s">
        <v>729</v>
      </c>
      <c r="D183" s="282" t="s">
        <v>341</v>
      </c>
      <c r="E183" s="283" t="s">
        <v>2985</v>
      </c>
      <c r="F183" s="284" t="s">
        <v>2983</v>
      </c>
      <c r="G183" s="285" t="s">
        <v>459</v>
      </c>
      <c r="H183" s="286">
        <v>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2926</v>
      </c>
      <c r="AT183" s="240" t="s">
        <v>341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587</v>
      </c>
      <c r="BM183" s="240" t="s">
        <v>2986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2987</v>
      </c>
      <c r="F184" s="227" t="s">
        <v>2988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SUM(P185:P189)</f>
        <v>0</v>
      </c>
      <c r="Q184" s="221"/>
      <c r="R184" s="222">
        <f>SUM(R185:R189)</f>
        <v>0.002</v>
      </c>
      <c r="S184" s="221"/>
      <c r="T184" s="22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244</v>
      </c>
      <c r="AT184" s="225" t="s">
        <v>79</v>
      </c>
      <c r="AU184" s="225" t="s">
        <v>88</v>
      </c>
      <c r="AY184" s="224" t="s">
        <v>225</v>
      </c>
      <c r="BK184" s="226">
        <f>SUM(BK185:BK189)</f>
        <v>0</v>
      </c>
    </row>
    <row r="185" s="2" customFormat="1" ht="16.5" customHeight="1">
      <c r="A185" s="40"/>
      <c r="B185" s="41"/>
      <c r="C185" s="229" t="s">
        <v>735</v>
      </c>
      <c r="D185" s="229" t="s">
        <v>227</v>
      </c>
      <c r="E185" s="230" t="s">
        <v>2989</v>
      </c>
      <c r="F185" s="231" t="s">
        <v>2990</v>
      </c>
      <c r="G185" s="232" t="s">
        <v>459</v>
      </c>
      <c r="H185" s="233">
        <v>2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0.001</v>
      </c>
      <c r="R185" s="238">
        <f>Q185*H185</f>
        <v>0.002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587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587</v>
      </c>
      <c r="BM185" s="240" t="s">
        <v>2991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2992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 ht="66.75" customHeight="1">
      <c r="A187" s="40"/>
      <c r="B187" s="41"/>
      <c r="C187" s="229" t="s">
        <v>456</v>
      </c>
      <c r="D187" s="229" t="s">
        <v>227</v>
      </c>
      <c r="E187" s="230" t="s">
        <v>2993</v>
      </c>
      <c r="F187" s="231" t="s">
        <v>2994</v>
      </c>
      <c r="G187" s="232" t="s">
        <v>537</v>
      </c>
      <c r="H187" s="233">
        <v>155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587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587</v>
      </c>
      <c r="BM187" s="240" t="s">
        <v>2995</v>
      </c>
    </row>
    <row r="188" s="2" customFormat="1" ht="21.75" customHeight="1">
      <c r="A188" s="40"/>
      <c r="B188" s="41"/>
      <c r="C188" s="229" t="s">
        <v>463</v>
      </c>
      <c r="D188" s="229" t="s">
        <v>227</v>
      </c>
      <c r="E188" s="230" t="s">
        <v>2996</v>
      </c>
      <c r="F188" s="231" t="s">
        <v>2997</v>
      </c>
      <c r="G188" s="232" t="s">
        <v>537</v>
      </c>
      <c r="H188" s="233">
        <v>155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587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587</v>
      </c>
      <c r="BM188" s="240" t="s">
        <v>2998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2999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3000</v>
      </c>
      <c r="F190" s="227" t="s">
        <v>3001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SUM(P191:P223)</f>
        <v>0</v>
      </c>
      <c r="Q190" s="221"/>
      <c r="R190" s="222">
        <f>SUM(R191:R223)</f>
        <v>27.578777600000002</v>
      </c>
      <c r="S190" s="221"/>
      <c r="T190" s="223">
        <f>SUM(T191:T223)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244</v>
      </c>
      <c r="AT190" s="225" t="s">
        <v>79</v>
      </c>
      <c r="AU190" s="225" t="s">
        <v>88</v>
      </c>
      <c r="AY190" s="224" t="s">
        <v>225</v>
      </c>
      <c r="BK190" s="226">
        <f>SUM(BK191:BK223)</f>
        <v>0</v>
      </c>
    </row>
    <row r="191" s="2" customFormat="1" ht="24.15" customHeight="1">
      <c r="A191" s="40"/>
      <c r="B191" s="41"/>
      <c r="C191" s="229" t="s">
        <v>470</v>
      </c>
      <c r="D191" s="229" t="s">
        <v>227</v>
      </c>
      <c r="E191" s="230" t="s">
        <v>3002</v>
      </c>
      <c r="F191" s="231" t="s">
        <v>3003</v>
      </c>
      <c r="G191" s="232" t="s">
        <v>240</v>
      </c>
      <c r="H191" s="233">
        <v>1.5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2.2563399999999998</v>
      </c>
      <c r="R191" s="238">
        <f>Q191*H191</f>
        <v>3.3845099999999997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587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587</v>
      </c>
      <c r="BM191" s="240" t="s">
        <v>3004</v>
      </c>
    </row>
    <row r="192" s="2" customFormat="1" ht="33" customHeight="1">
      <c r="A192" s="40"/>
      <c r="B192" s="41"/>
      <c r="C192" s="229" t="s">
        <v>476</v>
      </c>
      <c r="D192" s="229" t="s">
        <v>227</v>
      </c>
      <c r="E192" s="230" t="s">
        <v>3005</v>
      </c>
      <c r="F192" s="231" t="s">
        <v>3006</v>
      </c>
      <c r="G192" s="232" t="s">
        <v>240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587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587</v>
      </c>
      <c r="BM192" s="240" t="s">
        <v>3007</v>
      </c>
    </row>
    <row r="193" s="2" customFormat="1" ht="62.7" customHeight="1">
      <c r="A193" s="40"/>
      <c r="B193" s="41"/>
      <c r="C193" s="229" t="s">
        <v>481</v>
      </c>
      <c r="D193" s="229" t="s">
        <v>227</v>
      </c>
      <c r="E193" s="230" t="s">
        <v>3008</v>
      </c>
      <c r="F193" s="231" t="s">
        <v>3009</v>
      </c>
      <c r="G193" s="232" t="s">
        <v>537</v>
      </c>
      <c r="H193" s="233">
        <v>40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587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587</v>
      </c>
      <c r="BM193" s="240" t="s">
        <v>3010</v>
      </c>
    </row>
    <row r="194" s="2" customFormat="1" ht="62.7" customHeight="1">
      <c r="A194" s="40"/>
      <c r="B194" s="41"/>
      <c r="C194" s="229" t="s">
        <v>487</v>
      </c>
      <c r="D194" s="229" t="s">
        <v>227</v>
      </c>
      <c r="E194" s="230" t="s">
        <v>3011</v>
      </c>
      <c r="F194" s="231" t="s">
        <v>3012</v>
      </c>
      <c r="G194" s="232" t="s">
        <v>537</v>
      </c>
      <c r="H194" s="233">
        <v>10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587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587</v>
      </c>
      <c r="BM194" s="240" t="s">
        <v>3013</v>
      </c>
    </row>
    <row r="195" s="2" customFormat="1" ht="21.75" customHeight="1">
      <c r="A195" s="40"/>
      <c r="B195" s="41"/>
      <c r="C195" s="229" t="s">
        <v>492</v>
      </c>
      <c r="D195" s="229" t="s">
        <v>227</v>
      </c>
      <c r="E195" s="230" t="s">
        <v>3014</v>
      </c>
      <c r="F195" s="231" t="s">
        <v>3015</v>
      </c>
      <c r="G195" s="232" t="s">
        <v>230</v>
      </c>
      <c r="H195" s="233">
        <v>102.40000000000001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0.00084000000000000003</v>
      </c>
      <c r="R195" s="238">
        <f>Q195*H195</f>
        <v>0.086016000000000009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587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587</v>
      </c>
      <c r="BM195" s="240" t="s">
        <v>3016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3017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3018</v>
      </c>
      <c r="G197" s="248"/>
      <c r="H197" s="252">
        <v>102.40000000000001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16.5" customHeight="1">
      <c r="A198" s="40"/>
      <c r="B198" s="41"/>
      <c r="C198" s="229" t="s">
        <v>498</v>
      </c>
      <c r="D198" s="229" t="s">
        <v>227</v>
      </c>
      <c r="E198" s="230" t="s">
        <v>3019</v>
      </c>
      <c r="F198" s="231" t="s">
        <v>3020</v>
      </c>
      <c r="G198" s="232" t="s">
        <v>240</v>
      </c>
      <c r="H198" s="233">
        <v>40.960000000000001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0.00046000000000000001</v>
      </c>
      <c r="R198" s="238">
        <f>Q198*H198</f>
        <v>0.0188416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587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587</v>
      </c>
      <c r="BM198" s="240" t="s">
        <v>3021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3022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3023</v>
      </c>
      <c r="G200" s="248"/>
      <c r="H200" s="252">
        <v>40.960000000000001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505</v>
      </c>
      <c r="D201" s="229" t="s">
        <v>227</v>
      </c>
      <c r="E201" s="230" t="s">
        <v>3024</v>
      </c>
      <c r="F201" s="231" t="s">
        <v>3025</v>
      </c>
      <c r="G201" s="232" t="s">
        <v>230</v>
      </c>
      <c r="H201" s="233">
        <v>102.40000000000001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587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587</v>
      </c>
      <c r="BM201" s="240" t="s">
        <v>3026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3027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511</v>
      </c>
      <c r="D203" s="229" t="s">
        <v>227</v>
      </c>
      <c r="E203" s="230" t="s">
        <v>3028</v>
      </c>
      <c r="F203" s="231" t="s">
        <v>3029</v>
      </c>
      <c r="G203" s="232" t="s">
        <v>240</v>
      </c>
      <c r="H203" s="233">
        <v>40.960000000000001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587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587</v>
      </c>
      <c r="BM203" s="240" t="s">
        <v>3030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3031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44.25" customHeight="1">
      <c r="A205" s="40"/>
      <c r="B205" s="41"/>
      <c r="C205" s="229" t="s">
        <v>517</v>
      </c>
      <c r="D205" s="229" t="s">
        <v>227</v>
      </c>
      <c r="E205" s="230" t="s">
        <v>3032</v>
      </c>
      <c r="F205" s="231" t="s">
        <v>3033</v>
      </c>
      <c r="G205" s="232" t="s">
        <v>537</v>
      </c>
      <c r="H205" s="233">
        <v>50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0.20300000000000001</v>
      </c>
      <c r="R205" s="238">
        <f>Q205*H205</f>
        <v>10.15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587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587</v>
      </c>
      <c r="BM205" s="240" t="s">
        <v>3034</v>
      </c>
    </row>
    <row r="206" s="2" customFormat="1" ht="37.8" customHeight="1">
      <c r="A206" s="40"/>
      <c r="B206" s="41"/>
      <c r="C206" s="229" t="s">
        <v>523</v>
      </c>
      <c r="D206" s="229" t="s">
        <v>227</v>
      </c>
      <c r="E206" s="230" t="s">
        <v>3035</v>
      </c>
      <c r="F206" s="231" t="s">
        <v>3036</v>
      </c>
      <c r="G206" s="232" t="s">
        <v>459</v>
      </c>
      <c r="H206" s="233">
        <v>2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0.0038</v>
      </c>
      <c r="R206" s="238">
        <f>Q206*H206</f>
        <v>0.0076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587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587</v>
      </c>
      <c r="BM206" s="240" t="s">
        <v>3037</v>
      </c>
    </row>
    <row r="207" s="2" customFormat="1" ht="37.8" customHeight="1">
      <c r="A207" s="40"/>
      <c r="B207" s="41"/>
      <c r="C207" s="229" t="s">
        <v>528</v>
      </c>
      <c r="D207" s="229" t="s">
        <v>227</v>
      </c>
      <c r="E207" s="230" t="s">
        <v>3038</v>
      </c>
      <c r="F207" s="231" t="s">
        <v>3039</v>
      </c>
      <c r="G207" s="232" t="s">
        <v>459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0.0076</v>
      </c>
      <c r="R207" s="238">
        <f>Q207*H207</f>
        <v>0.022800000000000001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587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587</v>
      </c>
      <c r="BM207" s="240" t="s">
        <v>3040</v>
      </c>
    </row>
    <row r="208" s="2" customFormat="1" ht="44.25" customHeight="1">
      <c r="A208" s="40"/>
      <c r="B208" s="41"/>
      <c r="C208" s="229" t="s">
        <v>534</v>
      </c>
      <c r="D208" s="229" t="s">
        <v>227</v>
      </c>
      <c r="E208" s="230" t="s">
        <v>3041</v>
      </c>
      <c r="F208" s="231" t="s">
        <v>3042</v>
      </c>
      <c r="G208" s="232" t="s">
        <v>537</v>
      </c>
      <c r="H208" s="233">
        <v>50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9.0000000000000006E-05</v>
      </c>
      <c r="R208" s="238">
        <f>Q208*H208</f>
        <v>0.0045000000000000005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587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587</v>
      </c>
      <c r="BM208" s="240" t="s">
        <v>3043</v>
      </c>
    </row>
    <row r="209" s="2" customFormat="1" ht="55.5" customHeight="1">
      <c r="A209" s="40"/>
      <c r="B209" s="41"/>
      <c r="C209" s="229" t="s">
        <v>542</v>
      </c>
      <c r="D209" s="229" t="s">
        <v>227</v>
      </c>
      <c r="E209" s="230" t="s">
        <v>3044</v>
      </c>
      <c r="F209" s="231" t="s">
        <v>3045</v>
      </c>
      <c r="G209" s="232" t="s">
        <v>537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0.22563</v>
      </c>
      <c r="R209" s="238">
        <f>Q209*H209</f>
        <v>0.67688999999999999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587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587</v>
      </c>
      <c r="BM209" s="240" t="s">
        <v>3046</v>
      </c>
    </row>
    <row r="210" s="2" customFormat="1" ht="16.5" customHeight="1">
      <c r="A210" s="40"/>
      <c r="B210" s="41"/>
      <c r="C210" s="282" t="s">
        <v>547</v>
      </c>
      <c r="D210" s="282" t="s">
        <v>341</v>
      </c>
      <c r="E210" s="283" t="s">
        <v>3047</v>
      </c>
      <c r="F210" s="284" t="s">
        <v>3048</v>
      </c>
      <c r="G210" s="285" t="s">
        <v>459</v>
      </c>
      <c r="H210" s="286">
        <v>3</v>
      </c>
      <c r="I210" s="287"/>
      <c r="J210" s="288">
        <f>ROUND(I210*H210,2)</f>
        <v>0</v>
      </c>
      <c r="K210" s="284" t="s">
        <v>1</v>
      </c>
      <c r="L210" s="289"/>
      <c r="M210" s="290" t="s">
        <v>1</v>
      </c>
      <c r="N210" s="291" t="s">
        <v>45</v>
      </c>
      <c r="O210" s="93"/>
      <c r="P210" s="238">
        <f>O210*H210</f>
        <v>0</v>
      </c>
      <c r="Q210" s="238">
        <v>0.031</v>
      </c>
      <c r="R210" s="238">
        <f>Q210*H210</f>
        <v>0.092999999999999999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594</v>
      </c>
      <c r="AT210" s="240" t="s">
        <v>341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594</v>
      </c>
      <c r="BM210" s="240" t="s">
        <v>3049</v>
      </c>
    </row>
    <row r="211" s="2" customFormat="1" ht="16.5" customHeight="1">
      <c r="A211" s="40"/>
      <c r="B211" s="41"/>
      <c r="C211" s="282" t="s">
        <v>554</v>
      </c>
      <c r="D211" s="282" t="s">
        <v>341</v>
      </c>
      <c r="E211" s="283" t="s">
        <v>3050</v>
      </c>
      <c r="F211" s="284" t="s">
        <v>3051</v>
      </c>
      <c r="G211" s="285" t="s">
        <v>459</v>
      </c>
      <c r="H211" s="286">
        <v>3</v>
      </c>
      <c r="I211" s="287"/>
      <c r="J211" s="288">
        <f>ROUND(I211*H211,2)</f>
        <v>0</v>
      </c>
      <c r="K211" s="284" t="s">
        <v>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0.0060000000000000001</v>
      </c>
      <c r="R211" s="238">
        <f>Q211*H211</f>
        <v>0.018000000000000002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594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594</v>
      </c>
      <c r="BM211" s="240" t="s">
        <v>3052</v>
      </c>
    </row>
    <row r="212" s="2" customFormat="1" ht="55.5" customHeight="1">
      <c r="A212" s="40"/>
      <c r="B212" s="41"/>
      <c r="C212" s="229" t="s">
        <v>561</v>
      </c>
      <c r="D212" s="229" t="s">
        <v>227</v>
      </c>
      <c r="E212" s="230" t="s">
        <v>3053</v>
      </c>
      <c r="F212" s="231" t="s">
        <v>3054</v>
      </c>
      <c r="G212" s="232" t="s">
        <v>537</v>
      </c>
      <c r="H212" s="233">
        <v>98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0.108</v>
      </c>
      <c r="R212" s="238">
        <f>Q212*H212</f>
        <v>10.584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587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587</v>
      </c>
      <c r="BM212" s="240" t="s">
        <v>3055</v>
      </c>
    </row>
    <row r="213" s="2" customFormat="1" ht="55.5" customHeight="1">
      <c r="A213" s="40"/>
      <c r="B213" s="41"/>
      <c r="C213" s="282" t="s">
        <v>570</v>
      </c>
      <c r="D213" s="282" t="s">
        <v>341</v>
      </c>
      <c r="E213" s="283" t="s">
        <v>3056</v>
      </c>
      <c r="F213" s="284" t="s">
        <v>3057</v>
      </c>
      <c r="G213" s="285" t="s">
        <v>537</v>
      </c>
      <c r="H213" s="286">
        <v>98</v>
      </c>
      <c r="I213" s="287"/>
      <c r="J213" s="288">
        <f>ROUND(I213*H213,2)</f>
        <v>0</v>
      </c>
      <c r="K213" s="284" t="s">
        <v>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0.00035</v>
      </c>
      <c r="R213" s="238">
        <f>Q213*H213</f>
        <v>0.034299999999999997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594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594</v>
      </c>
      <c r="BM213" s="240" t="s">
        <v>3058</v>
      </c>
    </row>
    <row r="214" s="2" customFormat="1" ht="55.5" customHeight="1">
      <c r="A214" s="40"/>
      <c r="B214" s="41"/>
      <c r="C214" s="229" t="s">
        <v>576</v>
      </c>
      <c r="D214" s="229" t="s">
        <v>227</v>
      </c>
      <c r="E214" s="230" t="s">
        <v>3059</v>
      </c>
      <c r="F214" s="231" t="s">
        <v>3060</v>
      </c>
      <c r="G214" s="232" t="s">
        <v>537</v>
      </c>
      <c r="H214" s="233">
        <v>11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0.22563</v>
      </c>
      <c r="R214" s="238">
        <f>Q214*H214</f>
        <v>2.4819300000000002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587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587</v>
      </c>
      <c r="BM214" s="240" t="s">
        <v>3061</v>
      </c>
    </row>
    <row r="215" s="2" customFormat="1" ht="33" customHeight="1">
      <c r="A215" s="40"/>
      <c r="B215" s="41"/>
      <c r="C215" s="282" t="s">
        <v>584</v>
      </c>
      <c r="D215" s="282" t="s">
        <v>341</v>
      </c>
      <c r="E215" s="283" t="s">
        <v>3062</v>
      </c>
      <c r="F215" s="284" t="s">
        <v>3063</v>
      </c>
      <c r="G215" s="285" t="s">
        <v>537</v>
      </c>
      <c r="H215" s="286">
        <v>11</v>
      </c>
      <c r="I215" s="287"/>
      <c r="J215" s="288">
        <f>ROUND(I215*H215,2)</f>
        <v>0</v>
      </c>
      <c r="K215" s="284" t="s">
        <v>231</v>
      </c>
      <c r="L215" s="289"/>
      <c r="M215" s="290" t="s">
        <v>1</v>
      </c>
      <c r="N215" s="291" t="s">
        <v>45</v>
      </c>
      <c r="O215" s="93"/>
      <c r="P215" s="238">
        <f>O215*H215</f>
        <v>0</v>
      </c>
      <c r="Q215" s="238">
        <v>0.00068999999999999997</v>
      </c>
      <c r="R215" s="238">
        <f>Q215*H215</f>
        <v>0.0075899999999999995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594</v>
      </c>
      <c r="AT215" s="240" t="s">
        <v>341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594</v>
      </c>
      <c r="BM215" s="240" t="s">
        <v>3064</v>
      </c>
    </row>
    <row r="216" s="2" customFormat="1" ht="37.8" customHeight="1">
      <c r="A216" s="40"/>
      <c r="B216" s="41"/>
      <c r="C216" s="229" t="s">
        <v>591</v>
      </c>
      <c r="D216" s="229" t="s">
        <v>227</v>
      </c>
      <c r="E216" s="230" t="s">
        <v>3065</v>
      </c>
      <c r="F216" s="231" t="s">
        <v>3066</v>
      </c>
      <c r="G216" s="232" t="s">
        <v>537</v>
      </c>
      <c r="H216" s="233">
        <v>40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587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587</v>
      </c>
      <c r="BM216" s="240" t="s">
        <v>3067</v>
      </c>
    </row>
    <row r="217" s="2" customFormat="1" ht="37.8" customHeight="1">
      <c r="A217" s="40"/>
      <c r="B217" s="41"/>
      <c r="C217" s="229" t="s">
        <v>447</v>
      </c>
      <c r="D217" s="229" t="s">
        <v>227</v>
      </c>
      <c r="E217" s="230" t="s">
        <v>3068</v>
      </c>
      <c r="F217" s="231" t="s">
        <v>3069</v>
      </c>
      <c r="G217" s="232" t="s">
        <v>537</v>
      </c>
      <c r="H217" s="233">
        <v>10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587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587</v>
      </c>
      <c r="BM217" s="240" t="s">
        <v>3070</v>
      </c>
    </row>
    <row r="218" s="2" customFormat="1" ht="90" customHeight="1">
      <c r="A218" s="40"/>
      <c r="B218" s="41"/>
      <c r="C218" s="229" t="s">
        <v>451</v>
      </c>
      <c r="D218" s="229" t="s">
        <v>227</v>
      </c>
      <c r="E218" s="230" t="s">
        <v>3071</v>
      </c>
      <c r="F218" s="231" t="s">
        <v>3072</v>
      </c>
      <c r="G218" s="232" t="s">
        <v>230</v>
      </c>
      <c r="H218" s="233">
        <v>50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587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587</v>
      </c>
      <c r="BM218" s="240" t="s">
        <v>3073</v>
      </c>
    </row>
    <row r="219" s="2" customFormat="1" ht="24.15" customHeight="1">
      <c r="A219" s="40"/>
      <c r="B219" s="41"/>
      <c r="C219" s="229" t="s">
        <v>968</v>
      </c>
      <c r="D219" s="229" t="s">
        <v>227</v>
      </c>
      <c r="E219" s="230" t="s">
        <v>3074</v>
      </c>
      <c r="F219" s="231" t="s">
        <v>3075</v>
      </c>
      <c r="G219" s="232" t="s">
        <v>459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0.0088000000000000005</v>
      </c>
      <c r="R219" s="238">
        <f>Q219*H219</f>
        <v>0.0088000000000000005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587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587</v>
      </c>
      <c r="BM219" s="240" t="s">
        <v>3076</v>
      </c>
    </row>
    <row r="220" s="2" customFormat="1" ht="24.15" customHeight="1">
      <c r="A220" s="40"/>
      <c r="B220" s="41"/>
      <c r="C220" s="229" t="s">
        <v>971</v>
      </c>
      <c r="D220" s="229" t="s">
        <v>227</v>
      </c>
      <c r="E220" s="230" t="s">
        <v>3077</v>
      </c>
      <c r="F220" s="231" t="s">
        <v>3078</v>
      </c>
      <c r="G220" s="232" t="s">
        <v>459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587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587</v>
      </c>
      <c r="BM220" s="240" t="s">
        <v>3079</v>
      </c>
    </row>
    <row r="221" s="2" customFormat="1" ht="16.5" customHeight="1">
      <c r="A221" s="40"/>
      <c r="B221" s="41"/>
      <c r="C221" s="229" t="s">
        <v>974</v>
      </c>
      <c r="D221" s="229" t="s">
        <v>227</v>
      </c>
      <c r="E221" s="230" t="s">
        <v>3080</v>
      </c>
      <c r="F221" s="231" t="s">
        <v>3081</v>
      </c>
      <c r="G221" s="232" t="s">
        <v>459</v>
      </c>
      <c r="H221" s="233">
        <v>5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587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587</v>
      </c>
      <c r="BM221" s="240" t="s">
        <v>3082</v>
      </c>
    </row>
    <row r="222" s="2" customFormat="1" ht="21.75" customHeight="1">
      <c r="A222" s="40"/>
      <c r="B222" s="41"/>
      <c r="C222" s="229" t="s">
        <v>587</v>
      </c>
      <c r="D222" s="229" t="s">
        <v>227</v>
      </c>
      <c r="E222" s="230" t="s">
        <v>3083</v>
      </c>
      <c r="F222" s="231" t="s">
        <v>3084</v>
      </c>
      <c r="G222" s="232" t="s">
        <v>459</v>
      </c>
      <c r="H222" s="233">
        <v>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587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587</v>
      </c>
      <c r="BM222" s="240" t="s">
        <v>3085</v>
      </c>
    </row>
    <row r="223" s="2" customFormat="1" ht="24.15" customHeight="1">
      <c r="A223" s="40"/>
      <c r="B223" s="41"/>
      <c r="C223" s="282" t="s">
        <v>1444</v>
      </c>
      <c r="D223" s="282" t="s">
        <v>341</v>
      </c>
      <c r="E223" s="283" t="s">
        <v>3086</v>
      </c>
      <c r="F223" s="284" t="s">
        <v>3087</v>
      </c>
      <c r="G223" s="285" t="s">
        <v>459</v>
      </c>
      <c r="H223" s="286">
        <v>6</v>
      </c>
      <c r="I223" s="287"/>
      <c r="J223" s="288">
        <f>ROUND(I223*H223,2)</f>
        <v>0</v>
      </c>
      <c r="K223" s="284" t="s">
        <v>1</v>
      </c>
      <c r="L223" s="289"/>
      <c r="M223" s="290" t="s">
        <v>1</v>
      </c>
      <c r="N223" s="291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2926</v>
      </c>
      <c r="AT223" s="240" t="s">
        <v>341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587</v>
      </c>
      <c r="BM223" s="240" t="s">
        <v>3088</v>
      </c>
    </row>
    <row r="224" s="12" customFormat="1" ht="22.8" customHeight="1">
      <c r="A224" s="12"/>
      <c r="B224" s="213"/>
      <c r="C224" s="214"/>
      <c r="D224" s="215" t="s">
        <v>79</v>
      </c>
      <c r="E224" s="227" t="s">
        <v>3089</v>
      </c>
      <c r="F224" s="227" t="s">
        <v>3090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SUM(P225:P231)</f>
        <v>0</v>
      </c>
      <c r="Q224" s="221"/>
      <c r="R224" s="222">
        <f>SUM(R225:R231)</f>
        <v>0</v>
      </c>
      <c r="S224" s="221"/>
      <c r="T224" s="22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244</v>
      </c>
      <c r="AT224" s="225" t="s">
        <v>79</v>
      </c>
      <c r="AU224" s="225" t="s">
        <v>88</v>
      </c>
      <c r="AY224" s="224" t="s">
        <v>225</v>
      </c>
      <c r="BK224" s="226">
        <f>SUM(BK225:BK231)</f>
        <v>0</v>
      </c>
    </row>
    <row r="225" s="2" customFormat="1" ht="24.15" customHeight="1">
      <c r="A225" s="40"/>
      <c r="B225" s="41"/>
      <c r="C225" s="229" t="s">
        <v>1448</v>
      </c>
      <c r="D225" s="229" t="s">
        <v>227</v>
      </c>
      <c r="E225" s="230" t="s">
        <v>3091</v>
      </c>
      <c r="F225" s="231" t="s">
        <v>3092</v>
      </c>
      <c r="G225" s="232" t="s">
        <v>459</v>
      </c>
      <c r="H225" s="233">
        <v>1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587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587</v>
      </c>
      <c r="BM225" s="240" t="s">
        <v>3093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3094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 ht="21.75" customHeight="1">
      <c r="A227" s="40"/>
      <c r="B227" s="41"/>
      <c r="C227" s="229" t="s">
        <v>1453</v>
      </c>
      <c r="D227" s="229" t="s">
        <v>227</v>
      </c>
      <c r="E227" s="230" t="s">
        <v>3095</v>
      </c>
      <c r="F227" s="231" t="s">
        <v>3096</v>
      </c>
      <c r="G227" s="232" t="s">
        <v>3097</v>
      </c>
      <c r="H227" s="233">
        <v>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587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587</v>
      </c>
      <c r="BM227" s="240" t="s">
        <v>3098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3099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4.15" customHeight="1">
      <c r="A229" s="40"/>
      <c r="B229" s="41"/>
      <c r="C229" s="229" t="s">
        <v>1457</v>
      </c>
      <c r="D229" s="229" t="s">
        <v>227</v>
      </c>
      <c r="E229" s="230" t="s">
        <v>3100</v>
      </c>
      <c r="F229" s="231" t="s">
        <v>3101</v>
      </c>
      <c r="G229" s="232" t="s">
        <v>3102</v>
      </c>
      <c r="H229" s="233">
        <v>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587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587</v>
      </c>
      <c r="BM229" s="240" t="s">
        <v>3103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3104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1462</v>
      </c>
      <c r="D231" s="229" t="s">
        <v>227</v>
      </c>
      <c r="E231" s="230" t="s">
        <v>3105</v>
      </c>
      <c r="F231" s="231" t="s">
        <v>3106</v>
      </c>
      <c r="G231" s="232" t="s">
        <v>459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587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587</v>
      </c>
      <c r="BM231" s="240" t="s">
        <v>3107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3108</v>
      </c>
      <c r="F232" s="227" t="s">
        <v>3109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SUM(P233:P235)</f>
        <v>0</v>
      </c>
      <c r="Q232" s="221"/>
      <c r="R232" s="222">
        <f>SUM(R233:R235)</f>
        <v>0</v>
      </c>
      <c r="S232" s="221"/>
      <c r="T232" s="223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232</v>
      </c>
      <c r="AT232" s="225" t="s">
        <v>79</v>
      </c>
      <c r="AU232" s="225" t="s">
        <v>88</v>
      </c>
      <c r="AY232" s="224" t="s">
        <v>225</v>
      </c>
      <c r="BK232" s="226">
        <f>SUM(BK233:BK235)</f>
        <v>0</v>
      </c>
    </row>
    <row r="233" s="2" customFormat="1" ht="16.5" customHeight="1">
      <c r="A233" s="40"/>
      <c r="B233" s="41"/>
      <c r="C233" s="229" t="s">
        <v>1466</v>
      </c>
      <c r="D233" s="229" t="s">
        <v>227</v>
      </c>
      <c r="E233" s="230" t="s">
        <v>3110</v>
      </c>
      <c r="F233" s="231" t="s">
        <v>3111</v>
      </c>
      <c r="G233" s="232" t="s">
        <v>247</v>
      </c>
      <c r="H233" s="233">
        <v>32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2851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2851</v>
      </c>
      <c r="BM233" s="240" t="s">
        <v>3112</v>
      </c>
    </row>
    <row r="234" s="2" customFormat="1" ht="16.5" customHeight="1">
      <c r="A234" s="40"/>
      <c r="B234" s="41"/>
      <c r="C234" s="229" t="s">
        <v>1472</v>
      </c>
      <c r="D234" s="229" t="s">
        <v>227</v>
      </c>
      <c r="E234" s="230" t="s">
        <v>3113</v>
      </c>
      <c r="F234" s="231" t="s">
        <v>3114</v>
      </c>
      <c r="G234" s="232" t="s">
        <v>247</v>
      </c>
      <c r="H234" s="233">
        <v>42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2851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2851</v>
      </c>
      <c r="BM234" s="240" t="s">
        <v>3115</v>
      </c>
    </row>
    <row r="235" s="2" customFormat="1" ht="16.5" customHeight="1">
      <c r="A235" s="40"/>
      <c r="B235" s="41"/>
      <c r="C235" s="229" t="s">
        <v>1477</v>
      </c>
      <c r="D235" s="229" t="s">
        <v>227</v>
      </c>
      <c r="E235" s="230" t="s">
        <v>3116</v>
      </c>
      <c r="F235" s="231" t="s">
        <v>3117</v>
      </c>
      <c r="G235" s="232" t="s">
        <v>247</v>
      </c>
      <c r="H235" s="233">
        <v>12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2851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2851</v>
      </c>
      <c r="BM235" s="240" t="s">
        <v>3118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3119</v>
      </c>
      <c r="F236" s="227" t="s">
        <v>3120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232</v>
      </c>
      <c r="AT236" s="225" t="s">
        <v>79</v>
      </c>
      <c r="AU236" s="225" t="s">
        <v>88</v>
      </c>
      <c r="AY236" s="224" t="s">
        <v>225</v>
      </c>
      <c r="BK236" s="226">
        <f>BK237</f>
        <v>0</v>
      </c>
    </row>
    <row r="237" s="2" customFormat="1" ht="16.5" customHeight="1">
      <c r="A237" s="40"/>
      <c r="B237" s="41"/>
      <c r="C237" s="282" t="s">
        <v>1482</v>
      </c>
      <c r="D237" s="282" t="s">
        <v>341</v>
      </c>
      <c r="E237" s="283" t="s">
        <v>3121</v>
      </c>
      <c r="F237" s="284" t="s">
        <v>3122</v>
      </c>
      <c r="G237" s="285" t="s">
        <v>2976</v>
      </c>
      <c r="H237" s="286">
        <v>1</v>
      </c>
      <c r="I237" s="287"/>
      <c r="J237" s="288">
        <f>ROUND(I237*H237,2)</f>
        <v>0</v>
      </c>
      <c r="K237" s="284" t="s">
        <v>1</v>
      </c>
      <c r="L237" s="289"/>
      <c r="M237" s="292" t="s">
        <v>1</v>
      </c>
      <c r="N237" s="293" t="s">
        <v>45</v>
      </c>
      <c r="O237" s="294"/>
      <c r="P237" s="295">
        <f>O237*H237</f>
        <v>0</v>
      </c>
      <c r="Q237" s="295">
        <v>0</v>
      </c>
      <c r="R237" s="295">
        <f>Q237*H237</f>
        <v>0</v>
      </c>
      <c r="S237" s="295">
        <v>0</v>
      </c>
      <c r="T237" s="29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2851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2851</v>
      </c>
      <c r="BM237" s="240" t="s">
        <v>3123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RuA9Yh4Si7cqcCFua3bV0HjWzko9dtM6OhaR+T/CWyrGNu+/HzAY6qChpfROqblgZGax+qDdrg0kE4F2sNkQaA==" hashValue="OVW9NTjp6SQax9keZtK/Cqi5PTWLnIVFEt188KKiazYvLzP3KUnPH3wWagAbPyAweoL7ngygmt/QtJVPi6yzoA==" algorithmName="SHA-512" password="CC35"/>
  <autoFilter ref="C130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8" r:id="rId1" display="https://podminky.urs.cz/item/CS_URS_2024_02/997221611"/>
    <hyperlink ref="F148" r:id="rId2" display="https://podminky.urs.cz/item/CS_URS_2024_02/210100001"/>
    <hyperlink ref="F150" r:id="rId3" display="https://podminky.urs.cz/item/CS_URS_2024_02/210100422"/>
    <hyperlink ref="F152" r:id="rId4" display="https://podminky.urs.cz/item/CS_URS_2024_02/210204011"/>
    <hyperlink ref="F156" r:id="rId5" display="https://podminky.urs.cz/item/CS_URS_2024_02/210204201"/>
    <hyperlink ref="F159" r:id="rId6" display="https://podminky.urs.cz/item/CS_URS_2024_02/210220001"/>
    <hyperlink ref="F162" r:id="rId7" display="https://podminky.urs.cz/item/CS_URS_2024_02/210220361"/>
    <hyperlink ref="F166" r:id="rId8" display="https://podminky.urs.cz/item/CS_URS_2024_02/210280003"/>
    <hyperlink ref="F168" r:id="rId9" display="https://podminky.urs.cz/item/CS_URS_2024_02/210812011"/>
    <hyperlink ref="F171" r:id="rId10" display="https://podminky.urs.cz/item/CS_URS_2024_02/210812035"/>
    <hyperlink ref="F175" r:id="rId11" display="https://podminky.urs.cz/item/CS_URS_2024_02/580108021"/>
    <hyperlink ref="F186" r:id="rId12" display="https://podminky.urs.cz/item/CS_URS_2024_02/220110641"/>
    <hyperlink ref="F189" r:id="rId13" display="https://podminky.urs.cz/item/CS_URS_2024_02/220180301"/>
    <hyperlink ref="F196" r:id="rId14" display="https://podminky.urs.cz/item/CS_URS_2024_02/460281111"/>
    <hyperlink ref="F199" r:id="rId15" display="https://podminky.urs.cz/item/CS_URS_2024_02/460281114"/>
    <hyperlink ref="F202" r:id="rId16" display="https://podminky.urs.cz/item/CS_URS_2024_02/460281121"/>
    <hyperlink ref="F204" r:id="rId17" display="https://podminky.urs.cz/item/CS_URS_2024_02/460281124"/>
    <hyperlink ref="F226" r:id="rId18" display="https://podminky.urs.cz/item/CS_URS_2024_02/210280351"/>
    <hyperlink ref="F228" r:id="rId19" display="https://podminky.urs.cz/item/CS_URS_2024_02/210280712"/>
    <hyperlink ref="F230" r:id="rId20" display="https://podminky.urs.cz/item/CS_URS_2024_02/5801060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8" t="s">
        <v>2224</v>
      </c>
      <c r="BA2" s="148" t="s">
        <v>1</v>
      </c>
      <c r="BB2" s="148" t="s">
        <v>1</v>
      </c>
      <c r="BC2" s="148" t="s">
        <v>3124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3125</v>
      </c>
      <c r="BA3" s="148" t="s">
        <v>1</v>
      </c>
      <c r="BB3" s="148" t="s">
        <v>1</v>
      </c>
      <c r="BC3" s="148" t="s">
        <v>3126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3127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ROUND((SUM(BE128:BE375)),  2)</f>
        <v>0</v>
      </c>
      <c r="G33" s="40"/>
      <c r="H33" s="40"/>
      <c r="I33" s="167">
        <v>0.20999999999999999</v>
      </c>
      <c r="J33" s="166">
        <f>ROUND(((SUM(BE128:BE375))*I33),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ROUND((SUM(BF128:BF375)),  2)</f>
        <v>0</v>
      </c>
      <c r="G34" s="40"/>
      <c r="H34" s="40"/>
      <c r="I34" s="167">
        <v>0.14999999999999999</v>
      </c>
      <c r="J34" s="166">
        <f>ROUND(((SUM(BF128:BF375))*I34),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ROUND((SUM(BG128:BG375)),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ROUND((SUM(BH128:BH375)),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ROUND((SUM(BI128:BI375)),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030.31.2 - Přemostění náhonu v km 0,624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J196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J251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J293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2333</v>
      </c>
      <c r="E103" s="199"/>
      <c r="F103" s="199"/>
      <c r="G103" s="199"/>
      <c r="H103" s="199"/>
      <c r="I103" s="199"/>
      <c r="J103" s="200">
        <f>J306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J347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980</v>
      </c>
      <c r="E107" s="199"/>
      <c r="F107" s="199"/>
      <c r="G107" s="199"/>
      <c r="H107" s="199"/>
      <c r="I107" s="199"/>
      <c r="J107" s="200">
        <f>J351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603</v>
      </c>
      <c r="E108" s="194"/>
      <c r="F108" s="194"/>
      <c r="G108" s="194"/>
      <c r="H108" s="194"/>
      <c r="I108" s="194"/>
      <c r="J108" s="195">
        <f>J373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030.31.2 - Přemostění náhonu v km 0,624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P129+P350+P373</f>
        <v>0</v>
      </c>
      <c r="Q128" s="106"/>
      <c r="R128" s="210">
        <f>R129+R350+R373</f>
        <v>1462.2113856000001</v>
      </c>
      <c r="S128" s="106"/>
      <c r="T128" s="211">
        <f>T129+T350+T373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BK129+BK350+BK373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P130+P177+P196+P251+P293+P306+P313+P347</f>
        <v>0</v>
      </c>
      <c r="Q129" s="221"/>
      <c r="R129" s="222">
        <f>R130+R177+R196+R251+R293+R306+R313+R347</f>
        <v>1460.9745614000001</v>
      </c>
      <c r="S129" s="221"/>
      <c r="T129" s="223">
        <f>T130+T177+T196+T251+T293+T306+T313+T347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BK130+BK177+BK196+BK251+BK293+BK306+BK313+BK347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SUM(P131:P176)</f>
        <v>0</v>
      </c>
      <c r="Q130" s="221"/>
      <c r="R130" s="222">
        <f>SUM(R131:R176)</f>
        <v>978.33199999999999</v>
      </c>
      <c r="S130" s="221"/>
      <c r="T130" s="223">
        <f>SUM(T131:T176)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SUM(BK131:BK176)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3128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2352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3129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3130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2359</v>
      </c>
      <c r="F135" s="231" t="s">
        <v>2360</v>
      </c>
      <c r="G135" s="232" t="s">
        <v>230</v>
      </c>
      <c r="H135" s="233">
        <v>133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3131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2362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3132</v>
      </c>
      <c r="G137" s="248"/>
      <c r="H137" s="252">
        <v>133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3133</v>
      </c>
      <c r="F138" s="231" t="s">
        <v>3134</v>
      </c>
      <c r="G138" s="232" t="s">
        <v>240</v>
      </c>
      <c r="H138" s="233">
        <v>405.83999999999998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3135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3136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3137</v>
      </c>
      <c r="G140" s="248"/>
      <c r="H140" s="252">
        <v>405.83999999999998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7.8" customHeight="1">
      <c r="A141" s="40"/>
      <c r="B141" s="41"/>
      <c r="C141" s="229" t="s">
        <v>256</v>
      </c>
      <c r="D141" s="229" t="s">
        <v>227</v>
      </c>
      <c r="E141" s="230" t="s">
        <v>617</v>
      </c>
      <c r="F141" s="231" t="s">
        <v>618</v>
      </c>
      <c r="G141" s="232" t="s">
        <v>240</v>
      </c>
      <c r="H141" s="233">
        <v>365.25599999999997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3138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620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3139</v>
      </c>
      <c r="G143" s="248"/>
      <c r="H143" s="252">
        <v>365.25599999999997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16.5" customHeight="1">
      <c r="A144" s="40"/>
      <c r="B144" s="41"/>
      <c r="C144" s="229" t="s">
        <v>263</v>
      </c>
      <c r="D144" s="229" t="s">
        <v>227</v>
      </c>
      <c r="E144" s="230" t="s">
        <v>375</v>
      </c>
      <c r="F144" s="231" t="s">
        <v>376</v>
      </c>
      <c r="G144" s="232" t="s">
        <v>240</v>
      </c>
      <c r="H144" s="233">
        <v>365.25599999999997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3140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3141</v>
      </c>
      <c r="G145" s="248"/>
      <c r="H145" s="252">
        <v>365.25599999999997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2377</v>
      </c>
      <c r="F146" s="231" t="s">
        <v>2378</v>
      </c>
      <c r="G146" s="232" t="s">
        <v>240</v>
      </c>
      <c r="H146" s="233">
        <v>174.862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3142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2380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3143</v>
      </c>
      <c r="G148" s="248"/>
      <c r="H148" s="252">
        <v>26.600000000000001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80</v>
      </c>
      <c r="AY148" s="258" t="s">
        <v>225</v>
      </c>
    </row>
    <row r="149" s="15" customFormat="1">
      <c r="A149" s="15"/>
      <c r="B149" s="271"/>
      <c r="C149" s="272"/>
      <c r="D149" s="249" t="s">
        <v>236</v>
      </c>
      <c r="E149" s="273" t="s">
        <v>1</v>
      </c>
      <c r="F149" s="274" t="s">
        <v>303</v>
      </c>
      <c r="G149" s="272"/>
      <c r="H149" s="275">
        <v>26.600000000000001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236</v>
      </c>
      <c r="AU149" s="281" t="s">
        <v>21</v>
      </c>
      <c r="AV149" s="15" t="s">
        <v>244</v>
      </c>
      <c r="AW149" s="15" t="s">
        <v>36</v>
      </c>
      <c r="AX149" s="15" t="s">
        <v>80</v>
      </c>
      <c r="AY149" s="281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3144</v>
      </c>
      <c r="G150" s="248"/>
      <c r="H150" s="252">
        <v>146.102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3145</v>
      </c>
      <c r="G151" s="248"/>
      <c r="H151" s="252">
        <v>2.1600000000000001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80</v>
      </c>
      <c r="AY151" s="258" t="s">
        <v>225</v>
      </c>
    </row>
    <row r="152" s="15" customFormat="1">
      <c r="A152" s="15"/>
      <c r="B152" s="271"/>
      <c r="C152" s="272"/>
      <c r="D152" s="249" t="s">
        <v>236</v>
      </c>
      <c r="E152" s="273" t="s">
        <v>3125</v>
      </c>
      <c r="F152" s="274" t="s">
        <v>303</v>
      </c>
      <c r="G152" s="272"/>
      <c r="H152" s="275">
        <v>148.262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236</v>
      </c>
      <c r="AU152" s="281" t="s">
        <v>21</v>
      </c>
      <c r="AV152" s="15" t="s">
        <v>244</v>
      </c>
      <c r="AW152" s="15" t="s">
        <v>36</v>
      </c>
      <c r="AX152" s="15" t="s">
        <v>80</v>
      </c>
      <c r="AY152" s="281" t="s">
        <v>225</v>
      </c>
    </row>
    <row r="153" s="14" customFormat="1">
      <c r="A153" s="14"/>
      <c r="B153" s="260"/>
      <c r="C153" s="261"/>
      <c r="D153" s="249" t="s">
        <v>236</v>
      </c>
      <c r="E153" s="262" t="s">
        <v>1</v>
      </c>
      <c r="F153" s="263" t="s">
        <v>270</v>
      </c>
      <c r="G153" s="261"/>
      <c r="H153" s="264">
        <v>174.862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236</v>
      </c>
      <c r="AU153" s="270" t="s">
        <v>21</v>
      </c>
      <c r="AV153" s="14" t="s">
        <v>232</v>
      </c>
      <c r="AW153" s="14" t="s">
        <v>36</v>
      </c>
      <c r="AX153" s="14" t="s">
        <v>88</v>
      </c>
      <c r="AY153" s="270" t="s">
        <v>225</v>
      </c>
    </row>
    <row r="154" s="2" customFormat="1" ht="37.8" customHeight="1">
      <c r="A154" s="40"/>
      <c r="B154" s="41"/>
      <c r="C154" s="229" t="s">
        <v>277</v>
      </c>
      <c r="D154" s="229" t="s">
        <v>227</v>
      </c>
      <c r="E154" s="230" t="s">
        <v>671</v>
      </c>
      <c r="F154" s="231" t="s">
        <v>672</v>
      </c>
      <c r="G154" s="232" t="s">
        <v>240</v>
      </c>
      <c r="H154" s="233">
        <v>259.738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3146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674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3147</v>
      </c>
      <c r="G156" s="248"/>
      <c r="H156" s="252">
        <v>40.584000000000003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40.584000000000003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3148</v>
      </c>
      <c r="G158" s="248"/>
      <c r="H158" s="252">
        <v>219.154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2224</v>
      </c>
      <c r="F159" s="274" t="s">
        <v>303</v>
      </c>
      <c r="G159" s="272"/>
      <c r="H159" s="275">
        <v>219.154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4" customFormat="1">
      <c r="A160" s="14"/>
      <c r="B160" s="260"/>
      <c r="C160" s="261"/>
      <c r="D160" s="249" t="s">
        <v>236</v>
      </c>
      <c r="E160" s="262" t="s">
        <v>1</v>
      </c>
      <c r="F160" s="263" t="s">
        <v>270</v>
      </c>
      <c r="G160" s="261"/>
      <c r="H160" s="264">
        <v>259.738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0" t="s">
        <v>236</v>
      </c>
      <c r="AU160" s="270" t="s">
        <v>21</v>
      </c>
      <c r="AV160" s="14" t="s">
        <v>232</v>
      </c>
      <c r="AW160" s="14" t="s">
        <v>36</v>
      </c>
      <c r="AX160" s="14" t="s">
        <v>88</v>
      </c>
      <c r="AY160" s="270" t="s">
        <v>225</v>
      </c>
    </row>
    <row r="161" s="2" customFormat="1" ht="37.8" customHeight="1">
      <c r="A161" s="40"/>
      <c r="B161" s="41"/>
      <c r="C161" s="229" t="s">
        <v>283</v>
      </c>
      <c r="D161" s="229" t="s">
        <v>227</v>
      </c>
      <c r="E161" s="230" t="s">
        <v>678</v>
      </c>
      <c r="F161" s="231" t="s">
        <v>679</v>
      </c>
      <c r="G161" s="232" t="s">
        <v>240</v>
      </c>
      <c r="H161" s="233">
        <v>2597.3800000000001</v>
      </c>
      <c r="I161" s="234"/>
      <c r="J161" s="235">
        <f>ROUND(I161*H161,2)</f>
        <v>0</v>
      </c>
      <c r="K161" s="231" t="s">
        <v>231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232</v>
      </c>
      <c r="AT161" s="240" t="s">
        <v>227</v>
      </c>
      <c r="AU161" s="240" t="s">
        <v>21</v>
      </c>
      <c r="AY161" s="18" t="s">
        <v>225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88</v>
      </c>
      <c r="BK161" s="241">
        <f>ROUND(I161*H161,2)</f>
        <v>0</v>
      </c>
      <c r="BL161" s="18" t="s">
        <v>232</v>
      </c>
      <c r="BM161" s="240" t="s">
        <v>3149</v>
      </c>
    </row>
    <row r="162" s="2" customFormat="1">
      <c r="A162" s="40"/>
      <c r="B162" s="41"/>
      <c r="C162" s="42"/>
      <c r="D162" s="242" t="s">
        <v>234</v>
      </c>
      <c r="E162" s="42"/>
      <c r="F162" s="243" t="s">
        <v>681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234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3150</v>
      </c>
      <c r="G163" s="248"/>
      <c r="H163" s="252">
        <v>2597.3800000000001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24.15" customHeight="1">
      <c r="A164" s="40"/>
      <c r="B164" s="41"/>
      <c r="C164" s="229" t="s">
        <v>289</v>
      </c>
      <c r="D164" s="229" t="s">
        <v>227</v>
      </c>
      <c r="E164" s="230" t="s">
        <v>400</v>
      </c>
      <c r="F164" s="231" t="s">
        <v>401</v>
      </c>
      <c r="G164" s="232" t="s">
        <v>240</v>
      </c>
      <c r="H164" s="233">
        <v>367.416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3151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403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3125</v>
      </c>
      <c r="G166" s="248"/>
      <c r="H166" s="252">
        <v>148.262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2224</v>
      </c>
      <c r="G167" s="248"/>
      <c r="H167" s="252">
        <v>219.154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367.416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3" customHeight="1">
      <c r="A169" s="40"/>
      <c r="B169" s="41"/>
      <c r="C169" s="229" t="s">
        <v>295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519.476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3152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3153</v>
      </c>
      <c r="G171" s="248"/>
      <c r="H171" s="252">
        <v>519.476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489.16000000000002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3154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3155</v>
      </c>
      <c r="G174" s="248"/>
      <c r="H174" s="252">
        <v>489.16000000000002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16.5" customHeight="1">
      <c r="A175" s="40"/>
      <c r="B175" s="41"/>
      <c r="C175" s="282" t="s">
        <v>323</v>
      </c>
      <c r="D175" s="282" t="s">
        <v>341</v>
      </c>
      <c r="E175" s="283" t="s">
        <v>1840</v>
      </c>
      <c r="F175" s="284" t="s">
        <v>1841</v>
      </c>
      <c r="G175" s="285" t="s">
        <v>395</v>
      </c>
      <c r="H175" s="286">
        <v>978.32000000000005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1</v>
      </c>
      <c r="R175" s="238">
        <f>Q175*H175</f>
        <v>978.32000000000005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3156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3157</v>
      </c>
      <c r="G176" s="248"/>
      <c r="H176" s="252">
        <v>978.32000000000005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12" customFormat="1" ht="22.8" customHeight="1">
      <c r="A177" s="12"/>
      <c r="B177" s="213"/>
      <c r="C177" s="214"/>
      <c r="D177" s="215" t="s">
        <v>79</v>
      </c>
      <c r="E177" s="227" t="s">
        <v>21</v>
      </c>
      <c r="F177" s="227" t="s">
        <v>446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SUM(P178:P195)</f>
        <v>0</v>
      </c>
      <c r="Q177" s="221"/>
      <c r="R177" s="222">
        <f>SUM(R178:R195)</f>
        <v>410.01544849999999</v>
      </c>
      <c r="S177" s="221"/>
      <c r="T177" s="223">
        <f>SUM(T178:T195)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88</v>
      </c>
      <c r="AT177" s="225" t="s">
        <v>79</v>
      </c>
      <c r="AU177" s="225" t="s">
        <v>88</v>
      </c>
      <c r="AY177" s="224" t="s">
        <v>225</v>
      </c>
      <c r="BK177" s="226">
        <f>SUM(BK178:BK195)</f>
        <v>0</v>
      </c>
    </row>
    <row r="178" s="2" customFormat="1" ht="24.15" customHeight="1">
      <c r="A178" s="40"/>
      <c r="B178" s="41"/>
      <c r="C178" s="229" t="s">
        <v>328</v>
      </c>
      <c r="D178" s="229" t="s">
        <v>227</v>
      </c>
      <c r="E178" s="230" t="s">
        <v>2420</v>
      </c>
      <c r="F178" s="231" t="s">
        <v>2421</v>
      </c>
      <c r="G178" s="232" t="s">
        <v>240</v>
      </c>
      <c r="H178" s="233">
        <v>99.519999999999996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2.1600000000000001</v>
      </c>
      <c r="R178" s="238">
        <f>Q178*H178</f>
        <v>214.9632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3158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2423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3159</v>
      </c>
      <c r="G180" s="248"/>
      <c r="H180" s="252">
        <v>99.519999999999996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8</v>
      </c>
      <c r="D181" s="229" t="s">
        <v>227</v>
      </c>
      <c r="E181" s="230" t="s">
        <v>988</v>
      </c>
      <c r="F181" s="231" t="s">
        <v>989</v>
      </c>
      <c r="G181" s="232" t="s">
        <v>240</v>
      </c>
      <c r="H181" s="233">
        <v>15.779999999999999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2.3010199999999998</v>
      </c>
      <c r="R181" s="238">
        <f>Q181*H181</f>
        <v>36.310095599999997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3160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991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3161</v>
      </c>
      <c r="G183" s="248"/>
      <c r="H183" s="252">
        <v>15.779999999999999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16.5" customHeight="1">
      <c r="A184" s="40"/>
      <c r="B184" s="41"/>
      <c r="C184" s="229" t="s">
        <v>340</v>
      </c>
      <c r="D184" s="229" t="s">
        <v>227</v>
      </c>
      <c r="E184" s="230" t="s">
        <v>2430</v>
      </c>
      <c r="F184" s="231" t="s">
        <v>2431</v>
      </c>
      <c r="G184" s="232" t="s">
        <v>240</v>
      </c>
      <c r="H184" s="233">
        <v>3.2000000000000002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2.5018699999999998</v>
      </c>
      <c r="R184" s="238">
        <f>Q184*H184</f>
        <v>8.0059839999999998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3162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2433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3163</v>
      </c>
      <c r="G186" s="248"/>
      <c r="H186" s="252">
        <v>3.2000000000000002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3164</v>
      </c>
      <c r="F187" s="231" t="s">
        <v>3165</v>
      </c>
      <c r="G187" s="232" t="s">
        <v>240</v>
      </c>
      <c r="H187" s="233">
        <v>55.850000000000001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2.5018699999999998</v>
      </c>
      <c r="R187" s="238">
        <f>Q187*H187</f>
        <v>139.72943949999998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3166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3167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3168</v>
      </c>
      <c r="G189" s="248"/>
      <c r="H189" s="252">
        <v>55.850000000000001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352</v>
      </c>
      <c r="D190" s="229" t="s">
        <v>227</v>
      </c>
      <c r="E190" s="230" t="s">
        <v>3169</v>
      </c>
      <c r="F190" s="231" t="s">
        <v>3170</v>
      </c>
      <c r="G190" s="232" t="s">
        <v>395</v>
      </c>
      <c r="H190" s="233">
        <v>10.369999999999999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1.0606199999999999</v>
      </c>
      <c r="R190" s="238">
        <f>Q190*H190</f>
        <v>10.998629399999999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3171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3172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3173</v>
      </c>
      <c r="G192" s="248"/>
      <c r="H192" s="252">
        <v>10.369999999999999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16.5" customHeight="1">
      <c r="A193" s="40"/>
      <c r="B193" s="41"/>
      <c r="C193" s="229" t="s">
        <v>358</v>
      </c>
      <c r="D193" s="229" t="s">
        <v>227</v>
      </c>
      <c r="E193" s="230" t="s">
        <v>3174</v>
      </c>
      <c r="F193" s="231" t="s">
        <v>3175</v>
      </c>
      <c r="G193" s="232" t="s">
        <v>537</v>
      </c>
      <c r="H193" s="233">
        <v>18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0.00044999999999999999</v>
      </c>
      <c r="R193" s="238">
        <f>Q193*H193</f>
        <v>0.0080999999999999996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3176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3177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3178</v>
      </c>
      <c r="G195" s="248"/>
      <c r="H195" s="252">
        <v>18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12" customFormat="1" ht="22.8" customHeight="1">
      <c r="A196" s="12"/>
      <c r="B196" s="213"/>
      <c r="C196" s="214"/>
      <c r="D196" s="215" t="s">
        <v>79</v>
      </c>
      <c r="E196" s="227" t="s">
        <v>244</v>
      </c>
      <c r="F196" s="227" t="s">
        <v>462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SUM(P197:P250)</f>
        <v>0</v>
      </c>
      <c r="Q196" s="221"/>
      <c r="R196" s="222">
        <f>SUM(R197:R250)</f>
        <v>39.73262158</v>
      </c>
      <c r="S196" s="221"/>
      <c r="T196" s="223">
        <f>SUM(T197:T250)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88</v>
      </c>
      <c r="AT196" s="225" t="s">
        <v>79</v>
      </c>
      <c r="AU196" s="225" t="s">
        <v>88</v>
      </c>
      <c r="AY196" s="224" t="s">
        <v>225</v>
      </c>
      <c r="BK196" s="226">
        <f>SUM(BK197:BK250)</f>
        <v>0</v>
      </c>
    </row>
    <row r="197" s="2" customFormat="1" ht="24.15" customHeight="1">
      <c r="A197" s="40"/>
      <c r="B197" s="41"/>
      <c r="C197" s="229" t="s">
        <v>364</v>
      </c>
      <c r="D197" s="229" t="s">
        <v>227</v>
      </c>
      <c r="E197" s="230" t="s">
        <v>2473</v>
      </c>
      <c r="F197" s="231" t="s">
        <v>2474</v>
      </c>
      <c r="G197" s="232" t="s">
        <v>459</v>
      </c>
      <c r="H197" s="233">
        <v>20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0.00033</v>
      </c>
      <c r="R197" s="238">
        <f>Q197*H197</f>
        <v>0.0066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3179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2476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3180</v>
      </c>
      <c r="G199" s="248"/>
      <c r="H199" s="252">
        <v>20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88</v>
      </c>
      <c r="AY199" s="258" t="s">
        <v>225</v>
      </c>
    </row>
    <row r="200" s="2" customFormat="1" ht="16.5" customHeight="1">
      <c r="A200" s="40"/>
      <c r="B200" s="41"/>
      <c r="C200" s="282" t="s">
        <v>7</v>
      </c>
      <c r="D200" s="282" t="s">
        <v>341</v>
      </c>
      <c r="E200" s="283" t="s">
        <v>2478</v>
      </c>
      <c r="F200" s="284" t="s">
        <v>2479</v>
      </c>
      <c r="G200" s="285" t="s">
        <v>459</v>
      </c>
      <c r="H200" s="286">
        <v>20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0.0016999999999999999</v>
      </c>
      <c r="R200" s="238">
        <f>Q200*H200</f>
        <v>0.033999999999999996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3181</v>
      </c>
    </row>
    <row r="201" s="2" customFormat="1">
      <c r="A201" s="40"/>
      <c r="B201" s="41"/>
      <c r="C201" s="42"/>
      <c r="D201" s="249" t="s">
        <v>261</v>
      </c>
      <c r="E201" s="42"/>
      <c r="F201" s="259" t="s">
        <v>3182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261</v>
      </c>
      <c r="AU201" s="18" t="s">
        <v>21</v>
      </c>
    </row>
    <row r="202" s="2" customFormat="1" ht="16.5" customHeight="1">
      <c r="A202" s="40"/>
      <c r="B202" s="41"/>
      <c r="C202" s="229" t="s">
        <v>374</v>
      </c>
      <c r="D202" s="229" t="s">
        <v>227</v>
      </c>
      <c r="E202" s="230" t="s">
        <v>2482</v>
      </c>
      <c r="F202" s="231" t="s">
        <v>2483</v>
      </c>
      <c r="G202" s="232" t="s">
        <v>240</v>
      </c>
      <c r="H202" s="233">
        <v>5.04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3183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2485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3184</v>
      </c>
      <c r="G204" s="248"/>
      <c r="H204" s="252">
        <v>5.04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379</v>
      </c>
      <c r="D205" s="229" t="s">
        <v>227</v>
      </c>
      <c r="E205" s="230" t="s">
        <v>2487</v>
      </c>
      <c r="F205" s="231" t="s">
        <v>2488</v>
      </c>
      <c r="G205" s="232" t="s">
        <v>230</v>
      </c>
      <c r="H205" s="233">
        <v>15.616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0.041259999999999998</v>
      </c>
      <c r="R205" s="238">
        <f>Q205*H205</f>
        <v>0.64431615999999992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3185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2490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>
      <c r="A207" s="40"/>
      <c r="B207" s="41"/>
      <c r="C207" s="42"/>
      <c r="D207" s="249" t="s">
        <v>261</v>
      </c>
      <c r="E207" s="42"/>
      <c r="F207" s="259" t="s">
        <v>3186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261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3187</v>
      </c>
      <c r="G208" s="248"/>
      <c r="H208" s="252">
        <v>7.6500000000000004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80</v>
      </c>
      <c r="AY208" s="258" t="s">
        <v>225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3188</v>
      </c>
      <c r="G209" s="248"/>
      <c r="H209" s="252">
        <v>7.9660000000000002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4" customFormat="1">
      <c r="A210" s="14"/>
      <c r="B210" s="260"/>
      <c r="C210" s="261"/>
      <c r="D210" s="249" t="s">
        <v>236</v>
      </c>
      <c r="E210" s="262" t="s">
        <v>1</v>
      </c>
      <c r="F210" s="263" t="s">
        <v>270</v>
      </c>
      <c r="G210" s="261"/>
      <c r="H210" s="264">
        <v>15.616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0" t="s">
        <v>236</v>
      </c>
      <c r="AU210" s="270" t="s">
        <v>21</v>
      </c>
      <c r="AV210" s="14" t="s">
        <v>232</v>
      </c>
      <c r="AW210" s="14" t="s">
        <v>36</v>
      </c>
      <c r="AX210" s="14" t="s">
        <v>88</v>
      </c>
      <c r="AY210" s="270" t="s">
        <v>225</v>
      </c>
    </row>
    <row r="211" s="2" customFormat="1" ht="16.5" customHeight="1">
      <c r="A211" s="40"/>
      <c r="B211" s="41"/>
      <c r="C211" s="229" t="s">
        <v>386</v>
      </c>
      <c r="D211" s="229" t="s">
        <v>227</v>
      </c>
      <c r="E211" s="230" t="s">
        <v>2493</v>
      </c>
      <c r="F211" s="231" t="s">
        <v>2494</v>
      </c>
      <c r="G211" s="232" t="s">
        <v>230</v>
      </c>
      <c r="H211" s="233">
        <v>15.616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2.0000000000000002E-05</v>
      </c>
      <c r="R211" s="238">
        <f>Q211*H211</f>
        <v>0.00031232000000000005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3189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2496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2" customFormat="1" ht="16.5" customHeight="1">
      <c r="A213" s="40"/>
      <c r="B213" s="41"/>
      <c r="C213" s="229" t="s">
        <v>392</v>
      </c>
      <c r="D213" s="229" t="s">
        <v>227</v>
      </c>
      <c r="E213" s="230" t="s">
        <v>2497</v>
      </c>
      <c r="F213" s="231" t="s">
        <v>2498</v>
      </c>
      <c r="G213" s="232" t="s">
        <v>395</v>
      </c>
      <c r="H213" s="233">
        <v>0.72999999999999998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1.04877</v>
      </c>
      <c r="R213" s="238">
        <f>Q213*H213</f>
        <v>0.76560209999999995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3190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2500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2" customFormat="1">
      <c r="A215" s="40"/>
      <c r="B215" s="41"/>
      <c r="C215" s="42"/>
      <c r="D215" s="249" t="s">
        <v>261</v>
      </c>
      <c r="E215" s="42"/>
      <c r="F215" s="259" t="s">
        <v>3191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261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3192</v>
      </c>
      <c r="G216" s="248"/>
      <c r="H216" s="252">
        <v>0.72999999999999998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399</v>
      </c>
      <c r="D217" s="229" t="s">
        <v>227</v>
      </c>
      <c r="E217" s="230" t="s">
        <v>3193</v>
      </c>
      <c r="F217" s="231" t="s">
        <v>3194</v>
      </c>
      <c r="G217" s="232" t="s">
        <v>240</v>
      </c>
      <c r="H217" s="233">
        <v>2.8799999999999999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2.8967999999999998</v>
      </c>
      <c r="R217" s="238">
        <f>Q217*H217</f>
        <v>8.342784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3195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3196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3197</v>
      </c>
      <c r="G219" s="248"/>
      <c r="H219" s="252">
        <v>2.8799999999999999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701</v>
      </c>
      <c r="D220" s="229" t="s">
        <v>227</v>
      </c>
      <c r="E220" s="230" t="s">
        <v>3198</v>
      </c>
      <c r="F220" s="231" t="s">
        <v>3199</v>
      </c>
      <c r="G220" s="232" t="s">
        <v>240</v>
      </c>
      <c r="H220" s="233">
        <v>2.8799999999999999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2.004</v>
      </c>
      <c r="R220" s="238">
        <f>Q220*H220</f>
        <v>5.7715199999999998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3200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3201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>
      <c r="A222" s="40"/>
      <c r="B222" s="41"/>
      <c r="C222" s="42"/>
      <c r="D222" s="249" t="s">
        <v>261</v>
      </c>
      <c r="E222" s="42"/>
      <c r="F222" s="259" t="s">
        <v>3202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261</v>
      </c>
      <c r="AU222" s="18" t="s">
        <v>21</v>
      </c>
    </row>
    <row r="223" s="2" customFormat="1" ht="16.5" customHeight="1">
      <c r="A223" s="40"/>
      <c r="B223" s="41"/>
      <c r="C223" s="229" t="s">
        <v>405</v>
      </c>
      <c r="D223" s="229" t="s">
        <v>227</v>
      </c>
      <c r="E223" s="230" t="s">
        <v>2503</v>
      </c>
      <c r="F223" s="231" t="s">
        <v>2504</v>
      </c>
      <c r="G223" s="232" t="s">
        <v>240</v>
      </c>
      <c r="H223" s="233">
        <v>43.729999999999997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3203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2506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3204</v>
      </c>
      <c r="G225" s="248"/>
      <c r="H225" s="252">
        <v>43.729999999999997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412</v>
      </c>
      <c r="D226" s="229" t="s">
        <v>227</v>
      </c>
      <c r="E226" s="230" t="s">
        <v>2513</v>
      </c>
      <c r="F226" s="231" t="s">
        <v>2514</v>
      </c>
      <c r="G226" s="232" t="s">
        <v>230</v>
      </c>
      <c r="H226" s="233">
        <v>81.510000000000005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0.00166</v>
      </c>
      <c r="R226" s="238">
        <f>Q226*H226</f>
        <v>0.1353066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3205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2516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3206</v>
      </c>
      <c r="G228" s="248"/>
      <c r="H228" s="252">
        <v>81.510000000000005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418</v>
      </c>
      <c r="D229" s="229" t="s">
        <v>227</v>
      </c>
      <c r="E229" s="230" t="s">
        <v>2530</v>
      </c>
      <c r="F229" s="231" t="s">
        <v>2531</v>
      </c>
      <c r="G229" s="232" t="s">
        <v>230</v>
      </c>
      <c r="H229" s="233">
        <v>81.510000000000005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4.0000000000000003E-05</v>
      </c>
      <c r="R229" s="238">
        <f>Q229*H229</f>
        <v>0.0032604000000000005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3207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2533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16.5" customHeight="1">
      <c r="A231" s="40"/>
      <c r="B231" s="41"/>
      <c r="C231" s="229" t="s">
        <v>423</v>
      </c>
      <c r="D231" s="229" t="s">
        <v>227</v>
      </c>
      <c r="E231" s="230" t="s">
        <v>3208</v>
      </c>
      <c r="F231" s="231" t="s">
        <v>3209</v>
      </c>
      <c r="G231" s="232" t="s">
        <v>395</v>
      </c>
      <c r="H231" s="233">
        <v>4.5599999999999996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1.0384500000000001</v>
      </c>
      <c r="R231" s="238">
        <f>Q231*H231</f>
        <v>4.7353319999999997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3210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3211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3212</v>
      </c>
      <c r="G233" s="248"/>
      <c r="H233" s="252">
        <v>4.5599999999999996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1.75" customHeight="1">
      <c r="A234" s="40"/>
      <c r="B234" s="41"/>
      <c r="C234" s="229" t="s">
        <v>430</v>
      </c>
      <c r="D234" s="229" t="s">
        <v>227</v>
      </c>
      <c r="E234" s="230" t="s">
        <v>2546</v>
      </c>
      <c r="F234" s="231" t="s">
        <v>2547</v>
      </c>
      <c r="G234" s="232" t="s">
        <v>240</v>
      </c>
      <c r="H234" s="233">
        <v>134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0.13208</v>
      </c>
      <c r="R234" s="238">
        <f>Q234*H234</f>
        <v>17.698720000000002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3213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2549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3214</v>
      </c>
      <c r="G236" s="248"/>
      <c r="H236" s="252">
        <v>134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436</v>
      </c>
      <c r="D237" s="229" t="s">
        <v>227</v>
      </c>
      <c r="E237" s="230" t="s">
        <v>2550</v>
      </c>
      <c r="F237" s="231" t="s">
        <v>2551</v>
      </c>
      <c r="G237" s="232" t="s">
        <v>240</v>
      </c>
      <c r="H237" s="233">
        <v>134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3215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2553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24.15" customHeight="1">
      <c r="A239" s="40"/>
      <c r="B239" s="41"/>
      <c r="C239" s="229" t="s">
        <v>441</v>
      </c>
      <c r="D239" s="229" t="s">
        <v>227</v>
      </c>
      <c r="E239" s="230" t="s">
        <v>2554</v>
      </c>
      <c r="F239" s="231" t="s">
        <v>2555</v>
      </c>
      <c r="G239" s="232" t="s">
        <v>537</v>
      </c>
      <c r="H239" s="233">
        <v>18.399999999999999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0.00033</v>
      </c>
      <c r="R239" s="238">
        <f>Q239*H239</f>
        <v>0.0060719999999999993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3216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2557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13" customFormat="1">
      <c r="A241" s="13"/>
      <c r="B241" s="247"/>
      <c r="C241" s="248"/>
      <c r="D241" s="249" t="s">
        <v>236</v>
      </c>
      <c r="E241" s="250" t="s">
        <v>1</v>
      </c>
      <c r="F241" s="251" t="s">
        <v>3217</v>
      </c>
      <c r="G241" s="248"/>
      <c r="H241" s="252">
        <v>18.399999999999999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36</v>
      </c>
      <c r="AX241" s="13" t="s">
        <v>88</v>
      </c>
      <c r="AY241" s="258" t="s">
        <v>225</v>
      </c>
    </row>
    <row r="242" s="2" customFormat="1" ht="21.75" customHeight="1">
      <c r="A242" s="40"/>
      <c r="B242" s="41"/>
      <c r="C242" s="229" t="s">
        <v>729</v>
      </c>
      <c r="D242" s="229" t="s">
        <v>227</v>
      </c>
      <c r="E242" s="230" t="s">
        <v>2559</v>
      </c>
      <c r="F242" s="231" t="s">
        <v>2560</v>
      </c>
      <c r="G242" s="232" t="s">
        <v>537</v>
      </c>
      <c r="H242" s="233">
        <v>18.399999999999999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0.040000000000000001</v>
      </c>
      <c r="R242" s="238">
        <f>Q242*H242</f>
        <v>0.73599999999999999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340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340</v>
      </c>
      <c r="BM242" s="240" t="s">
        <v>3218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3219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3220</v>
      </c>
      <c r="G244" s="248"/>
      <c r="H244" s="252">
        <v>18.399999999999999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1.75" customHeight="1">
      <c r="A245" s="40"/>
      <c r="B245" s="41"/>
      <c r="C245" s="229" t="s">
        <v>735</v>
      </c>
      <c r="D245" s="229" t="s">
        <v>227</v>
      </c>
      <c r="E245" s="230" t="s">
        <v>1032</v>
      </c>
      <c r="F245" s="231" t="s">
        <v>1033</v>
      </c>
      <c r="G245" s="232" t="s">
        <v>230</v>
      </c>
      <c r="H245" s="233">
        <v>9.8000000000000007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0.08702</v>
      </c>
      <c r="R245" s="238">
        <f>Q245*H245</f>
        <v>0.85279600000000011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3221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3222</v>
      </c>
      <c r="G246" s="248"/>
      <c r="H246" s="252">
        <v>3.2000000000000002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3223</v>
      </c>
      <c r="G247" s="248"/>
      <c r="H247" s="252">
        <v>3.2999999999999998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80</v>
      </c>
      <c r="AY247" s="258" t="s">
        <v>225</v>
      </c>
    </row>
    <row r="248" s="13" customFormat="1">
      <c r="A248" s="13"/>
      <c r="B248" s="247"/>
      <c r="C248" s="248"/>
      <c r="D248" s="249" t="s">
        <v>236</v>
      </c>
      <c r="E248" s="250" t="s">
        <v>1</v>
      </c>
      <c r="F248" s="251" t="s">
        <v>3223</v>
      </c>
      <c r="G248" s="248"/>
      <c r="H248" s="252">
        <v>3.2999999999999998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236</v>
      </c>
      <c r="AU248" s="258" t="s">
        <v>21</v>
      </c>
      <c r="AV248" s="13" t="s">
        <v>21</v>
      </c>
      <c r="AW248" s="13" t="s">
        <v>36</v>
      </c>
      <c r="AX248" s="13" t="s">
        <v>80</v>
      </c>
      <c r="AY248" s="258" t="s">
        <v>225</v>
      </c>
    </row>
    <row r="249" s="14" customFormat="1">
      <c r="A249" s="14"/>
      <c r="B249" s="260"/>
      <c r="C249" s="261"/>
      <c r="D249" s="249" t="s">
        <v>236</v>
      </c>
      <c r="E249" s="262" t="s">
        <v>1</v>
      </c>
      <c r="F249" s="263" t="s">
        <v>270</v>
      </c>
      <c r="G249" s="261"/>
      <c r="H249" s="264">
        <v>9.8000000000000007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0" t="s">
        <v>236</v>
      </c>
      <c r="AU249" s="270" t="s">
        <v>21</v>
      </c>
      <c r="AV249" s="14" t="s">
        <v>232</v>
      </c>
      <c r="AW249" s="14" t="s">
        <v>36</v>
      </c>
      <c r="AX249" s="14" t="s">
        <v>88</v>
      </c>
      <c r="AY249" s="270" t="s">
        <v>225</v>
      </c>
    </row>
    <row r="250" s="2" customFormat="1" ht="24.15" customHeight="1">
      <c r="A250" s="40"/>
      <c r="B250" s="41"/>
      <c r="C250" s="229" t="s">
        <v>456</v>
      </c>
      <c r="D250" s="229" t="s">
        <v>227</v>
      </c>
      <c r="E250" s="230" t="s">
        <v>1037</v>
      </c>
      <c r="F250" s="231" t="s">
        <v>1038</v>
      </c>
      <c r="G250" s="232" t="s">
        <v>230</v>
      </c>
      <c r="H250" s="233">
        <v>9.8000000000000007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3224</v>
      </c>
    </row>
    <row r="251" s="12" customFormat="1" ht="22.8" customHeight="1">
      <c r="A251" s="12"/>
      <c r="B251" s="213"/>
      <c r="C251" s="214"/>
      <c r="D251" s="215" t="s">
        <v>79</v>
      </c>
      <c r="E251" s="227" t="s">
        <v>232</v>
      </c>
      <c r="F251" s="227" t="s">
        <v>469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SUM(P252:P292)</f>
        <v>0</v>
      </c>
      <c r="Q251" s="221"/>
      <c r="R251" s="222">
        <f>SUM(R252:R292)</f>
        <v>28.640738120000002</v>
      </c>
      <c r="S251" s="221"/>
      <c r="T251" s="223">
        <f>SUM(T252:T292)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88</v>
      </c>
      <c r="AT251" s="225" t="s">
        <v>79</v>
      </c>
      <c r="AU251" s="225" t="s">
        <v>88</v>
      </c>
      <c r="AY251" s="224" t="s">
        <v>225</v>
      </c>
      <c r="BK251" s="226">
        <f>SUM(BK252:BK292)</f>
        <v>0</v>
      </c>
    </row>
    <row r="252" s="2" customFormat="1" ht="16.5" customHeight="1">
      <c r="A252" s="40"/>
      <c r="B252" s="41"/>
      <c r="C252" s="229" t="s">
        <v>463</v>
      </c>
      <c r="D252" s="229" t="s">
        <v>227</v>
      </c>
      <c r="E252" s="230" t="s">
        <v>3225</v>
      </c>
      <c r="F252" s="231" t="s">
        <v>3226</v>
      </c>
      <c r="G252" s="232" t="s">
        <v>537</v>
      </c>
      <c r="H252" s="233">
        <v>18.300000000000001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0.29558000000000001</v>
      </c>
      <c r="R252" s="238">
        <f>Q252*H252</f>
        <v>5.4091140000000006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3227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3228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3229</v>
      </c>
      <c r="G254" s="248"/>
      <c r="H254" s="252">
        <v>18.300000000000001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33" customHeight="1">
      <c r="A255" s="40"/>
      <c r="B255" s="41"/>
      <c r="C255" s="229" t="s">
        <v>470</v>
      </c>
      <c r="D255" s="229" t="s">
        <v>227</v>
      </c>
      <c r="E255" s="230" t="s">
        <v>3230</v>
      </c>
      <c r="F255" s="231" t="s">
        <v>3231</v>
      </c>
      <c r="G255" s="232" t="s">
        <v>230</v>
      </c>
      <c r="H255" s="233">
        <v>20.329999999999998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3232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3233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 ht="24.15" customHeight="1">
      <c r="A257" s="40"/>
      <c r="B257" s="41"/>
      <c r="C257" s="229" t="s">
        <v>476</v>
      </c>
      <c r="D257" s="229" t="s">
        <v>227</v>
      </c>
      <c r="E257" s="230" t="s">
        <v>2645</v>
      </c>
      <c r="F257" s="231" t="s">
        <v>2646</v>
      </c>
      <c r="G257" s="232" t="s">
        <v>230</v>
      </c>
      <c r="H257" s="233">
        <v>1.3500000000000001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0.05305</v>
      </c>
      <c r="R257" s="238">
        <f>Q257*H257</f>
        <v>0.071617500000000001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3234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2648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3235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3236</v>
      </c>
      <c r="G260" s="248"/>
      <c r="H260" s="252">
        <v>1.3500000000000001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24.15" customHeight="1">
      <c r="A261" s="40"/>
      <c r="B261" s="41"/>
      <c r="C261" s="229" t="s">
        <v>481</v>
      </c>
      <c r="D261" s="229" t="s">
        <v>227</v>
      </c>
      <c r="E261" s="230" t="s">
        <v>2651</v>
      </c>
      <c r="F261" s="231" t="s">
        <v>2652</v>
      </c>
      <c r="G261" s="232" t="s">
        <v>230</v>
      </c>
      <c r="H261" s="233">
        <v>1.3500000000000001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0.05305</v>
      </c>
      <c r="R261" s="238">
        <f>Q261*H261</f>
        <v>0.071617500000000001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3237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2654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 ht="16.5" customHeight="1">
      <c r="A263" s="40"/>
      <c r="B263" s="41"/>
      <c r="C263" s="229" t="s">
        <v>487</v>
      </c>
      <c r="D263" s="229" t="s">
        <v>227</v>
      </c>
      <c r="E263" s="230" t="s">
        <v>499</v>
      </c>
      <c r="F263" s="231" t="s">
        <v>500</v>
      </c>
      <c r="G263" s="232" t="s">
        <v>240</v>
      </c>
      <c r="H263" s="233">
        <v>2.1600000000000001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2.004</v>
      </c>
      <c r="R263" s="238">
        <f>Q263*H263</f>
        <v>4.32864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3238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3145</v>
      </c>
      <c r="G264" s="248"/>
      <c r="H264" s="252">
        <v>2.1600000000000001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24.15" customHeight="1">
      <c r="A265" s="40"/>
      <c r="B265" s="41"/>
      <c r="C265" s="229" t="s">
        <v>492</v>
      </c>
      <c r="D265" s="229" t="s">
        <v>227</v>
      </c>
      <c r="E265" s="230" t="s">
        <v>1400</v>
      </c>
      <c r="F265" s="231" t="s">
        <v>1401</v>
      </c>
      <c r="G265" s="232" t="s">
        <v>230</v>
      </c>
      <c r="H265" s="233">
        <v>20.329999999999998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0.74326999999999999</v>
      </c>
      <c r="R265" s="238">
        <f>Q265*H265</f>
        <v>15.110679099999999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3239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1403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3240</v>
      </c>
      <c r="G267" s="248"/>
      <c r="H267" s="252">
        <v>20.329999999999998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498</v>
      </c>
      <c r="D268" s="229" t="s">
        <v>227</v>
      </c>
      <c r="E268" s="230" t="s">
        <v>3241</v>
      </c>
      <c r="F268" s="231" t="s">
        <v>3242</v>
      </c>
      <c r="G268" s="232" t="s">
        <v>240</v>
      </c>
      <c r="H268" s="233">
        <v>0.20000000000000001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3243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3244</v>
      </c>
      <c r="G269" s="248"/>
      <c r="H269" s="252">
        <v>0.20000000000000001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21.75" customHeight="1">
      <c r="A270" s="40"/>
      <c r="B270" s="41"/>
      <c r="C270" s="229" t="s">
        <v>505</v>
      </c>
      <c r="D270" s="229" t="s">
        <v>227</v>
      </c>
      <c r="E270" s="230" t="s">
        <v>3245</v>
      </c>
      <c r="F270" s="231" t="s">
        <v>3246</v>
      </c>
      <c r="G270" s="232" t="s">
        <v>240</v>
      </c>
      <c r="H270" s="233">
        <v>14.359999999999999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3247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3248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3249</v>
      </c>
      <c r="G272" s="248"/>
      <c r="H272" s="252">
        <v>14.359999999999999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24.15" customHeight="1">
      <c r="A273" s="40"/>
      <c r="B273" s="41"/>
      <c r="C273" s="229" t="s">
        <v>511</v>
      </c>
      <c r="D273" s="229" t="s">
        <v>227</v>
      </c>
      <c r="E273" s="230" t="s">
        <v>2573</v>
      </c>
      <c r="F273" s="231" t="s">
        <v>2574</v>
      </c>
      <c r="G273" s="232" t="s">
        <v>230</v>
      </c>
      <c r="H273" s="233">
        <v>46.020000000000003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0.0074400000000000004</v>
      </c>
      <c r="R273" s="238">
        <f>Q273*H273</f>
        <v>0.34238880000000005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3250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2576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3251</v>
      </c>
      <c r="G275" s="248"/>
      <c r="H275" s="252">
        <v>36.649999999999999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80</v>
      </c>
      <c r="AY275" s="258" t="s">
        <v>225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3252</v>
      </c>
      <c r="G276" s="248"/>
      <c r="H276" s="252">
        <v>9.3699999999999992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80</v>
      </c>
      <c r="AY276" s="258" t="s">
        <v>225</v>
      </c>
    </row>
    <row r="277" s="14" customFormat="1">
      <c r="A277" s="14"/>
      <c r="B277" s="260"/>
      <c r="C277" s="261"/>
      <c r="D277" s="249" t="s">
        <v>236</v>
      </c>
      <c r="E277" s="262" t="s">
        <v>1</v>
      </c>
      <c r="F277" s="263" t="s">
        <v>270</v>
      </c>
      <c r="G277" s="261"/>
      <c r="H277" s="264">
        <v>46.020000000000003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0" t="s">
        <v>236</v>
      </c>
      <c r="AU277" s="270" t="s">
        <v>21</v>
      </c>
      <c r="AV277" s="14" t="s">
        <v>232</v>
      </c>
      <c r="AW277" s="14" t="s">
        <v>36</v>
      </c>
      <c r="AX277" s="14" t="s">
        <v>88</v>
      </c>
      <c r="AY277" s="270" t="s">
        <v>225</v>
      </c>
    </row>
    <row r="278" s="2" customFormat="1" ht="24.15" customHeight="1">
      <c r="A278" s="40"/>
      <c r="B278" s="41"/>
      <c r="C278" s="229" t="s">
        <v>517</v>
      </c>
      <c r="D278" s="229" t="s">
        <v>227</v>
      </c>
      <c r="E278" s="230" t="s">
        <v>2580</v>
      </c>
      <c r="F278" s="231" t="s">
        <v>2581</v>
      </c>
      <c r="G278" s="232" t="s">
        <v>230</v>
      </c>
      <c r="H278" s="233">
        <v>5.9359999999999999</v>
      </c>
      <c r="I278" s="234"/>
      <c r="J278" s="235">
        <f>ROUND(I278*H278,2)</f>
        <v>0</v>
      </c>
      <c r="K278" s="231" t="s">
        <v>231</v>
      </c>
      <c r="L278" s="46"/>
      <c r="M278" s="236" t="s">
        <v>1</v>
      </c>
      <c r="N278" s="237" t="s">
        <v>45</v>
      </c>
      <c r="O278" s="93"/>
      <c r="P278" s="238">
        <f>O278*H278</f>
        <v>0</v>
      </c>
      <c r="Q278" s="238">
        <v>0.0072700000000000004</v>
      </c>
      <c r="R278" s="238">
        <f>Q278*H278</f>
        <v>0.043154720000000001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232</v>
      </c>
      <c r="AT278" s="240" t="s">
        <v>227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3253</v>
      </c>
    </row>
    <row r="279" s="2" customFormat="1">
      <c r="A279" s="40"/>
      <c r="B279" s="41"/>
      <c r="C279" s="42"/>
      <c r="D279" s="242" t="s">
        <v>234</v>
      </c>
      <c r="E279" s="42"/>
      <c r="F279" s="243" t="s">
        <v>2583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234</v>
      </c>
      <c r="AU279" s="18" t="s">
        <v>21</v>
      </c>
    </row>
    <row r="280" s="13" customFormat="1">
      <c r="A280" s="13"/>
      <c r="B280" s="247"/>
      <c r="C280" s="248"/>
      <c r="D280" s="249" t="s">
        <v>236</v>
      </c>
      <c r="E280" s="250" t="s">
        <v>1</v>
      </c>
      <c r="F280" s="251" t="s">
        <v>3254</v>
      </c>
      <c r="G280" s="248"/>
      <c r="H280" s="252">
        <v>5.9359999999999999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236</v>
      </c>
      <c r="AU280" s="258" t="s">
        <v>21</v>
      </c>
      <c r="AV280" s="13" t="s">
        <v>21</v>
      </c>
      <c r="AW280" s="13" t="s">
        <v>36</v>
      </c>
      <c r="AX280" s="13" t="s">
        <v>88</v>
      </c>
      <c r="AY280" s="258" t="s">
        <v>225</v>
      </c>
    </row>
    <row r="281" s="2" customFormat="1" ht="24.15" customHeight="1">
      <c r="A281" s="40"/>
      <c r="B281" s="41"/>
      <c r="C281" s="229" t="s">
        <v>523</v>
      </c>
      <c r="D281" s="229" t="s">
        <v>227</v>
      </c>
      <c r="E281" s="230" t="s">
        <v>2585</v>
      </c>
      <c r="F281" s="231" t="s">
        <v>2586</v>
      </c>
      <c r="G281" s="232" t="s">
        <v>230</v>
      </c>
      <c r="H281" s="233">
        <v>46.020000000000003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3255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2588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4.15" customHeight="1">
      <c r="A283" s="40"/>
      <c r="B283" s="41"/>
      <c r="C283" s="229" t="s">
        <v>528</v>
      </c>
      <c r="D283" s="229" t="s">
        <v>227</v>
      </c>
      <c r="E283" s="230" t="s">
        <v>2589</v>
      </c>
      <c r="F283" s="231" t="s">
        <v>2590</v>
      </c>
      <c r="G283" s="232" t="s">
        <v>230</v>
      </c>
      <c r="H283" s="233">
        <v>5.9359999999999999</v>
      </c>
      <c r="I283" s="234"/>
      <c r="J283" s="235">
        <f>ROUND(I283*H283,2)</f>
        <v>0</v>
      </c>
      <c r="K283" s="231" t="s">
        <v>231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5.0000000000000002E-05</v>
      </c>
      <c r="R283" s="238">
        <f>Q283*H283</f>
        <v>0.0002968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3256</v>
      </c>
    </row>
    <row r="284" s="2" customFormat="1">
      <c r="A284" s="40"/>
      <c r="B284" s="41"/>
      <c r="C284" s="42"/>
      <c r="D284" s="242" t="s">
        <v>234</v>
      </c>
      <c r="E284" s="42"/>
      <c r="F284" s="243" t="s">
        <v>2592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234</v>
      </c>
      <c r="AU284" s="18" t="s">
        <v>21</v>
      </c>
    </row>
    <row r="285" s="2" customFormat="1" ht="21.75" customHeight="1">
      <c r="A285" s="40"/>
      <c r="B285" s="41"/>
      <c r="C285" s="229" t="s">
        <v>534</v>
      </c>
      <c r="D285" s="229" t="s">
        <v>227</v>
      </c>
      <c r="E285" s="230" t="s">
        <v>2598</v>
      </c>
      <c r="F285" s="231" t="s">
        <v>2599</v>
      </c>
      <c r="G285" s="232" t="s">
        <v>395</v>
      </c>
      <c r="H285" s="233">
        <v>3.1099999999999999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1.0492699999999999</v>
      </c>
      <c r="R285" s="238">
        <f>Q285*H285</f>
        <v>3.2632296999999997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3257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2601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3258</v>
      </c>
      <c r="G287" s="248"/>
      <c r="H287" s="252">
        <v>3.1099999999999999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24.15" customHeight="1">
      <c r="A288" s="40"/>
      <c r="B288" s="41"/>
      <c r="C288" s="229" t="s">
        <v>542</v>
      </c>
      <c r="D288" s="229" t="s">
        <v>227</v>
      </c>
      <c r="E288" s="230" t="s">
        <v>3259</v>
      </c>
      <c r="F288" s="231" t="s">
        <v>3260</v>
      </c>
      <c r="G288" s="232" t="s">
        <v>240</v>
      </c>
      <c r="H288" s="233">
        <v>11.550000000000001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3261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3262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3263</v>
      </c>
      <c r="G290" s="248"/>
      <c r="H290" s="252">
        <v>0.059999999999999998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80</v>
      </c>
      <c r="AY290" s="258" t="s">
        <v>225</v>
      </c>
    </row>
    <row r="291" s="13" customFormat="1">
      <c r="A291" s="13"/>
      <c r="B291" s="247"/>
      <c r="C291" s="248"/>
      <c r="D291" s="249" t="s">
        <v>236</v>
      </c>
      <c r="E291" s="250" t="s">
        <v>1</v>
      </c>
      <c r="F291" s="251" t="s">
        <v>3264</v>
      </c>
      <c r="G291" s="248"/>
      <c r="H291" s="252">
        <v>11.49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36</v>
      </c>
      <c r="AX291" s="13" t="s">
        <v>80</v>
      </c>
      <c r="AY291" s="258" t="s">
        <v>225</v>
      </c>
    </row>
    <row r="292" s="14" customFormat="1">
      <c r="A292" s="14"/>
      <c r="B292" s="260"/>
      <c r="C292" s="261"/>
      <c r="D292" s="249" t="s">
        <v>236</v>
      </c>
      <c r="E292" s="262" t="s">
        <v>1</v>
      </c>
      <c r="F292" s="263" t="s">
        <v>270</v>
      </c>
      <c r="G292" s="261"/>
      <c r="H292" s="264">
        <v>11.550000000000001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0" t="s">
        <v>236</v>
      </c>
      <c r="AU292" s="270" t="s">
        <v>21</v>
      </c>
      <c r="AV292" s="14" t="s">
        <v>232</v>
      </c>
      <c r="AW292" s="14" t="s">
        <v>36</v>
      </c>
      <c r="AX292" s="14" t="s">
        <v>88</v>
      </c>
      <c r="AY292" s="270" t="s">
        <v>225</v>
      </c>
    </row>
    <row r="293" s="12" customFormat="1" ht="22.8" customHeight="1">
      <c r="A293" s="12"/>
      <c r="B293" s="213"/>
      <c r="C293" s="214"/>
      <c r="D293" s="215" t="s">
        <v>79</v>
      </c>
      <c r="E293" s="227" t="s">
        <v>256</v>
      </c>
      <c r="F293" s="227" t="s">
        <v>504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SUM(P294:P305)</f>
        <v>0</v>
      </c>
      <c r="Q293" s="221"/>
      <c r="R293" s="222">
        <f>SUM(R294:R305)</f>
        <v>0.12324400000000002</v>
      </c>
      <c r="S293" s="221"/>
      <c r="T293" s="223">
        <f>SUM(T294:T305)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88</v>
      </c>
      <c r="AT293" s="225" t="s">
        <v>79</v>
      </c>
      <c r="AU293" s="225" t="s">
        <v>88</v>
      </c>
      <c r="AY293" s="224" t="s">
        <v>225</v>
      </c>
      <c r="BK293" s="226">
        <f>SUM(BK294:BK305)</f>
        <v>0</v>
      </c>
    </row>
    <row r="294" s="2" customFormat="1" ht="24.15" customHeight="1">
      <c r="A294" s="40"/>
      <c r="B294" s="41"/>
      <c r="C294" s="229" t="s">
        <v>547</v>
      </c>
      <c r="D294" s="229" t="s">
        <v>227</v>
      </c>
      <c r="E294" s="230" t="s">
        <v>2660</v>
      </c>
      <c r="F294" s="231" t="s">
        <v>2661</v>
      </c>
      <c r="G294" s="232" t="s">
        <v>230</v>
      </c>
      <c r="H294" s="233">
        <v>28.010000000000002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3265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2663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3266</v>
      </c>
      <c r="G296" s="248"/>
      <c r="H296" s="252">
        <v>28.010000000000002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24.15" customHeight="1">
      <c r="A297" s="40"/>
      <c r="B297" s="41"/>
      <c r="C297" s="229" t="s">
        <v>554</v>
      </c>
      <c r="D297" s="229" t="s">
        <v>227</v>
      </c>
      <c r="E297" s="230" t="s">
        <v>2665</v>
      </c>
      <c r="F297" s="231" t="s">
        <v>2666</v>
      </c>
      <c r="G297" s="232" t="s">
        <v>230</v>
      </c>
      <c r="H297" s="233">
        <v>28.010000000000002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3267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2668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3268</v>
      </c>
      <c r="G299" s="248"/>
      <c r="H299" s="252">
        <v>28.010000000000002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24.15" customHeight="1">
      <c r="A300" s="40"/>
      <c r="B300" s="41"/>
      <c r="C300" s="229" t="s">
        <v>561</v>
      </c>
      <c r="D300" s="229" t="s">
        <v>227</v>
      </c>
      <c r="E300" s="230" t="s">
        <v>2670</v>
      </c>
      <c r="F300" s="231" t="s">
        <v>2671</v>
      </c>
      <c r="G300" s="232" t="s">
        <v>230</v>
      </c>
      <c r="H300" s="233">
        <v>28.010000000000002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3269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2673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3270</v>
      </c>
      <c r="G302" s="248"/>
      <c r="H302" s="252">
        <v>28.010000000000002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21.75" customHeight="1">
      <c r="A303" s="40"/>
      <c r="B303" s="41"/>
      <c r="C303" s="229" t="s">
        <v>570</v>
      </c>
      <c r="D303" s="229" t="s">
        <v>227</v>
      </c>
      <c r="E303" s="230" t="s">
        <v>2674</v>
      </c>
      <c r="F303" s="231" t="s">
        <v>2675</v>
      </c>
      <c r="G303" s="232" t="s">
        <v>230</v>
      </c>
      <c r="H303" s="233">
        <v>28.010000000000002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0.0044000000000000003</v>
      </c>
      <c r="R303" s="238">
        <f>Q303*H303</f>
        <v>0.12324400000000002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3271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2677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3272</v>
      </c>
      <c r="G305" s="248"/>
      <c r="H305" s="252">
        <v>28.010000000000002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263</v>
      </c>
      <c r="F306" s="227" t="s">
        <v>2679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SUM(P307:P312)</f>
        <v>0</v>
      </c>
      <c r="Q306" s="221"/>
      <c r="R306" s="222">
        <f>SUM(R307:R312)</f>
        <v>0.0131082</v>
      </c>
      <c r="S306" s="221"/>
      <c r="T306" s="223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88</v>
      </c>
      <c r="AY306" s="224" t="s">
        <v>225</v>
      </c>
      <c r="BK306" s="226">
        <f>SUM(BK307:BK312)</f>
        <v>0</v>
      </c>
    </row>
    <row r="307" s="2" customFormat="1" ht="24.15" customHeight="1">
      <c r="A307" s="40"/>
      <c r="B307" s="41"/>
      <c r="C307" s="229" t="s">
        <v>576</v>
      </c>
      <c r="D307" s="229" t="s">
        <v>227</v>
      </c>
      <c r="E307" s="230" t="s">
        <v>2680</v>
      </c>
      <c r="F307" s="231" t="s">
        <v>2681</v>
      </c>
      <c r="G307" s="232" t="s">
        <v>230</v>
      </c>
      <c r="H307" s="233">
        <v>12.390000000000001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0.00081999999999999998</v>
      </c>
      <c r="R307" s="238">
        <f>Q307*H307</f>
        <v>0.0101598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3273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2683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13" customFormat="1">
      <c r="A309" s="13"/>
      <c r="B309" s="247"/>
      <c r="C309" s="248"/>
      <c r="D309" s="249" t="s">
        <v>236</v>
      </c>
      <c r="E309" s="250" t="s">
        <v>1</v>
      </c>
      <c r="F309" s="251" t="s">
        <v>3274</v>
      </c>
      <c r="G309" s="248"/>
      <c r="H309" s="252">
        <v>12.390000000000001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236</v>
      </c>
      <c r="AU309" s="258" t="s">
        <v>21</v>
      </c>
      <c r="AV309" s="13" t="s">
        <v>21</v>
      </c>
      <c r="AW309" s="13" t="s">
        <v>36</v>
      </c>
      <c r="AX309" s="13" t="s">
        <v>88</v>
      </c>
      <c r="AY309" s="258" t="s">
        <v>225</v>
      </c>
    </row>
    <row r="310" s="2" customFormat="1" ht="24.15" customHeight="1">
      <c r="A310" s="40"/>
      <c r="B310" s="41"/>
      <c r="C310" s="229" t="s">
        <v>584</v>
      </c>
      <c r="D310" s="229" t="s">
        <v>227</v>
      </c>
      <c r="E310" s="230" t="s">
        <v>2685</v>
      </c>
      <c r="F310" s="231" t="s">
        <v>2686</v>
      </c>
      <c r="G310" s="232" t="s">
        <v>230</v>
      </c>
      <c r="H310" s="233">
        <v>5.6699999999999999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0.00051999999999999995</v>
      </c>
      <c r="R310" s="238">
        <f>Q310*H310</f>
        <v>0.0029483999999999999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232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3275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2688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13" customFormat="1">
      <c r="A312" s="13"/>
      <c r="B312" s="247"/>
      <c r="C312" s="248"/>
      <c r="D312" s="249" t="s">
        <v>236</v>
      </c>
      <c r="E312" s="250" t="s">
        <v>1</v>
      </c>
      <c r="F312" s="251" t="s">
        <v>3276</v>
      </c>
      <c r="G312" s="248"/>
      <c r="H312" s="252">
        <v>5.6699999999999999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236</v>
      </c>
      <c r="AU312" s="258" t="s">
        <v>21</v>
      </c>
      <c r="AV312" s="13" t="s">
        <v>21</v>
      </c>
      <c r="AW312" s="13" t="s">
        <v>36</v>
      </c>
      <c r="AX312" s="13" t="s">
        <v>88</v>
      </c>
      <c r="AY312" s="258" t="s">
        <v>225</v>
      </c>
    </row>
    <row r="313" s="12" customFormat="1" ht="22.8" customHeight="1">
      <c r="A313" s="12"/>
      <c r="B313" s="213"/>
      <c r="C313" s="214"/>
      <c r="D313" s="215" t="s">
        <v>79</v>
      </c>
      <c r="E313" s="227" t="s">
        <v>283</v>
      </c>
      <c r="F313" s="227" t="s">
        <v>516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SUM(P314:P346)</f>
        <v>0</v>
      </c>
      <c r="Q313" s="221"/>
      <c r="R313" s="222">
        <f>SUM(R314:R346)</f>
        <v>4.117401000000001</v>
      </c>
      <c r="S313" s="221"/>
      <c r="T313" s="223">
        <f>SUM(T314:T346)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88</v>
      </c>
      <c r="AT313" s="225" t="s">
        <v>79</v>
      </c>
      <c r="AU313" s="225" t="s">
        <v>88</v>
      </c>
      <c r="AY313" s="224" t="s">
        <v>225</v>
      </c>
      <c r="BK313" s="226">
        <f>SUM(BK314:BK346)</f>
        <v>0</v>
      </c>
    </row>
    <row r="314" s="2" customFormat="1" ht="16.5" customHeight="1">
      <c r="A314" s="40"/>
      <c r="B314" s="41"/>
      <c r="C314" s="229" t="s">
        <v>591</v>
      </c>
      <c r="D314" s="229" t="s">
        <v>227</v>
      </c>
      <c r="E314" s="230" t="s">
        <v>3277</v>
      </c>
      <c r="F314" s="231" t="s">
        <v>3278</v>
      </c>
      <c r="G314" s="232" t="s">
        <v>259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3279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3280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2" customFormat="1" ht="33" customHeight="1">
      <c r="A316" s="40"/>
      <c r="B316" s="41"/>
      <c r="C316" s="229" t="s">
        <v>447</v>
      </c>
      <c r="D316" s="229" t="s">
        <v>227</v>
      </c>
      <c r="E316" s="230" t="s">
        <v>2690</v>
      </c>
      <c r="F316" s="231" t="s">
        <v>2691</v>
      </c>
      <c r="G316" s="232" t="s">
        <v>537</v>
      </c>
      <c r="H316" s="233">
        <v>16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0.15540000000000001</v>
      </c>
      <c r="R316" s="238">
        <f>Q316*H316</f>
        <v>2.4864000000000002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3281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2693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3282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3283</v>
      </c>
      <c r="G319" s="248"/>
      <c r="H319" s="252">
        <v>16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16.5" customHeight="1">
      <c r="A320" s="40"/>
      <c r="B320" s="41"/>
      <c r="C320" s="282" t="s">
        <v>451</v>
      </c>
      <c r="D320" s="282" t="s">
        <v>341</v>
      </c>
      <c r="E320" s="283" t="s">
        <v>3284</v>
      </c>
      <c r="F320" s="284" t="s">
        <v>3285</v>
      </c>
      <c r="G320" s="285" t="s">
        <v>537</v>
      </c>
      <c r="H320" s="286">
        <v>2.04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0.048000000000000001</v>
      </c>
      <c r="R320" s="238">
        <f>Q320*H320</f>
        <v>0.097920000000000007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3286</v>
      </c>
    </row>
    <row r="321" s="13" customFormat="1">
      <c r="A321" s="13"/>
      <c r="B321" s="247"/>
      <c r="C321" s="248"/>
      <c r="D321" s="249" t="s">
        <v>236</v>
      </c>
      <c r="E321" s="248"/>
      <c r="F321" s="251" t="s">
        <v>3287</v>
      </c>
      <c r="G321" s="248"/>
      <c r="H321" s="252">
        <v>2.04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236</v>
      </c>
      <c r="AU321" s="258" t="s">
        <v>21</v>
      </c>
      <c r="AV321" s="13" t="s">
        <v>21</v>
      </c>
      <c r="AW321" s="13" t="s">
        <v>4</v>
      </c>
      <c r="AX321" s="13" t="s">
        <v>88</v>
      </c>
      <c r="AY321" s="258" t="s">
        <v>225</v>
      </c>
    </row>
    <row r="322" s="2" customFormat="1" ht="16.5" customHeight="1">
      <c r="A322" s="40"/>
      <c r="B322" s="41"/>
      <c r="C322" s="282" t="s">
        <v>968</v>
      </c>
      <c r="D322" s="282" t="s">
        <v>341</v>
      </c>
      <c r="E322" s="283" t="s">
        <v>2695</v>
      </c>
      <c r="F322" s="284" t="s">
        <v>2696</v>
      </c>
      <c r="G322" s="285" t="s">
        <v>537</v>
      </c>
      <c r="H322" s="286">
        <v>14.279999999999999</v>
      </c>
      <c r="I322" s="287"/>
      <c r="J322" s="288">
        <f>ROUND(I322*H322,2)</f>
        <v>0</v>
      </c>
      <c r="K322" s="284" t="s">
        <v>231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0.080000000000000002</v>
      </c>
      <c r="R322" s="238">
        <f>Q322*H322</f>
        <v>1.1424000000000001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3288</v>
      </c>
    </row>
    <row r="323" s="13" customFormat="1">
      <c r="A323" s="13"/>
      <c r="B323" s="247"/>
      <c r="C323" s="248"/>
      <c r="D323" s="249" t="s">
        <v>236</v>
      </c>
      <c r="E323" s="248"/>
      <c r="F323" s="251" t="s">
        <v>3289</v>
      </c>
      <c r="G323" s="248"/>
      <c r="H323" s="252">
        <v>14.279999999999999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4</v>
      </c>
      <c r="AX323" s="13" t="s">
        <v>88</v>
      </c>
      <c r="AY323" s="258" t="s">
        <v>225</v>
      </c>
    </row>
    <row r="324" s="2" customFormat="1" ht="33" customHeight="1">
      <c r="A324" s="40"/>
      <c r="B324" s="41"/>
      <c r="C324" s="229" t="s">
        <v>971</v>
      </c>
      <c r="D324" s="229" t="s">
        <v>227</v>
      </c>
      <c r="E324" s="230" t="s">
        <v>3290</v>
      </c>
      <c r="F324" s="231" t="s">
        <v>3291</v>
      </c>
      <c r="G324" s="232" t="s">
        <v>537</v>
      </c>
      <c r="H324" s="233">
        <v>32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1.0000000000000001E-05</v>
      </c>
      <c r="R324" s="238">
        <f>Q324*H324</f>
        <v>0.00032000000000000003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3292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3293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2" customFormat="1" ht="24.15" customHeight="1">
      <c r="A326" s="40"/>
      <c r="B326" s="41"/>
      <c r="C326" s="229" t="s">
        <v>974</v>
      </c>
      <c r="D326" s="229" t="s">
        <v>227</v>
      </c>
      <c r="E326" s="230" t="s">
        <v>3294</v>
      </c>
      <c r="F326" s="231" t="s">
        <v>3295</v>
      </c>
      <c r="G326" s="232" t="s">
        <v>537</v>
      </c>
      <c r="H326" s="233">
        <v>32</v>
      </c>
      <c r="I326" s="234"/>
      <c r="J326" s="235">
        <f>ROUND(I326*H326,2)</f>
        <v>0</v>
      </c>
      <c r="K326" s="231" t="s">
        <v>231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1.0000000000000001E-05</v>
      </c>
      <c r="R326" s="238">
        <f>Q326*H326</f>
        <v>0.00032000000000000003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232</v>
      </c>
      <c r="AT326" s="240" t="s">
        <v>227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3296</v>
      </c>
    </row>
    <row r="327" s="2" customFormat="1">
      <c r="A327" s="40"/>
      <c r="B327" s="41"/>
      <c r="C327" s="42"/>
      <c r="D327" s="242" t="s">
        <v>234</v>
      </c>
      <c r="E327" s="42"/>
      <c r="F327" s="243" t="s">
        <v>3297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234</v>
      </c>
      <c r="AU327" s="18" t="s">
        <v>21</v>
      </c>
    </row>
    <row r="328" s="2" customFormat="1" ht="24.15" customHeight="1">
      <c r="A328" s="40"/>
      <c r="B328" s="41"/>
      <c r="C328" s="229" t="s">
        <v>587</v>
      </c>
      <c r="D328" s="229" t="s">
        <v>227</v>
      </c>
      <c r="E328" s="230" t="s">
        <v>3298</v>
      </c>
      <c r="F328" s="231" t="s">
        <v>3299</v>
      </c>
      <c r="G328" s="232" t="s">
        <v>537</v>
      </c>
      <c r="H328" s="233">
        <v>32</v>
      </c>
      <c r="I328" s="234"/>
      <c r="J328" s="235">
        <f>ROUND(I328*H328,2)</f>
        <v>0</v>
      </c>
      <c r="K328" s="231" t="s">
        <v>231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0.00012</v>
      </c>
      <c r="R328" s="238">
        <f>Q328*H328</f>
        <v>0.0038400000000000001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232</v>
      </c>
      <c r="AT328" s="240" t="s">
        <v>227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3300</v>
      </c>
    </row>
    <row r="329" s="2" customFormat="1">
      <c r="A329" s="40"/>
      <c r="B329" s="41"/>
      <c r="C329" s="42"/>
      <c r="D329" s="242" t="s">
        <v>234</v>
      </c>
      <c r="E329" s="42"/>
      <c r="F329" s="243" t="s">
        <v>3301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234</v>
      </c>
      <c r="AU329" s="18" t="s">
        <v>21</v>
      </c>
    </row>
    <row r="330" s="2" customFormat="1" ht="24.15" customHeight="1">
      <c r="A330" s="40"/>
      <c r="B330" s="41"/>
      <c r="C330" s="229" t="s">
        <v>1444</v>
      </c>
      <c r="D330" s="229" t="s">
        <v>227</v>
      </c>
      <c r="E330" s="230" t="s">
        <v>3302</v>
      </c>
      <c r="F330" s="231" t="s">
        <v>3303</v>
      </c>
      <c r="G330" s="232" t="s">
        <v>230</v>
      </c>
      <c r="H330" s="233">
        <v>99.5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0.00046999999999999999</v>
      </c>
      <c r="R330" s="238">
        <f>Q330*H330</f>
        <v>0.046765000000000001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3304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3305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3306</v>
      </c>
      <c r="G332" s="248"/>
      <c r="H332" s="252">
        <v>99.5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1448</v>
      </c>
      <c r="D333" s="229" t="s">
        <v>227</v>
      </c>
      <c r="E333" s="230" t="s">
        <v>2719</v>
      </c>
      <c r="F333" s="231" t="s">
        <v>2720</v>
      </c>
      <c r="G333" s="232" t="s">
        <v>230</v>
      </c>
      <c r="H333" s="233">
        <v>216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0.0010200000000000001</v>
      </c>
      <c r="R333" s="238">
        <f>Q333*H333</f>
        <v>0.22032000000000002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3307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2722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3308</v>
      </c>
      <c r="G335" s="248"/>
      <c r="H335" s="252">
        <v>216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4.15" customHeight="1">
      <c r="A336" s="40"/>
      <c r="B336" s="41"/>
      <c r="C336" s="229" t="s">
        <v>1453</v>
      </c>
      <c r="D336" s="229" t="s">
        <v>227</v>
      </c>
      <c r="E336" s="230" t="s">
        <v>1044</v>
      </c>
      <c r="F336" s="231" t="s">
        <v>1045</v>
      </c>
      <c r="G336" s="232" t="s">
        <v>230</v>
      </c>
      <c r="H336" s="233">
        <v>37.200000000000003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0.00063000000000000003</v>
      </c>
      <c r="R336" s="238">
        <f>Q336*H336</f>
        <v>0.023436000000000002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3309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1047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3310</v>
      </c>
      <c r="G338" s="248"/>
      <c r="H338" s="252">
        <v>37.200000000000003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1457</v>
      </c>
      <c r="D339" s="229" t="s">
        <v>227</v>
      </c>
      <c r="E339" s="230" t="s">
        <v>3311</v>
      </c>
      <c r="F339" s="231" t="s">
        <v>3312</v>
      </c>
      <c r="G339" s="232" t="s">
        <v>537</v>
      </c>
      <c r="H339" s="233">
        <v>38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0.00142</v>
      </c>
      <c r="R339" s="238">
        <f>Q339*H339</f>
        <v>0.053960000000000001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3313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3314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3315</v>
      </c>
      <c r="G341" s="248"/>
      <c r="H341" s="252">
        <v>38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1462</v>
      </c>
      <c r="D342" s="229" t="s">
        <v>227</v>
      </c>
      <c r="E342" s="230" t="s">
        <v>1059</v>
      </c>
      <c r="F342" s="231" t="s">
        <v>1060</v>
      </c>
      <c r="G342" s="232" t="s">
        <v>537</v>
      </c>
      <c r="H342" s="233">
        <v>28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0.00149</v>
      </c>
      <c r="R342" s="238">
        <f>Q342*H342</f>
        <v>0.04172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3316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1062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3317</v>
      </c>
      <c r="G344" s="248"/>
      <c r="H344" s="252">
        <v>28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16.5" customHeight="1">
      <c r="A345" s="40"/>
      <c r="B345" s="41"/>
      <c r="C345" s="229" t="s">
        <v>1466</v>
      </c>
      <c r="D345" s="229" t="s">
        <v>227</v>
      </c>
      <c r="E345" s="230" t="s">
        <v>3318</v>
      </c>
      <c r="F345" s="231" t="s">
        <v>3319</v>
      </c>
      <c r="G345" s="232" t="s">
        <v>459</v>
      </c>
      <c r="H345" s="233">
        <v>6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3320</v>
      </c>
    </row>
    <row r="346" s="2" customFormat="1">
      <c r="A346" s="40"/>
      <c r="B346" s="41"/>
      <c r="C346" s="42"/>
      <c r="D346" s="249" t="s">
        <v>261</v>
      </c>
      <c r="E346" s="42"/>
      <c r="F346" s="259" t="s">
        <v>3321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261</v>
      </c>
      <c r="AU346" s="18" t="s">
        <v>21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559</v>
      </c>
      <c r="F347" s="227" t="s">
        <v>560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SUM(P348:P349)</f>
        <v>0</v>
      </c>
      <c r="Q347" s="221"/>
      <c r="R347" s="222">
        <f>SUM(R348:R349)</f>
        <v>0</v>
      </c>
      <c r="S347" s="221"/>
      <c r="T347" s="223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SUM(BK348:BK349)</f>
        <v>0</v>
      </c>
    </row>
    <row r="348" s="2" customFormat="1" ht="24.15" customHeight="1">
      <c r="A348" s="40"/>
      <c r="B348" s="41"/>
      <c r="C348" s="229" t="s">
        <v>1472</v>
      </c>
      <c r="D348" s="229" t="s">
        <v>227</v>
      </c>
      <c r="E348" s="230" t="s">
        <v>2801</v>
      </c>
      <c r="F348" s="231" t="s">
        <v>2802</v>
      </c>
      <c r="G348" s="232" t="s">
        <v>395</v>
      </c>
      <c r="H348" s="233">
        <v>1460.239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3322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2804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2" customFormat="1" ht="25.92" customHeight="1">
      <c r="A350" s="12"/>
      <c r="B350" s="213"/>
      <c r="C350" s="214"/>
      <c r="D350" s="215" t="s">
        <v>79</v>
      </c>
      <c r="E350" s="216" t="s">
        <v>566</v>
      </c>
      <c r="F350" s="216" t="s">
        <v>567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P351</f>
        <v>0</v>
      </c>
      <c r="Q350" s="221"/>
      <c r="R350" s="222">
        <f>R351</f>
        <v>1.2368242</v>
      </c>
      <c r="S350" s="221"/>
      <c r="T350" s="223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21</v>
      </c>
      <c r="AT350" s="225" t="s">
        <v>79</v>
      </c>
      <c r="AU350" s="225" t="s">
        <v>80</v>
      </c>
      <c r="AY350" s="224" t="s">
        <v>225</v>
      </c>
      <c r="BK350" s="226">
        <f>BK351</f>
        <v>0</v>
      </c>
    </row>
    <row r="351" s="12" customFormat="1" ht="22.8" customHeight="1">
      <c r="A351" s="12"/>
      <c r="B351" s="213"/>
      <c r="C351" s="214"/>
      <c r="D351" s="215" t="s">
        <v>79</v>
      </c>
      <c r="E351" s="227" t="s">
        <v>1069</v>
      </c>
      <c r="F351" s="227" t="s">
        <v>1070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SUM(P352:P372)</f>
        <v>0</v>
      </c>
      <c r="Q351" s="221"/>
      <c r="R351" s="222">
        <f>SUM(R352:R372)</f>
        <v>1.2368242</v>
      </c>
      <c r="S351" s="221"/>
      <c r="T351" s="223">
        <f>SUM(T352:T372)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21</v>
      </c>
      <c r="AT351" s="225" t="s">
        <v>79</v>
      </c>
      <c r="AU351" s="225" t="s">
        <v>88</v>
      </c>
      <c r="AY351" s="224" t="s">
        <v>225</v>
      </c>
      <c r="BK351" s="226">
        <f>SUM(BK352:BK372)</f>
        <v>0</v>
      </c>
    </row>
    <row r="352" s="2" customFormat="1" ht="24.15" customHeight="1">
      <c r="A352" s="40"/>
      <c r="B352" s="41"/>
      <c r="C352" s="229" t="s">
        <v>1477</v>
      </c>
      <c r="D352" s="229" t="s">
        <v>227</v>
      </c>
      <c r="E352" s="230" t="s">
        <v>3323</v>
      </c>
      <c r="F352" s="231" t="s">
        <v>3324</v>
      </c>
      <c r="G352" s="232" t="s">
        <v>230</v>
      </c>
      <c r="H352" s="233">
        <v>108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340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340</v>
      </c>
      <c r="BM352" s="240" t="s">
        <v>3325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3326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3327</v>
      </c>
      <c r="G354" s="248"/>
      <c r="H354" s="252">
        <v>108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1482</v>
      </c>
      <c r="D355" s="282" t="s">
        <v>341</v>
      </c>
      <c r="E355" s="283" t="s">
        <v>2162</v>
      </c>
      <c r="F355" s="284" t="s">
        <v>2163</v>
      </c>
      <c r="G355" s="285" t="s">
        <v>395</v>
      </c>
      <c r="H355" s="286">
        <v>0.036999999999999998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1</v>
      </c>
      <c r="R355" s="238">
        <f>Q355*H355</f>
        <v>0.036999999999999998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430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340</v>
      </c>
      <c r="BM355" s="240" t="s">
        <v>3328</v>
      </c>
    </row>
    <row r="356" s="2" customFormat="1">
      <c r="A356" s="40"/>
      <c r="B356" s="41"/>
      <c r="C356" s="42"/>
      <c r="D356" s="249" t="s">
        <v>261</v>
      </c>
      <c r="E356" s="42"/>
      <c r="F356" s="259" t="s">
        <v>2165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261</v>
      </c>
      <c r="AU356" s="18" t="s">
        <v>21</v>
      </c>
    </row>
    <row r="357" s="13" customFormat="1">
      <c r="A357" s="13"/>
      <c r="B357" s="247"/>
      <c r="C357" s="248"/>
      <c r="D357" s="249" t="s">
        <v>236</v>
      </c>
      <c r="E357" s="248"/>
      <c r="F357" s="251" t="s">
        <v>3329</v>
      </c>
      <c r="G357" s="248"/>
      <c r="H357" s="252">
        <v>0.036999999999999998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236</v>
      </c>
      <c r="AU357" s="258" t="s">
        <v>21</v>
      </c>
      <c r="AV357" s="13" t="s">
        <v>21</v>
      </c>
      <c r="AW357" s="13" t="s">
        <v>4</v>
      </c>
      <c r="AX357" s="13" t="s">
        <v>88</v>
      </c>
      <c r="AY357" s="258" t="s">
        <v>225</v>
      </c>
    </row>
    <row r="358" s="2" customFormat="1" ht="24.15" customHeight="1">
      <c r="A358" s="40"/>
      <c r="B358" s="41"/>
      <c r="C358" s="229" t="s">
        <v>1488</v>
      </c>
      <c r="D358" s="229" t="s">
        <v>227</v>
      </c>
      <c r="E358" s="230" t="s">
        <v>3330</v>
      </c>
      <c r="F358" s="231" t="s">
        <v>3331</v>
      </c>
      <c r="G358" s="232" t="s">
        <v>230</v>
      </c>
      <c r="H358" s="233">
        <v>120.3</v>
      </c>
      <c r="I358" s="234"/>
      <c r="J358" s="235">
        <f>ROUND(I358*H358,2)</f>
        <v>0</v>
      </c>
      <c r="K358" s="231" t="s">
        <v>231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0.00040000000000000002</v>
      </c>
      <c r="R358" s="238">
        <f>Q358*H358</f>
        <v>0.048120000000000003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340</v>
      </c>
      <c r="AT358" s="240" t="s">
        <v>227</v>
      </c>
      <c r="AU358" s="240" t="s">
        <v>21</v>
      </c>
      <c r="AY358" s="18" t="s">
        <v>225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88</v>
      </c>
      <c r="BK358" s="241">
        <f>ROUND(I358*H358,2)</f>
        <v>0</v>
      </c>
      <c r="BL358" s="18" t="s">
        <v>340</v>
      </c>
      <c r="BM358" s="240" t="s">
        <v>3332</v>
      </c>
    </row>
    <row r="359" s="2" customFormat="1">
      <c r="A359" s="40"/>
      <c r="B359" s="41"/>
      <c r="C359" s="42"/>
      <c r="D359" s="242" t="s">
        <v>234</v>
      </c>
      <c r="E359" s="42"/>
      <c r="F359" s="243" t="s">
        <v>3333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234</v>
      </c>
      <c r="AU359" s="18" t="s">
        <v>21</v>
      </c>
    </row>
    <row r="360" s="2" customFormat="1">
      <c r="A360" s="40"/>
      <c r="B360" s="41"/>
      <c r="C360" s="42"/>
      <c r="D360" s="249" t="s">
        <v>261</v>
      </c>
      <c r="E360" s="42"/>
      <c r="F360" s="259" t="s">
        <v>3334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261</v>
      </c>
      <c r="AU360" s="18" t="s">
        <v>21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3335</v>
      </c>
      <c r="G361" s="248"/>
      <c r="H361" s="252">
        <v>108.01000000000001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80</v>
      </c>
      <c r="AY361" s="258" t="s">
        <v>225</v>
      </c>
    </row>
    <row r="362" s="13" customFormat="1">
      <c r="A362" s="13"/>
      <c r="B362" s="247"/>
      <c r="C362" s="248"/>
      <c r="D362" s="249" t="s">
        <v>236</v>
      </c>
      <c r="E362" s="250" t="s">
        <v>1</v>
      </c>
      <c r="F362" s="251" t="s">
        <v>3336</v>
      </c>
      <c r="G362" s="248"/>
      <c r="H362" s="252">
        <v>12.289999999999999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36</v>
      </c>
      <c r="AX362" s="13" t="s">
        <v>80</v>
      </c>
      <c r="AY362" s="258" t="s">
        <v>225</v>
      </c>
    </row>
    <row r="363" s="14" customFormat="1">
      <c r="A363" s="14"/>
      <c r="B363" s="260"/>
      <c r="C363" s="261"/>
      <c r="D363" s="249" t="s">
        <v>236</v>
      </c>
      <c r="E363" s="262" t="s">
        <v>1</v>
      </c>
      <c r="F363" s="263" t="s">
        <v>270</v>
      </c>
      <c r="G363" s="261"/>
      <c r="H363" s="264">
        <v>120.3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0" t="s">
        <v>236</v>
      </c>
      <c r="AU363" s="270" t="s">
        <v>21</v>
      </c>
      <c r="AV363" s="14" t="s">
        <v>232</v>
      </c>
      <c r="AW363" s="14" t="s">
        <v>36</v>
      </c>
      <c r="AX363" s="14" t="s">
        <v>88</v>
      </c>
      <c r="AY363" s="270" t="s">
        <v>225</v>
      </c>
    </row>
    <row r="364" s="2" customFormat="1" ht="44.25" customHeight="1">
      <c r="A364" s="40"/>
      <c r="B364" s="41"/>
      <c r="C364" s="282" t="s">
        <v>1494</v>
      </c>
      <c r="D364" s="282" t="s">
        <v>341</v>
      </c>
      <c r="E364" s="283" t="s">
        <v>3337</v>
      </c>
      <c r="F364" s="284" t="s">
        <v>3338</v>
      </c>
      <c r="G364" s="285" t="s">
        <v>230</v>
      </c>
      <c r="H364" s="286">
        <v>140.21000000000001</v>
      </c>
      <c r="I364" s="287"/>
      <c r="J364" s="288">
        <f>ROUND(I364*H364,2)</f>
        <v>0</v>
      </c>
      <c r="K364" s="284" t="s">
        <v>231</v>
      </c>
      <c r="L364" s="289"/>
      <c r="M364" s="290" t="s">
        <v>1</v>
      </c>
      <c r="N364" s="291" t="s">
        <v>45</v>
      </c>
      <c r="O364" s="93"/>
      <c r="P364" s="238">
        <f>O364*H364</f>
        <v>0</v>
      </c>
      <c r="Q364" s="238">
        <v>0.0061999999999999998</v>
      </c>
      <c r="R364" s="238">
        <f>Q364*H364</f>
        <v>0.86930200000000002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430</v>
      </c>
      <c r="AT364" s="240" t="s">
        <v>341</v>
      </c>
      <c r="AU364" s="240" t="s">
        <v>21</v>
      </c>
      <c r="AY364" s="18" t="s">
        <v>225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88</v>
      </c>
      <c r="BK364" s="241">
        <f>ROUND(I364*H364,2)</f>
        <v>0</v>
      </c>
      <c r="BL364" s="18" t="s">
        <v>340</v>
      </c>
      <c r="BM364" s="240" t="s">
        <v>3339</v>
      </c>
    </row>
    <row r="365" s="13" customFormat="1">
      <c r="A365" s="13"/>
      <c r="B365" s="247"/>
      <c r="C365" s="248"/>
      <c r="D365" s="249" t="s">
        <v>236</v>
      </c>
      <c r="E365" s="248"/>
      <c r="F365" s="251" t="s">
        <v>3340</v>
      </c>
      <c r="G365" s="248"/>
      <c r="H365" s="252">
        <v>140.21000000000001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236</v>
      </c>
      <c r="AU365" s="258" t="s">
        <v>21</v>
      </c>
      <c r="AV365" s="13" t="s">
        <v>21</v>
      </c>
      <c r="AW365" s="13" t="s">
        <v>4</v>
      </c>
      <c r="AX365" s="13" t="s">
        <v>88</v>
      </c>
      <c r="AY365" s="258" t="s">
        <v>225</v>
      </c>
    </row>
    <row r="366" s="2" customFormat="1" ht="21.75" customHeight="1">
      <c r="A366" s="40"/>
      <c r="B366" s="41"/>
      <c r="C366" s="229" t="s">
        <v>1496</v>
      </c>
      <c r="D366" s="229" t="s">
        <v>227</v>
      </c>
      <c r="E366" s="230" t="s">
        <v>3341</v>
      </c>
      <c r="F366" s="231" t="s">
        <v>3342</v>
      </c>
      <c r="G366" s="232" t="s">
        <v>230</v>
      </c>
      <c r="H366" s="233">
        <v>38.119999999999997</v>
      </c>
      <c r="I366" s="234"/>
      <c r="J366" s="235">
        <f>ROUND(I366*H366,2)</f>
        <v>0</v>
      </c>
      <c r="K366" s="231" t="s">
        <v>231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0.00038000000000000002</v>
      </c>
      <c r="R366" s="238">
        <f>Q366*H366</f>
        <v>0.0144856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340</v>
      </c>
      <c r="AT366" s="240" t="s">
        <v>227</v>
      </c>
      <c r="AU366" s="240" t="s">
        <v>21</v>
      </c>
      <c r="AY366" s="18" t="s">
        <v>225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88</v>
      </c>
      <c r="BK366" s="241">
        <f>ROUND(I366*H366,2)</f>
        <v>0</v>
      </c>
      <c r="BL366" s="18" t="s">
        <v>340</v>
      </c>
      <c r="BM366" s="240" t="s">
        <v>3343</v>
      </c>
    </row>
    <row r="367" s="2" customFormat="1">
      <c r="A367" s="40"/>
      <c r="B367" s="41"/>
      <c r="C367" s="42"/>
      <c r="D367" s="242" t="s">
        <v>234</v>
      </c>
      <c r="E367" s="42"/>
      <c r="F367" s="243" t="s">
        <v>3344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234</v>
      </c>
      <c r="AU367" s="18" t="s">
        <v>21</v>
      </c>
    </row>
    <row r="368" s="13" customFormat="1">
      <c r="A368" s="13"/>
      <c r="B368" s="247"/>
      <c r="C368" s="248"/>
      <c r="D368" s="249" t="s">
        <v>236</v>
      </c>
      <c r="E368" s="250" t="s">
        <v>1</v>
      </c>
      <c r="F368" s="251" t="s">
        <v>3345</v>
      </c>
      <c r="G368" s="248"/>
      <c r="H368" s="252">
        <v>38.119999999999997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236</v>
      </c>
      <c r="AU368" s="258" t="s">
        <v>21</v>
      </c>
      <c r="AV368" s="13" t="s">
        <v>21</v>
      </c>
      <c r="AW368" s="13" t="s">
        <v>36</v>
      </c>
      <c r="AX368" s="13" t="s">
        <v>88</v>
      </c>
      <c r="AY368" s="258" t="s">
        <v>225</v>
      </c>
    </row>
    <row r="369" s="2" customFormat="1" ht="44.25" customHeight="1">
      <c r="A369" s="40"/>
      <c r="B369" s="41"/>
      <c r="C369" s="282" t="s">
        <v>1498</v>
      </c>
      <c r="D369" s="282" t="s">
        <v>341</v>
      </c>
      <c r="E369" s="283" t="s">
        <v>3346</v>
      </c>
      <c r="F369" s="284" t="s">
        <v>3347</v>
      </c>
      <c r="G369" s="285" t="s">
        <v>230</v>
      </c>
      <c r="H369" s="286">
        <v>44.429000000000002</v>
      </c>
      <c r="I369" s="287"/>
      <c r="J369" s="288">
        <f>ROUND(I369*H369,2)</f>
        <v>0</v>
      </c>
      <c r="K369" s="284" t="s">
        <v>231</v>
      </c>
      <c r="L369" s="289"/>
      <c r="M369" s="290" t="s">
        <v>1</v>
      </c>
      <c r="N369" s="291" t="s">
        <v>45</v>
      </c>
      <c r="O369" s="93"/>
      <c r="P369" s="238">
        <f>O369*H369</f>
        <v>0</v>
      </c>
      <c r="Q369" s="238">
        <v>0.0054000000000000003</v>
      </c>
      <c r="R369" s="238">
        <f>Q369*H369</f>
        <v>0.23991660000000004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430</v>
      </c>
      <c r="AT369" s="240" t="s">
        <v>341</v>
      </c>
      <c r="AU369" s="240" t="s">
        <v>21</v>
      </c>
      <c r="AY369" s="18" t="s">
        <v>225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88</v>
      </c>
      <c r="BK369" s="241">
        <f>ROUND(I369*H369,2)</f>
        <v>0</v>
      </c>
      <c r="BL369" s="18" t="s">
        <v>340</v>
      </c>
      <c r="BM369" s="240" t="s">
        <v>3348</v>
      </c>
    </row>
    <row r="370" s="13" customFormat="1">
      <c r="A370" s="13"/>
      <c r="B370" s="247"/>
      <c r="C370" s="248"/>
      <c r="D370" s="249" t="s">
        <v>236</v>
      </c>
      <c r="E370" s="248"/>
      <c r="F370" s="251" t="s">
        <v>3349</v>
      </c>
      <c r="G370" s="248"/>
      <c r="H370" s="252">
        <v>44.429000000000002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236</v>
      </c>
      <c r="AU370" s="258" t="s">
        <v>21</v>
      </c>
      <c r="AV370" s="13" t="s">
        <v>21</v>
      </c>
      <c r="AW370" s="13" t="s">
        <v>4</v>
      </c>
      <c r="AX370" s="13" t="s">
        <v>88</v>
      </c>
      <c r="AY370" s="258" t="s">
        <v>225</v>
      </c>
    </row>
    <row r="371" s="2" customFormat="1" ht="33" customHeight="1">
      <c r="A371" s="40"/>
      <c r="B371" s="41"/>
      <c r="C371" s="229" t="s">
        <v>1501</v>
      </c>
      <c r="D371" s="229" t="s">
        <v>227</v>
      </c>
      <c r="E371" s="230" t="s">
        <v>1071</v>
      </c>
      <c r="F371" s="231" t="s">
        <v>1072</v>
      </c>
      <c r="G371" s="232" t="s">
        <v>537</v>
      </c>
      <c r="H371" s="233">
        <v>28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0.001</v>
      </c>
      <c r="R371" s="238">
        <f>Q371*H371</f>
        <v>0.028000000000000001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340</v>
      </c>
      <c r="AT371" s="240" t="s">
        <v>227</v>
      </c>
      <c r="AU371" s="240" t="s">
        <v>21</v>
      </c>
      <c r="AY371" s="18" t="s">
        <v>225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88</v>
      </c>
      <c r="BK371" s="241">
        <f>ROUND(I371*H371,2)</f>
        <v>0</v>
      </c>
      <c r="BL371" s="18" t="s">
        <v>340</v>
      </c>
      <c r="BM371" s="240" t="s">
        <v>3350</v>
      </c>
    </row>
    <row r="372" s="13" customFormat="1">
      <c r="A372" s="13"/>
      <c r="B372" s="247"/>
      <c r="C372" s="248"/>
      <c r="D372" s="249" t="s">
        <v>236</v>
      </c>
      <c r="E372" s="250" t="s">
        <v>1</v>
      </c>
      <c r="F372" s="251" t="s">
        <v>3351</v>
      </c>
      <c r="G372" s="248"/>
      <c r="H372" s="252">
        <v>28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236</v>
      </c>
      <c r="AU372" s="258" t="s">
        <v>21</v>
      </c>
      <c r="AV372" s="13" t="s">
        <v>21</v>
      </c>
      <c r="AW372" s="13" t="s">
        <v>36</v>
      </c>
      <c r="AX372" s="13" t="s">
        <v>88</v>
      </c>
      <c r="AY372" s="258" t="s">
        <v>225</v>
      </c>
    </row>
    <row r="373" s="12" customFormat="1" ht="25.92" customHeight="1">
      <c r="A373" s="12"/>
      <c r="B373" s="213"/>
      <c r="C373" s="214"/>
      <c r="D373" s="215" t="s">
        <v>79</v>
      </c>
      <c r="E373" s="216" t="s">
        <v>772</v>
      </c>
      <c r="F373" s="216" t="s">
        <v>773</v>
      </c>
      <c r="G373" s="214"/>
      <c r="H373" s="214"/>
      <c r="I373" s="217"/>
      <c r="J373" s="218">
        <f>BK373</f>
        <v>0</v>
      </c>
      <c r="K373" s="214"/>
      <c r="L373" s="219"/>
      <c r="M373" s="220"/>
      <c r="N373" s="221"/>
      <c r="O373" s="221"/>
      <c r="P373" s="222">
        <f>SUM(P374:P375)</f>
        <v>0</v>
      </c>
      <c r="Q373" s="221"/>
      <c r="R373" s="222">
        <f>SUM(R374:R375)</f>
        <v>0</v>
      </c>
      <c r="S373" s="221"/>
      <c r="T373" s="22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232</v>
      </c>
      <c r="AT373" s="225" t="s">
        <v>79</v>
      </c>
      <c r="AU373" s="225" t="s">
        <v>80</v>
      </c>
      <c r="AY373" s="224" t="s">
        <v>225</v>
      </c>
      <c r="BK373" s="226">
        <f>SUM(BK374:BK375)</f>
        <v>0</v>
      </c>
    </row>
    <row r="374" s="2" customFormat="1" ht="16.5" customHeight="1">
      <c r="A374" s="40"/>
      <c r="B374" s="41"/>
      <c r="C374" s="229" t="s">
        <v>1504</v>
      </c>
      <c r="D374" s="229" t="s">
        <v>227</v>
      </c>
      <c r="E374" s="230" t="s">
        <v>774</v>
      </c>
      <c r="F374" s="231" t="s">
        <v>3352</v>
      </c>
      <c r="G374" s="232" t="s">
        <v>459</v>
      </c>
      <c r="H374" s="233">
        <v>1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2851</v>
      </c>
      <c r="AT374" s="240" t="s">
        <v>227</v>
      </c>
      <c r="AU374" s="240" t="s">
        <v>88</v>
      </c>
      <c r="AY374" s="18" t="s">
        <v>225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88</v>
      </c>
      <c r="BK374" s="241">
        <f>ROUND(I374*H374,2)</f>
        <v>0</v>
      </c>
      <c r="BL374" s="18" t="s">
        <v>2851</v>
      </c>
      <c r="BM374" s="240" t="s">
        <v>3353</v>
      </c>
    </row>
    <row r="375" s="2" customFormat="1" ht="16.5" customHeight="1">
      <c r="A375" s="40"/>
      <c r="B375" s="41"/>
      <c r="C375" s="229" t="s">
        <v>1507</v>
      </c>
      <c r="D375" s="229" t="s">
        <v>227</v>
      </c>
      <c r="E375" s="230" t="s">
        <v>777</v>
      </c>
      <c r="F375" s="231" t="s">
        <v>2855</v>
      </c>
      <c r="G375" s="232" t="s">
        <v>259</v>
      </c>
      <c r="H375" s="233">
        <v>1</v>
      </c>
      <c r="I375" s="234"/>
      <c r="J375" s="235">
        <f>ROUND(I375*H375,2)</f>
        <v>0</v>
      </c>
      <c r="K375" s="231" t="s">
        <v>1</v>
      </c>
      <c r="L375" s="46"/>
      <c r="M375" s="297" t="s">
        <v>1</v>
      </c>
      <c r="N375" s="298" t="s">
        <v>45</v>
      </c>
      <c r="O375" s="294"/>
      <c r="P375" s="295">
        <f>O375*H375</f>
        <v>0</v>
      </c>
      <c r="Q375" s="295">
        <v>0</v>
      </c>
      <c r="R375" s="295">
        <f>Q375*H375</f>
        <v>0</v>
      </c>
      <c r="S375" s="295">
        <v>0</v>
      </c>
      <c r="T375" s="29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2851</v>
      </c>
      <c r="AT375" s="240" t="s">
        <v>227</v>
      </c>
      <c r="AU375" s="240" t="s">
        <v>88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2851</v>
      </c>
      <c r="BM375" s="240" t="s">
        <v>3354</v>
      </c>
    </row>
    <row r="376" s="2" customFormat="1" ht="6.96" customHeight="1">
      <c r="A376" s="40"/>
      <c r="B376" s="68"/>
      <c r="C376" s="69"/>
      <c r="D376" s="69"/>
      <c r="E376" s="69"/>
      <c r="F376" s="69"/>
      <c r="G376" s="69"/>
      <c r="H376" s="69"/>
      <c r="I376" s="69"/>
      <c r="J376" s="69"/>
      <c r="K376" s="69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XV8Ki4G/3PVOjlsXCQiaf4o1P/8/l46UTI7zJAoPPSFO6prKp+hH9Pt1+RUobB/VC+lYbAQoRf6xTuFS1wkeuQ==" hashValue="EOjAToZC3MnB/sD0xZ76aBoXXlwFilvWWy91HFswKNHbiqTYVCxEvA51Glct6jo27dmcAIemDj1F13oR/iJChQ==" algorithmName="SHA-512" password="CC35"/>
  <autoFilter ref="C127:K37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62351124"/>
    <hyperlink ref="F147" r:id="rId4" display="https://podminky.urs.cz/item/CS_URS_2024_02/162651112"/>
    <hyperlink ref="F155" r:id="rId5" display="https://podminky.urs.cz/item/CS_URS_2024_02/162751137"/>
    <hyperlink ref="F162" r:id="rId6" display="https://podminky.urs.cz/item/CS_URS_2024_02/162751139"/>
    <hyperlink ref="F165" r:id="rId7" display="https://podminky.urs.cz/item/CS_URS_2024_02/167151112"/>
    <hyperlink ref="F170" r:id="rId8" display="https://podminky.urs.cz/item/CS_URS_2024_02/171201231"/>
    <hyperlink ref="F173" r:id="rId9" display="https://podminky.urs.cz/item/CS_URS_2024_02/174151101"/>
    <hyperlink ref="F179" r:id="rId10" display="https://podminky.urs.cz/item/CS_URS_2024_02/213311111"/>
    <hyperlink ref="F182" r:id="rId11" display="https://podminky.urs.cz/item/CS_URS_2024_02/273313611"/>
    <hyperlink ref="F185" r:id="rId12" display="https://podminky.urs.cz/item/CS_URS_2024_02/273313811"/>
    <hyperlink ref="F188" r:id="rId13" display="https://podminky.urs.cz/item/CS_URS_2024_02/273321611"/>
    <hyperlink ref="F191" r:id="rId14" display="https://podminky.urs.cz/item/CS_URS_2024_02/273361821"/>
    <hyperlink ref="F194" r:id="rId15" display="https://podminky.urs.cz/item/CS_URS_2024_02/388995211"/>
    <hyperlink ref="F198" r:id="rId16" display="https://podminky.urs.cz/item/CS_URS_2024_02/317171126"/>
    <hyperlink ref="F203" r:id="rId17" display="https://podminky.urs.cz/item/CS_URS_2024_02/317321118"/>
    <hyperlink ref="F206" r:id="rId18" display="https://podminky.urs.cz/item/CS_URS_2024_02/317353121"/>
    <hyperlink ref="F212" r:id="rId19" display="https://podminky.urs.cz/item/CS_URS_2024_02/317353221"/>
    <hyperlink ref="F214" r:id="rId20" display="https://podminky.urs.cz/item/CS_URS_2024_02/317361116"/>
    <hyperlink ref="F218" r:id="rId21" display="https://podminky.urs.cz/item/CS_URS_2024_02/321213234"/>
    <hyperlink ref="F221" r:id="rId22" display="https://podminky.urs.cz/item/CS_URS_2024_02/321214511"/>
    <hyperlink ref="F224" r:id="rId23" display="https://podminky.urs.cz/item/CS_URS_2024_02/334323118"/>
    <hyperlink ref="F227" r:id="rId24" display="https://podminky.urs.cz/item/CS_URS_2024_02/334351112"/>
    <hyperlink ref="F230" r:id="rId25" display="https://podminky.urs.cz/item/CS_URS_2024_02/334351211"/>
    <hyperlink ref="F232" r:id="rId26" display="https://podminky.urs.cz/item/CS_URS_2024_02/334361216"/>
    <hyperlink ref="F235" r:id="rId27" display="https://podminky.urs.cz/item/CS_URS_2024_02/334951113"/>
    <hyperlink ref="F238" r:id="rId28" display="https://podminky.urs.cz/item/CS_URS_2024_02/334952113"/>
    <hyperlink ref="F240" r:id="rId29" display="https://podminky.urs.cz/item/CS_URS_2024_02/348171111"/>
    <hyperlink ref="F256" r:id="rId30" display="https://podminky.urs.cz/item/CS_URS_2024_02/451316113"/>
    <hyperlink ref="F258" r:id="rId31" display="https://podminky.urs.cz/item/CS_URS_2024_02/451477121"/>
    <hyperlink ref="F262" r:id="rId32" display="https://podminky.urs.cz/item/CS_URS_2024_02/451477122"/>
    <hyperlink ref="F266" r:id="rId33" display="https://podminky.urs.cz/item/CS_URS_2024_02/465513127"/>
    <hyperlink ref="F271" r:id="rId34" display="https://podminky.urs.cz/item/CS_URS_2024_02/421321128"/>
    <hyperlink ref="F274" r:id="rId35" display="https://podminky.urs.cz/item/CS_URS_2024_02/421351111"/>
    <hyperlink ref="F279" r:id="rId36" display="https://podminky.urs.cz/item/CS_URS_2024_02/421351112"/>
    <hyperlink ref="F282" r:id="rId37" display="https://podminky.urs.cz/item/CS_URS_2024_02/421351211"/>
    <hyperlink ref="F284" r:id="rId38" display="https://podminky.urs.cz/item/CS_URS_2024_02/421351212"/>
    <hyperlink ref="F286" r:id="rId39" display="https://podminky.urs.cz/item/CS_URS_2024_02/421361226"/>
    <hyperlink ref="F289" r:id="rId40" display="https://podminky.urs.cz/item/CS_URS_2024_02/458311131"/>
    <hyperlink ref="F295" r:id="rId41" display="https://podminky.urs.cz/item/CS_URS_2024_02/573231108"/>
    <hyperlink ref="F298" r:id="rId42" display="https://podminky.urs.cz/item/CS_URS_2024_02/577144141"/>
    <hyperlink ref="F301" r:id="rId43" display="https://podminky.urs.cz/item/CS_URS_2024_02/578143233"/>
    <hyperlink ref="F304" r:id="rId44" display="https://podminky.urs.cz/item/CS_URS_2024_02/578901111"/>
    <hyperlink ref="F308" r:id="rId45" display="https://podminky.urs.cz/item/CS_URS_2024_02/628611102"/>
    <hyperlink ref="F311" r:id="rId46" display="https://podminky.urs.cz/item/CS_URS_2024_02/628611131"/>
    <hyperlink ref="F317" r:id="rId47" display="https://podminky.urs.cz/item/CS_URS_2024_02/916131213"/>
    <hyperlink ref="F325" r:id="rId48" display="https://podminky.urs.cz/item/CS_URS_2024_02/919112112"/>
    <hyperlink ref="F327" r:id="rId49" display="https://podminky.urs.cz/item/CS_URS_2024_02/919112232"/>
    <hyperlink ref="F329" r:id="rId50" display="https://podminky.urs.cz/item/CS_URS_2024_02/919121131"/>
    <hyperlink ref="F331" r:id="rId51" display="https://podminky.urs.cz/item/CS_URS_2024_02/919726122"/>
    <hyperlink ref="F334" r:id="rId52" display="https://podminky.urs.cz/item/CS_URS_2024_02/919726124"/>
    <hyperlink ref="F337" r:id="rId53" display="https://podminky.urs.cz/item/CS_URS_2024_02/931992121"/>
    <hyperlink ref="F340" r:id="rId54" display="https://podminky.urs.cz/item/CS_URS_2024_02/953333118"/>
    <hyperlink ref="F343" r:id="rId55" display="https://podminky.urs.cz/item/CS_URS_2024_02/953333318"/>
    <hyperlink ref="F349" r:id="rId56" display="https://podminky.urs.cz/item/CS_URS_2024_02/998212111"/>
    <hyperlink ref="F353" r:id="rId57" display="https://podminky.urs.cz/item/CS_URS_2024_02/711112001"/>
    <hyperlink ref="F359" r:id="rId58" display="https://podminky.urs.cz/item/CS_URS_2024_02/711141559"/>
    <hyperlink ref="F367" r:id="rId59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3355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ROUND((SUM(BE128:BE413)),  2)</f>
        <v>0</v>
      </c>
      <c r="G33" s="40"/>
      <c r="H33" s="40"/>
      <c r="I33" s="167">
        <v>0.20999999999999999</v>
      </c>
      <c r="J33" s="166">
        <f>ROUND(((SUM(BE128:BE413))*I33),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ROUND((SUM(BF128:BF413)),  2)</f>
        <v>0</v>
      </c>
      <c r="G34" s="40"/>
      <c r="H34" s="40"/>
      <c r="I34" s="167">
        <v>0.14999999999999999</v>
      </c>
      <c r="J34" s="166">
        <f>ROUND(((SUM(BF128:BF413))*I34),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ROUND((SUM(BG128:BG413)),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ROUND((SUM(BH128:BH413)),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ROUND((SUM(BI128:BI413)),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030.31.3 - Přemostění náhonu v km 0,450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J334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2333</v>
      </c>
      <c r="E103" s="199"/>
      <c r="F103" s="199"/>
      <c r="G103" s="199"/>
      <c r="H103" s="199"/>
      <c r="I103" s="199"/>
      <c r="J103" s="200">
        <f>J347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J354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J389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980</v>
      </c>
      <c r="E107" s="199"/>
      <c r="F107" s="199"/>
      <c r="G107" s="199"/>
      <c r="H107" s="199"/>
      <c r="I107" s="199"/>
      <c r="J107" s="200">
        <f>J390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603</v>
      </c>
      <c r="E108" s="194"/>
      <c r="F108" s="194"/>
      <c r="G108" s="194"/>
      <c r="H108" s="194"/>
      <c r="I108" s="194"/>
      <c r="J108" s="195">
        <f>J410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210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86" t="str">
        <f>E7</f>
        <v>Opatření Zátor-Loučky, OHO, Dílčí stavba 02.030 Opatření pod přehradní hrází Nové Heřminovy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190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030.31.3 - Přemostění náhonu v km 0,450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Loučky u Zátoru</v>
      </c>
      <c r="G122" s="42"/>
      <c r="H122" s="42"/>
      <c r="I122" s="33" t="s">
        <v>24</v>
      </c>
      <c r="J122" s="81" t="str">
        <f>IF(J12="","",J12)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E15</f>
        <v>Povodí Odry, státní podnik</v>
      </c>
      <c r="G124" s="42"/>
      <c r="H124" s="42"/>
      <c r="I124" s="33" t="s">
        <v>34</v>
      </c>
      <c r="J124" s="38" t="str">
        <f>E21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IF(E18="","",E18)</f>
        <v>Vyplň údaj</v>
      </c>
      <c r="G125" s="42"/>
      <c r="H125" s="42"/>
      <c r="I125" s="33" t="s">
        <v>37</v>
      </c>
      <c r="J125" s="38" t="str">
        <f>E24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P129+P389+P410</f>
        <v>0</v>
      </c>
      <c r="Q128" s="106"/>
      <c r="R128" s="210">
        <f>R129+R389+R410</f>
        <v>825.65706735000026</v>
      </c>
      <c r="S128" s="106"/>
      <c r="T128" s="211">
        <f>T129+T389+T410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BK129+BK389+BK410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P130+P202+P230+P289+P334+P347+P354+P386</f>
        <v>0</v>
      </c>
      <c r="Q129" s="221"/>
      <c r="R129" s="222">
        <f>R130+R202+R230+R289+R334+R347+R354+R386</f>
        <v>824.66946335000023</v>
      </c>
      <c r="S129" s="221"/>
      <c r="T129" s="223">
        <f>T130+T202+T230+T289+T334+T347+T354+T386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BK130+BK202+BK230+BK289+BK334+BK347+BK354+BK386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SUM(P131:P201)</f>
        <v>0</v>
      </c>
      <c r="Q130" s="221"/>
      <c r="R130" s="222">
        <f>SUM(R131:R201)</f>
        <v>391.54441999999995</v>
      </c>
      <c r="S130" s="221"/>
      <c r="T130" s="22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SUM(BK131:BK201)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400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0.012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3356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2352</v>
      </c>
      <c r="G132" s="248"/>
      <c r="H132" s="252">
        <v>400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50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3357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3130</v>
      </c>
      <c r="G134" s="248"/>
      <c r="H134" s="252">
        <v>50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2359</v>
      </c>
      <c r="F135" s="231" t="s">
        <v>2360</v>
      </c>
      <c r="G135" s="232" t="s">
        <v>230</v>
      </c>
      <c r="H135" s="233">
        <v>36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3358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2362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3359</v>
      </c>
      <c r="G137" s="248"/>
      <c r="H137" s="252">
        <v>36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33" customHeight="1">
      <c r="A138" s="40"/>
      <c r="B138" s="41"/>
      <c r="C138" s="229" t="s">
        <v>232</v>
      </c>
      <c r="D138" s="229" t="s">
        <v>227</v>
      </c>
      <c r="E138" s="230" t="s">
        <v>3133</v>
      </c>
      <c r="F138" s="231" t="s">
        <v>3134</v>
      </c>
      <c r="G138" s="232" t="s">
        <v>240</v>
      </c>
      <c r="H138" s="233">
        <v>282.69999999999999</v>
      </c>
      <c r="I138" s="234"/>
      <c r="J138" s="235">
        <f>ROUND(I138*H138,2)</f>
        <v>0</v>
      </c>
      <c r="K138" s="231" t="s">
        <v>231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3360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3136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3361</v>
      </c>
      <c r="G140" s="248"/>
      <c r="H140" s="252">
        <v>282.69999999999999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16.5" customHeight="1">
      <c r="A141" s="40"/>
      <c r="B141" s="41"/>
      <c r="C141" s="229" t="s">
        <v>256</v>
      </c>
      <c r="D141" s="229" t="s">
        <v>227</v>
      </c>
      <c r="E141" s="230" t="s">
        <v>3362</v>
      </c>
      <c r="F141" s="231" t="s">
        <v>3363</v>
      </c>
      <c r="G141" s="232" t="s">
        <v>537</v>
      </c>
      <c r="H141" s="233">
        <v>133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0.0010200000000000001</v>
      </c>
      <c r="R141" s="238">
        <f>Q141*H141</f>
        <v>0.13566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3364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3365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3366</v>
      </c>
      <c r="G143" s="248"/>
      <c r="H143" s="252">
        <v>76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3367</v>
      </c>
      <c r="G144" s="248"/>
      <c r="H144" s="252">
        <v>57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4" customFormat="1">
      <c r="A145" s="14"/>
      <c r="B145" s="260"/>
      <c r="C145" s="261"/>
      <c r="D145" s="249" t="s">
        <v>236</v>
      </c>
      <c r="E145" s="262" t="s">
        <v>1</v>
      </c>
      <c r="F145" s="263" t="s">
        <v>270</v>
      </c>
      <c r="G145" s="261"/>
      <c r="H145" s="264">
        <v>133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236</v>
      </c>
      <c r="AU145" s="270" t="s">
        <v>21</v>
      </c>
      <c r="AV145" s="14" t="s">
        <v>232</v>
      </c>
      <c r="AW145" s="14" t="s">
        <v>36</v>
      </c>
      <c r="AX145" s="14" t="s">
        <v>88</v>
      </c>
      <c r="AY145" s="270" t="s">
        <v>225</v>
      </c>
    </row>
    <row r="146" s="2" customFormat="1" ht="21.75" customHeight="1">
      <c r="A146" s="40"/>
      <c r="B146" s="41"/>
      <c r="C146" s="282" t="s">
        <v>263</v>
      </c>
      <c r="D146" s="282" t="s">
        <v>341</v>
      </c>
      <c r="E146" s="283" t="s">
        <v>3368</v>
      </c>
      <c r="F146" s="284" t="s">
        <v>3369</v>
      </c>
      <c r="G146" s="285" t="s">
        <v>395</v>
      </c>
      <c r="H146" s="286">
        <v>5.6660000000000004</v>
      </c>
      <c r="I146" s="287"/>
      <c r="J146" s="288">
        <f>ROUND(I146*H146,2)</f>
        <v>0</v>
      </c>
      <c r="K146" s="284" t="s">
        <v>231</v>
      </c>
      <c r="L146" s="289"/>
      <c r="M146" s="290" t="s">
        <v>1</v>
      </c>
      <c r="N146" s="291" t="s">
        <v>45</v>
      </c>
      <c r="O146" s="93"/>
      <c r="P146" s="238">
        <f>O146*H146</f>
        <v>0</v>
      </c>
      <c r="Q146" s="238">
        <v>1</v>
      </c>
      <c r="R146" s="238">
        <f>Q146*H146</f>
        <v>5.6660000000000004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277</v>
      </c>
      <c r="AT146" s="240" t="s">
        <v>341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3370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3371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3372</v>
      </c>
      <c r="G148" s="248"/>
      <c r="H148" s="252">
        <v>5.6660000000000004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16.5" customHeight="1">
      <c r="A149" s="40"/>
      <c r="B149" s="41"/>
      <c r="C149" s="229" t="s">
        <v>271</v>
      </c>
      <c r="D149" s="229" t="s">
        <v>227</v>
      </c>
      <c r="E149" s="230" t="s">
        <v>3373</v>
      </c>
      <c r="F149" s="231" t="s">
        <v>3374</v>
      </c>
      <c r="G149" s="232" t="s">
        <v>537</v>
      </c>
      <c r="H149" s="233">
        <v>57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3375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3376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3377</v>
      </c>
      <c r="G151" s="248"/>
      <c r="H151" s="252">
        <v>57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277</v>
      </c>
      <c r="D152" s="229" t="s">
        <v>227</v>
      </c>
      <c r="E152" s="230" t="s">
        <v>3378</v>
      </c>
      <c r="F152" s="231" t="s">
        <v>3379</v>
      </c>
      <c r="G152" s="232" t="s">
        <v>230</v>
      </c>
      <c r="H152" s="233">
        <v>54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0.029440000000000001</v>
      </c>
      <c r="R152" s="238">
        <f>Q152*H152</f>
        <v>1.5897600000000001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3380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3381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2" customFormat="1">
      <c r="A154" s="40"/>
      <c r="B154" s="41"/>
      <c r="C154" s="42"/>
      <c r="D154" s="249" t="s">
        <v>261</v>
      </c>
      <c r="E154" s="42"/>
      <c r="F154" s="259" t="s">
        <v>3382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261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3383</v>
      </c>
      <c r="G155" s="248"/>
      <c r="H155" s="252">
        <v>54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617</v>
      </c>
      <c r="F156" s="231" t="s">
        <v>618</v>
      </c>
      <c r="G156" s="232" t="s">
        <v>240</v>
      </c>
      <c r="H156" s="233">
        <v>261.63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3384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620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3385</v>
      </c>
      <c r="G158" s="248"/>
      <c r="H158" s="252">
        <v>7.2000000000000002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7.2000000000000002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3386</v>
      </c>
      <c r="G160" s="248"/>
      <c r="H160" s="252">
        <v>254.43000000000001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4" customFormat="1">
      <c r="A161" s="14"/>
      <c r="B161" s="260"/>
      <c r="C161" s="261"/>
      <c r="D161" s="249" t="s">
        <v>236</v>
      </c>
      <c r="E161" s="262" t="s">
        <v>1</v>
      </c>
      <c r="F161" s="263" t="s">
        <v>270</v>
      </c>
      <c r="G161" s="261"/>
      <c r="H161" s="264">
        <v>261.63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236</v>
      </c>
      <c r="AU161" s="270" t="s">
        <v>21</v>
      </c>
      <c r="AV161" s="14" t="s">
        <v>232</v>
      </c>
      <c r="AW161" s="14" t="s">
        <v>36</v>
      </c>
      <c r="AX161" s="14" t="s">
        <v>88</v>
      </c>
      <c r="AY161" s="270" t="s">
        <v>225</v>
      </c>
    </row>
    <row r="162" s="2" customFormat="1" ht="37.8" customHeight="1">
      <c r="A162" s="40"/>
      <c r="B162" s="41"/>
      <c r="C162" s="229" t="s">
        <v>289</v>
      </c>
      <c r="D162" s="229" t="s">
        <v>227</v>
      </c>
      <c r="E162" s="230" t="s">
        <v>296</v>
      </c>
      <c r="F162" s="231" t="s">
        <v>297</v>
      </c>
      <c r="G162" s="232" t="s">
        <v>240</v>
      </c>
      <c r="H162" s="233">
        <v>106.08199999999999</v>
      </c>
      <c r="I162" s="234"/>
      <c r="J162" s="235">
        <f>ROUND(I162*H162,2)</f>
        <v>0</v>
      </c>
      <c r="K162" s="231" t="s">
        <v>231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232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232</v>
      </c>
      <c r="BM162" s="240" t="s">
        <v>3387</v>
      </c>
    </row>
    <row r="163" s="2" customFormat="1">
      <c r="A163" s="40"/>
      <c r="B163" s="41"/>
      <c r="C163" s="42"/>
      <c r="D163" s="242" t="s">
        <v>234</v>
      </c>
      <c r="E163" s="42"/>
      <c r="F163" s="243" t="s">
        <v>299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234</v>
      </c>
      <c r="AU163" s="18" t="s">
        <v>21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3388</v>
      </c>
      <c r="G164" s="248"/>
      <c r="H164" s="252">
        <v>101.77200000000001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3389</v>
      </c>
      <c r="G165" s="248"/>
      <c r="H165" s="252">
        <v>4.3099999999999996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106.08199999999999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671</v>
      </c>
      <c r="F167" s="231" t="s">
        <v>672</v>
      </c>
      <c r="G167" s="232" t="s">
        <v>240</v>
      </c>
      <c r="H167" s="233">
        <v>180.928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3390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674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3391</v>
      </c>
      <c r="G169" s="248"/>
      <c r="H169" s="252">
        <v>28.27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3392</v>
      </c>
      <c r="G170" s="248"/>
      <c r="H170" s="252">
        <v>152.65799999999999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180.928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37.8" customHeight="1">
      <c r="A172" s="40"/>
      <c r="B172" s="41"/>
      <c r="C172" s="229" t="s">
        <v>317</v>
      </c>
      <c r="D172" s="229" t="s">
        <v>227</v>
      </c>
      <c r="E172" s="230" t="s">
        <v>678</v>
      </c>
      <c r="F172" s="231" t="s">
        <v>679</v>
      </c>
      <c r="G172" s="232" t="s">
        <v>240</v>
      </c>
      <c r="H172" s="233">
        <v>1809.28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3393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681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3394</v>
      </c>
      <c r="G174" s="248"/>
      <c r="H174" s="252">
        <v>1809.28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323</v>
      </c>
      <c r="D175" s="229" t="s">
        <v>227</v>
      </c>
      <c r="E175" s="230" t="s">
        <v>3395</v>
      </c>
      <c r="F175" s="231" t="s">
        <v>3396</v>
      </c>
      <c r="G175" s="232" t="s">
        <v>240</v>
      </c>
      <c r="H175" s="233">
        <v>258.74000000000001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3397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3398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3399</v>
      </c>
      <c r="G177" s="248"/>
      <c r="H177" s="252">
        <v>101.77200000000001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80</v>
      </c>
      <c r="AY177" s="258" t="s">
        <v>225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3392</v>
      </c>
      <c r="G178" s="248"/>
      <c r="H178" s="252">
        <v>152.65799999999999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3389</v>
      </c>
      <c r="G179" s="248"/>
      <c r="H179" s="252">
        <v>4.3099999999999996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258.74000000000001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328</v>
      </c>
      <c r="D181" s="229" t="s">
        <v>227</v>
      </c>
      <c r="E181" s="230" t="s">
        <v>393</v>
      </c>
      <c r="F181" s="231" t="s">
        <v>394</v>
      </c>
      <c r="G181" s="232" t="s">
        <v>395</v>
      </c>
      <c r="H181" s="233">
        <v>361.85599999999999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3400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397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3401</v>
      </c>
      <c r="G183" s="248"/>
      <c r="H183" s="252">
        <v>361.85599999999999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1637</v>
      </c>
      <c r="F184" s="231" t="s">
        <v>1638</v>
      </c>
      <c r="G184" s="232" t="s">
        <v>240</v>
      </c>
      <c r="H184" s="233">
        <v>192.06999999999999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3402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1640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3403</v>
      </c>
      <c r="G186" s="248"/>
      <c r="H186" s="252">
        <v>192.06999999999999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82" t="s">
        <v>340</v>
      </c>
      <c r="D187" s="282" t="s">
        <v>341</v>
      </c>
      <c r="E187" s="283" t="s">
        <v>1840</v>
      </c>
      <c r="F187" s="284" t="s">
        <v>1841</v>
      </c>
      <c r="G187" s="285" t="s">
        <v>395</v>
      </c>
      <c r="H187" s="286">
        <v>384.13999999999999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384.13999999999999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3404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3405</v>
      </c>
      <c r="G188" s="248"/>
      <c r="H188" s="252">
        <v>384.13999999999999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33" customHeight="1">
      <c r="A189" s="40"/>
      <c r="B189" s="41"/>
      <c r="C189" s="229" t="s">
        <v>346</v>
      </c>
      <c r="D189" s="229" t="s">
        <v>227</v>
      </c>
      <c r="E189" s="230" t="s">
        <v>413</v>
      </c>
      <c r="F189" s="231" t="s">
        <v>414</v>
      </c>
      <c r="G189" s="232" t="s">
        <v>230</v>
      </c>
      <c r="H189" s="233">
        <v>50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3406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416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3407</v>
      </c>
      <c r="G191" s="248"/>
      <c r="H191" s="252">
        <v>50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88</v>
      </c>
      <c r="AY191" s="258" t="s">
        <v>225</v>
      </c>
    </row>
    <row r="192" s="2" customFormat="1" ht="24.15" customHeight="1">
      <c r="A192" s="40"/>
      <c r="B192" s="41"/>
      <c r="C192" s="229" t="s">
        <v>352</v>
      </c>
      <c r="D192" s="229" t="s">
        <v>227</v>
      </c>
      <c r="E192" s="230" t="s">
        <v>419</v>
      </c>
      <c r="F192" s="231" t="s">
        <v>420</v>
      </c>
      <c r="G192" s="232" t="s">
        <v>230</v>
      </c>
      <c r="H192" s="233">
        <v>50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3408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422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424</v>
      </c>
      <c r="F194" s="284" t="s">
        <v>425</v>
      </c>
      <c r="G194" s="285" t="s">
        <v>426</v>
      </c>
      <c r="H194" s="286">
        <v>1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0.001</v>
      </c>
      <c r="R194" s="238">
        <f>Q194*H194</f>
        <v>0.001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3409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3410</v>
      </c>
      <c r="G195" s="248"/>
      <c r="H195" s="252">
        <v>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364</v>
      </c>
      <c r="D196" s="229" t="s">
        <v>227</v>
      </c>
      <c r="E196" s="230" t="s">
        <v>708</v>
      </c>
      <c r="F196" s="231" t="s">
        <v>709</v>
      </c>
      <c r="G196" s="232" t="s">
        <v>230</v>
      </c>
      <c r="H196" s="233">
        <v>50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3411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711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29" t="s">
        <v>7</v>
      </c>
      <c r="D198" s="229" t="s">
        <v>227</v>
      </c>
      <c r="E198" s="230" t="s">
        <v>437</v>
      </c>
      <c r="F198" s="231" t="s">
        <v>438</v>
      </c>
      <c r="G198" s="232" t="s">
        <v>240</v>
      </c>
      <c r="H198" s="233">
        <v>1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3412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440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2" customFormat="1" ht="16.5" customHeight="1">
      <c r="A200" s="40"/>
      <c r="B200" s="41"/>
      <c r="C200" s="229" t="s">
        <v>374</v>
      </c>
      <c r="D200" s="229" t="s">
        <v>227</v>
      </c>
      <c r="E200" s="230" t="s">
        <v>375</v>
      </c>
      <c r="F200" s="231" t="s">
        <v>376</v>
      </c>
      <c r="G200" s="232" t="s">
        <v>240</v>
      </c>
      <c r="H200" s="233">
        <v>254.43000000000001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3413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3414</v>
      </c>
      <c r="G201" s="248"/>
      <c r="H201" s="252">
        <v>254.43000000000001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21</v>
      </c>
      <c r="F202" s="227" t="s">
        <v>446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SUM(P203:P229)</f>
        <v>0</v>
      </c>
      <c r="Q202" s="221"/>
      <c r="R202" s="222">
        <f>SUM(R203:R229)</f>
        <v>324.47651250000007</v>
      </c>
      <c r="S202" s="221"/>
      <c r="T202" s="223">
        <f>SUM(T203:T229)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SUM(BK203:BK229)</f>
        <v>0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3415</v>
      </c>
      <c r="F203" s="231" t="s">
        <v>3416</v>
      </c>
      <c r="G203" s="232" t="s">
        <v>240</v>
      </c>
      <c r="H203" s="233">
        <v>72.900000000000006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2.1600000000000001</v>
      </c>
      <c r="R203" s="238">
        <f>Q203*H203</f>
        <v>157.46400000000003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3417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3418</v>
      </c>
      <c r="G204" s="248"/>
      <c r="H204" s="252">
        <v>72.900000000000006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386</v>
      </c>
      <c r="D205" s="229" t="s">
        <v>227</v>
      </c>
      <c r="E205" s="230" t="s">
        <v>3419</v>
      </c>
      <c r="F205" s="231" t="s">
        <v>3420</v>
      </c>
      <c r="G205" s="232" t="s">
        <v>537</v>
      </c>
      <c r="H205" s="233">
        <v>76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0.00010000000000000001</v>
      </c>
      <c r="R205" s="238">
        <f>Q205*H205</f>
        <v>0.0076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3421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3422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3423</v>
      </c>
      <c r="G207" s="248"/>
      <c r="H207" s="252">
        <v>76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33" customHeight="1">
      <c r="A208" s="40"/>
      <c r="B208" s="41"/>
      <c r="C208" s="229" t="s">
        <v>392</v>
      </c>
      <c r="D208" s="229" t="s">
        <v>227</v>
      </c>
      <c r="E208" s="230" t="s">
        <v>3424</v>
      </c>
      <c r="F208" s="231" t="s">
        <v>3425</v>
      </c>
      <c r="G208" s="232" t="s">
        <v>537</v>
      </c>
      <c r="H208" s="233">
        <v>56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3426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3427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3428</v>
      </c>
      <c r="G210" s="248"/>
      <c r="H210" s="252">
        <v>56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16.5" customHeight="1">
      <c r="A211" s="40"/>
      <c r="B211" s="41"/>
      <c r="C211" s="282" t="s">
        <v>399</v>
      </c>
      <c r="D211" s="282" t="s">
        <v>341</v>
      </c>
      <c r="E211" s="283" t="s">
        <v>3429</v>
      </c>
      <c r="F211" s="284" t="s">
        <v>3430</v>
      </c>
      <c r="G211" s="285" t="s">
        <v>240</v>
      </c>
      <c r="H211" s="286">
        <v>12.308999999999999</v>
      </c>
      <c r="I211" s="287"/>
      <c r="J211" s="288">
        <f>ROUND(I211*H211,2)</f>
        <v>0</v>
      </c>
      <c r="K211" s="284" t="s">
        <v>231</v>
      </c>
      <c r="L211" s="289"/>
      <c r="M211" s="290" t="s">
        <v>1</v>
      </c>
      <c r="N211" s="291" t="s">
        <v>45</v>
      </c>
      <c r="O211" s="93"/>
      <c r="P211" s="238">
        <f>O211*H211</f>
        <v>0</v>
      </c>
      <c r="Q211" s="238">
        <v>2.4289999999999998</v>
      </c>
      <c r="R211" s="238">
        <f>Q211*H211</f>
        <v>29.898560999999997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277</v>
      </c>
      <c r="AT211" s="240" t="s">
        <v>341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3431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3432</v>
      </c>
      <c r="G212" s="248"/>
      <c r="H212" s="252">
        <v>12.308999999999999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16.5" customHeight="1">
      <c r="A213" s="40"/>
      <c r="B213" s="41"/>
      <c r="C213" s="229" t="s">
        <v>701</v>
      </c>
      <c r="D213" s="229" t="s">
        <v>227</v>
      </c>
      <c r="E213" s="230" t="s">
        <v>988</v>
      </c>
      <c r="F213" s="231" t="s">
        <v>989</v>
      </c>
      <c r="G213" s="232" t="s">
        <v>240</v>
      </c>
      <c r="H213" s="233">
        <v>14.59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2.3010199999999998</v>
      </c>
      <c r="R213" s="238">
        <f>Q213*H213</f>
        <v>33.5718818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3433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991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3434</v>
      </c>
      <c r="G215" s="248"/>
      <c r="H215" s="252">
        <v>14.59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4.15" customHeight="1">
      <c r="A216" s="40"/>
      <c r="B216" s="41"/>
      <c r="C216" s="229" t="s">
        <v>405</v>
      </c>
      <c r="D216" s="229" t="s">
        <v>227</v>
      </c>
      <c r="E216" s="230" t="s">
        <v>3435</v>
      </c>
      <c r="F216" s="231" t="s">
        <v>3436</v>
      </c>
      <c r="G216" s="232" t="s">
        <v>240</v>
      </c>
      <c r="H216" s="233">
        <v>37.710000000000001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2.5018699999999998</v>
      </c>
      <c r="R216" s="238">
        <f>Q216*H216</f>
        <v>94.345517700000002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3437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3438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3439</v>
      </c>
      <c r="G218" s="248"/>
      <c r="H218" s="252">
        <v>37.710000000000001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412</v>
      </c>
      <c r="D219" s="229" t="s">
        <v>227</v>
      </c>
      <c r="E219" s="230" t="s">
        <v>3440</v>
      </c>
      <c r="F219" s="231" t="s">
        <v>3441</v>
      </c>
      <c r="G219" s="232" t="s">
        <v>230</v>
      </c>
      <c r="H219" s="233">
        <v>31.940000000000001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0.0029399999999999999</v>
      </c>
      <c r="R219" s="238">
        <f>Q219*H219</f>
        <v>0.093903600000000004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3442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3443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3444</v>
      </c>
      <c r="G221" s="248"/>
      <c r="H221" s="252">
        <v>31.940000000000001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16.5" customHeight="1">
      <c r="A222" s="40"/>
      <c r="B222" s="41"/>
      <c r="C222" s="229" t="s">
        <v>418</v>
      </c>
      <c r="D222" s="229" t="s">
        <v>227</v>
      </c>
      <c r="E222" s="230" t="s">
        <v>3445</v>
      </c>
      <c r="F222" s="231" t="s">
        <v>3446</v>
      </c>
      <c r="G222" s="232" t="s">
        <v>230</v>
      </c>
      <c r="H222" s="233">
        <v>31.940000000000001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3447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3448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2" customFormat="1" ht="21.75" customHeight="1">
      <c r="A224" s="40"/>
      <c r="B224" s="41"/>
      <c r="C224" s="229" t="s">
        <v>423</v>
      </c>
      <c r="D224" s="229" t="s">
        <v>227</v>
      </c>
      <c r="E224" s="230" t="s">
        <v>3169</v>
      </c>
      <c r="F224" s="231" t="s">
        <v>3170</v>
      </c>
      <c r="G224" s="232" t="s">
        <v>395</v>
      </c>
      <c r="H224" s="233">
        <v>8.5700000000000003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1.0606199999999999</v>
      </c>
      <c r="R224" s="238">
        <f>Q224*H224</f>
        <v>9.0895133999999995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3449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3172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13" customFormat="1">
      <c r="A226" s="13"/>
      <c r="B226" s="247"/>
      <c r="C226" s="248"/>
      <c r="D226" s="249" t="s">
        <v>236</v>
      </c>
      <c r="E226" s="250" t="s">
        <v>1</v>
      </c>
      <c r="F226" s="251" t="s">
        <v>3450</v>
      </c>
      <c r="G226" s="248"/>
      <c r="H226" s="252">
        <v>8.5700000000000003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236</v>
      </c>
      <c r="AU226" s="258" t="s">
        <v>21</v>
      </c>
      <c r="AV226" s="13" t="s">
        <v>21</v>
      </c>
      <c r="AW226" s="13" t="s">
        <v>36</v>
      </c>
      <c r="AX226" s="13" t="s">
        <v>88</v>
      </c>
      <c r="AY226" s="258" t="s">
        <v>225</v>
      </c>
    </row>
    <row r="227" s="2" customFormat="1" ht="16.5" customHeight="1">
      <c r="A227" s="40"/>
      <c r="B227" s="41"/>
      <c r="C227" s="229" t="s">
        <v>430</v>
      </c>
      <c r="D227" s="229" t="s">
        <v>227</v>
      </c>
      <c r="E227" s="230" t="s">
        <v>3174</v>
      </c>
      <c r="F227" s="231" t="s">
        <v>3175</v>
      </c>
      <c r="G227" s="232" t="s">
        <v>537</v>
      </c>
      <c r="H227" s="233">
        <v>12.300000000000001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0.00044999999999999999</v>
      </c>
      <c r="R227" s="238">
        <f>Q227*H227</f>
        <v>0.005535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3451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3177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3452</v>
      </c>
      <c r="G229" s="248"/>
      <c r="H229" s="252">
        <v>12.300000000000001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12" customFormat="1" ht="22.8" customHeight="1">
      <c r="A230" s="12"/>
      <c r="B230" s="213"/>
      <c r="C230" s="214"/>
      <c r="D230" s="215" t="s">
        <v>79</v>
      </c>
      <c r="E230" s="227" t="s">
        <v>244</v>
      </c>
      <c r="F230" s="227" t="s">
        <v>462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SUM(P231:P288)</f>
        <v>0</v>
      </c>
      <c r="Q230" s="221"/>
      <c r="R230" s="222">
        <f>SUM(R231:R288)</f>
        <v>65.054045500000001</v>
      </c>
      <c r="S230" s="221"/>
      <c r="T230" s="223">
        <f>SUM(T231:T288)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88</v>
      </c>
      <c r="AT230" s="225" t="s">
        <v>79</v>
      </c>
      <c r="AU230" s="225" t="s">
        <v>88</v>
      </c>
      <c r="AY230" s="224" t="s">
        <v>225</v>
      </c>
      <c r="BK230" s="226">
        <f>SUM(BK231:BK288)</f>
        <v>0</v>
      </c>
    </row>
    <row r="231" s="2" customFormat="1" ht="24.15" customHeight="1">
      <c r="A231" s="40"/>
      <c r="B231" s="41"/>
      <c r="C231" s="229" t="s">
        <v>436</v>
      </c>
      <c r="D231" s="229" t="s">
        <v>227</v>
      </c>
      <c r="E231" s="230" t="s">
        <v>2473</v>
      </c>
      <c r="F231" s="231" t="s">
        <v>2474</v>
      </c>
      <c r="G231" s="232" t="s">
        <v>459</v>
      </c>
      <c r="H231" s="233">
        <v>12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0.00033</v>
      </c>
      <c r="R231" s="238">
        <f>Q231*H231</f>
        <v>0.00396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3453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2476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3454</v>
      </c>
      <c r="G233" s="248"/>
      <c r="H233" s="252">
        <v>12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82" t="s">
        <v>441</v>
      </c>
      <c r="D234" s="282" t="s">
        <v>341</v>
      </c>
      <c r="E234" s="283" t="s">
        <v>2478</v>
      </c>
      <c r="F234" s="284" t="s">
        <v>2479</v>
      </c>
      <c r="G234" s="285" t="s">
        <v>459</v>
      </c>
      <c r="H234" s="286">
        <v>12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0.0016999999999999999</v>
      </c>
      <c r="R234" s="238">
        <f>Q234*H234</f>
        <v>0.020399999999999998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3455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3456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2" customFormat="1" ht="16.5" customHeight="1">
      <c r="A236" s="40"/>
      <c r="B236" s="41"/>
      <c r="C236" s="229" t="s">
        <v>729</v>
      </c>
      <c r="D236" s="229" t="s">
        <v>227</v>
      </c>
      <c r="E236" s="230" t="s">
        <v>2482</v>
      </c>
      <c r="F236" s="231" t="s">
        <v>2483</v>
      </c>
      <c r="G236" s="232" t="s">
        <v>240</v>
      </c>
      <c r="H236" s="233">
        <v>3.4199999999999999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3457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2485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3458</v>
      </c>
      <c r="G238" s="248"/>
      <c r="H238" s="252">
        <v>3.4199999999999999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16.5" customHeight="1">
      <c r="A239" s="40"/>
      <c r="B239" s="41"/>
      <c r="C239" s="229" t="s">
        <v>735</v>
      </c>
      <c r="D239" s="229" t="s">
        <v>227</v>
      </c>
      <c r="E239" s="230" t="s">
        <v>2487</v>
      </c>
      <c r="F239" s="231" t="s">
        <v>2488</v>
      </c>
      <c r="G239" s="232" t="s">
        <v>230</v>
      </c>
      <c r="H239" s="233">
        <v>11.829000000000001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0.041259999999999998</v>
      </c>
      <c r="R239" s="238">
        <f>Q239*H239</f>
        <v>0.48806453999999999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3459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2490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3460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13" customFormat="1">
      <c r="A242" s="13"/>
      <c r="B242" s="247"/>
      <c r="C242" s="248"/>
      <c r="D242" s="249" t="s">
        <v>236</v>
      </c>
      <c r="E242" s="250" t="s">
        <v>1</v>
      </c>
      <c r="F242" s="251" t="s">
        <v>3461</v>
      </c>
      <c r="G242" s="248"/>
      <c r="H242" s="252">
        <v>5.9210000000000003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236</v>
      </c>
      <c r="AU242" s="258" t="s">
        <v>21</v>
      </c>
      <c r="AV242" s="13" t="s">
        <v>21</v>
      </c>
      <c r="AW242" s="13" t="s">
        <v>36</v>
      </c>
      <c r="AX242" s="13" t="s">
        <v>80</v>
      </c>
      <c r="AY242" s="258" t="s">
        <v>225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3462</v>
      </c>
      <c r="G243" s="248"/>
      <c r="H243" s="252">
        <v>5.9080000000000004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4" customFormat="1">
      <c r="A244" s="14"/>
      <c r="B244" s="260"/>
      <c r="C244" s="261"/>
      <c r="D244" s="249" t="s">
        <v>236</v>
      </c>
      <c r="E244" s="262" t="s">
        <v>1</v>
      </c>
      <c r="F244" s="263" t="s">
        <v>270</v>
      </c>
      <c r="G244" s="261"/>
      <c r="H244" s="264">
        <v>11.829000000000001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0" t="s">
        <v>236</v>
      </c>
      <c r="AU244" s="270" t="s">
        <v>21</v>
      </c>
      <c r="AV244" s="14" t="s">
        <v>232</v>
      </c>
      <c r="AW244" s="14" t="s">
        <v>36</v>
      </c>
      <c r="AX244" s="14" t="s">
        <v>88</v>
      </c>
      <c r="AY244" s="270" t="s">
        <v>225</v>
      </c>
    </row>
    <row r="245" s="2" customFormat="1" ht="16.5" customHeight="1">
      <c r="A245" s="40"/>
      <c r="B245" s="41"/>
      <c r="C245" s="229" t="s">
        <v>456</v>
      </c>
      <c r="D245" s="229" t="s">
        <v>227</v>
      </c>
      <c r="E245" s="230" t="s">
        <v>2493</v>
      </c>
      <c r="F245" s="231" t="s">
        <v>2494</v>
      </c>
      <c r="G245" s="232" t="s">
        <v>230</v>
      </c>
      <c r="H245" s="233">
        <v>11.829000000000001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2.0000000000000002E-05</v>
      </c>
      <c r="R245" s="238">
        <f>Q245*H245</f>
        <v>0.00023658000000000004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3463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2496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 ht="16.5" customHeight="1">
      <c r="A247" s="40"/>
      <c r="B247" s="41"/>
      <c r="C247" s="229" t="s">
        <v>463</v>
      </c>
      <c r="D247" s="229" t="s">
        <v>227</v>
      </c>
      <c r="E247" s="230" t="s">
        <v>2497</v>
      </c>
      <c r="F247" s="231" t="s">
        <v>2498</v>
      </c>
      <c r="G247" s="232" t="s">
        <v>395</v>
      </c>
      <c r="H247" s="233">
        <v>0.5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1.04877</v>
      </c>
      <c r="R247" s="238">
        <f>Q247*H247</f>
        <v>0.52438499999999999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3464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2500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3191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3465</v>
      </c>
      <c r="G250" s="248"/>
      <c r="H250" s="252">
        <v>0.5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470</v>
      </c>
      <c r="D251" s="229" t="s">
        <v>227</v>
      </c>
      <c r="E251" s="230" t="s">
        <v>3193</v>
      </c>
      <c r="F251" s="231" t="s">
        <v>3194</v>
      </c>
      <c r="G251" s="232" t="s">
        <v>240</v>
      </c>
      <c r="H251" s="233">
        <v>12.310000000000001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2.8967999999999998</v>
      </c>
      <c r="R251" s="238">
        <f>Q251*H251</f>
        <v>35.659607999999999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3466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3196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3467</v>
      </c>
      <c r="G253" s="248"/>
      <c r="H253" s="252">
        <v>4.3200000000000003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3468</v>
      </c>
      <c r="G254" s="248"/>
      <c r="H254" s="252">
        <v>7.9900000000000002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12.310000000000001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476</v>
      </c>
      <c r="D256" s="229" t="s">
        <v>227</v>
      </c>
      <c r="E256" s="230" t="s">
        <v>3198</v>
      </c>
      <c r="F256" s="231" t="s">
        <v>3199</v>
      </c>
      <c r="G256" s="232" t="s">
        <v>240</v>
      </c>
      <c r="H256" s="233">
        <v>4.3200000000000003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2.004</v>
      </c>
      <c r="R256" s="238">
        <f>Q256*H256</f>
        <v>8.6572800000000001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3469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3201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3470</v>
      </c>
      <c r="G258" s="248"/>
      <c r="H258" s="252">
        <v>4.3200000000000003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16.5" customHeight="1">
      <c r="A259" s="40"/>
      <c r="B259" s="41"/>
      <c r="C259" s="229" t="s">
        <v>481</v>
      </c>
      <c r="D259" s="229" t="s">
        <v>227</v>
      </c>
      <c r="E259" s="230" t="s">
        <v>2503</v>
      </c>
      <c r="F259" s="231" t="s">
        <v>2504</v>
      </c>
      <c r="G259" s="232" t="s">
        <v>240</v>
      </c>
      <c r="H259" s="233">
        <v>41.609999999999999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3471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2506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3472</v>
      </c>
      <c r="G261" s="248"/>
      <c r="H261" s="252">
        <v>41.609999999999999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24.15" customHeight="1">
      <c r="A262" s="40"/>
      <c r="B262" s="41"/>
      <c r="C262" s="229" t="s">
        <v>487</v>
      </c>
      <c r="D262" s="229" t="s">
        <v>227</v>
      </c>
      <c r="E262" s="230" t="s">
        <v>2513</v>
      </c>
      <c r="F262" s="231" t="s">
        <v>2514</v>
      </c>
      <c r="G262" s="232" t="s">
        <v>230</v>
      </c>
      <c r="H262" s="233">
        <v>60.423000000000002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0.00166</v>
      </c>
      <c r="R262" s="238">
        <f>Q262*H262</f>
        <v>0.10030218000000001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3473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2516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3474</v>
      </c>
      <c r="G264" s="248"/>
      <c r="H264" s="252">
        <v>34.423000000000002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3475</v>
      </c>
      <c r="G265" s="248"/>
      <c r="H265" s="252">
        <v>26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4" customFormat="1">
      <c r="A266" s="14"/>
      <c r="B266" s="260"/>
      <c r="C266" s="261"/>
      <c r="D266" s="249" t="s">
        <v>236</v>
      </c>
      <c r="E266" s="262" t="s">
        <v>1</v>
      </c>
      <c r="F266" s="263" t="s">
        <v>270</v>
      </c>
      <c r="G266" s="261"/>
      <c r="H266" s="264">
        <v>60.423000000000002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236</v>
      </c>
      <c r="AU266" s="270" t="s">
        <v>21</v>
      </c>
      <c r="AV266" s="14" t="s">
        <v>232</v>
      </c>
      <c r="AW266" s="14" t="s">
        <v>36</v>
      </c>
      <c r="AX266" s="14" t="s">
        <v>88</v>
      </c>
      <c r="AY266" s="270" t="s">
        <v>225</v>
      </c>
    </row>
    <row r="267" s="2" customFormat="1" ht="24.15" customHeight="1">
      <c r="A267" s="40"/>
      <c r="B267" s="41"/>
      <c r="C267" s="229" t="s">
        <v>492</v>
      </c>
      <c r="D267" s="229" t="s">
        <v>227</v>
      </c>
      <c r="E267" s="230" t="s">
        <v>2530</v>
      </c>
      <c r="F267" s="231" t="s">
        <v>2531</v>
      </c>
      <c r="G267" s="232" t="s">
        <v>230</v>
      </c>
      <c r="H267" s="233">
        <v>60.423000000000002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4.0000000000000003E-05</v>
      </c>
      <c r="R267" s="238">
        <f>Q267*H267</f>
        <v>0.0024169200000000004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3476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2533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16.5" customHeight="1">
      <c r="A269" s="40"/>
      <c r="B269" s="41"/>
      <c r="C269" s="229" t="s">
        <v>498</v>
      </c>
      <c r="D269" s="229" t="s">
        <v>227</v>
      </c>
      <c r="E269" s="230" t="s">
        <v>3208</v>
      </c>
      <c r="F269" s="231" t="s">
        <v>3209</v>
      </c>
      <c r="G269" s="232" t="s">
        <v>395</v>
      </c>
      <c r="H269" s="233">
        <v>3.9300000000000002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1.0384500000000001</v>
      </c>
      <c r="R269" s="238">
        <f>Q269*H269</f>
        <v>4.0811085000000009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3477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3211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3478</v>
      </c>
      <c r="G271" s="248"/>
      <c r="H271" s="252">
        <v>3.9300000000000002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2" customFormat="1" ht="21.75" customHeight="1">
      <c r="A272" s="40"/>
      <c r="B272" s="41"/>
      <c r="C272" s="229" t="s">
        <v>505</v>
      </c>
      <c r="D272" s="229" t="s">
        <v>227</v>
      </c>
      <c r="E272" s="230" t="s">
        <v>2546</v>
      </c>
      <c r="F272" s="231" t="s">
        <v>2547</v>
      </c>
      <c r="G272" s="232" t="s">
        <v>240</v>
      </c>
      <c r="H272" s="233">
        <v>108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0.13208</v>
      </c>
      <c r="R272" s="238">
        <f>Q272*H272</f>
        <v>14.26464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3479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2549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3480</v>
      </c>
      <c r="G274" s="248"/>
      <c r="H274" s="252">
        <v>108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511</v>
      </c>
      <c r="D275" s="229" t="s">
        <v>227</v>
      </c>
      <c r="E275" s="230" t="s">
        <v>2550</v>
      </c>
      <c r="F275" s="231" t="s">
        <v>2551</v>
      </c>
      <c r="G275" s="232" t="s">
        <v>240</v>
      </c>
      <c r="H275" s="233">
        <v>108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3481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2553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517</v>
      </c>
      <c r="D277" s="229" t="s">
        <v>227</v>
      </c>
      <c r="E277" s="230" t="s">
        <v>2554</v>
      </c>
      <c r="F277" s="231" t="s">
        <v>2555</v>
      </c>
      <c r="G277" s="232" t="s">
        <v>537</v>
      </c>
      <c r="H277" s="233">
        <v>11.92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0.00033</v>
      </c>
      <c r="R277" s="238">
        <f>Q277*H277</f>
        <v>0.0039335999999999998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3482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2557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3483</v>
      </c>
      <c r="G279" s="248"/>
      <c r="H279" s="252">
        <v>11.92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1.75" customHeight="1">
      <c r="A280" s="40"/>
      <c r="B280" s="41"/>
      <c r="C280" s="229" t="s">
        <v>523</v>
      </c>
      <c r="D280" s="229" t="s">
        <v>227</v>
      </c>
      <c r="E280" s="230" t="s">
        <v>2559</v>
      </c>
      <c r="F280" s="231" t="s">
        <v>2560</v>
      </c>
      <c r="G280" s="232" t="s">
        <v>537</v>
      </c>
      <c r="H280" s="233">
        <v>11.92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0.040000000000000001</v>
      </c>
      <c r="R280" s="238">
        <f>Q280*H280</f>
        <v>0.4768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340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340</v>
      </c>
      <c r="BM280" s="240" t="s">
        <v>3484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3219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3485</v>
      </c>
      <c r="G282" s="248"/>
      <c r="H282" s="252">
        <v>11.92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1.75" customHeight="1">
      <c r="A283" s="40"/>
      <c r="B283" s="41"/>
      <c r="C283" s="229" t="s">
        <v>528</v>
      </c>
      <c r="D283" s="229" t="s">
        <v>227</v>
      </c>
      <c r="E283" s="230" t="s">
        <v>1032</v>
      </c>
      <c r="F283" s="231" t="s">
        <v>1033</v>
      </c>
      <c r="G283" s="232" t="s">
        <v>230</v>
      </c>
      <c r="H283" s="233">
        <v>8.859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0.08702</v>
      </c>
      <c r="R283" s="238">
        <f>Q283*H283</f>
        <v>0.77091018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232</v>
      </c>
      <c r="AT283" s="240" t="s">
        <v>227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3486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3487</v>
      </c>
      <c r="G284" s="248"/>
      <c r="H284" s="252">
        <v>4.633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80</v>
      </c>
      <c r="AY284" s="258" t="s">
        <v>225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3488</v>
      </c>
      <c r="G285" s="248"/>
      <c r="H285" s="252">
        <v>1.8440000000000001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80</v>
      </c>
      <c r="AY285" s="258" t="s">
        <v>225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3489</v>
      </c>
      <c r="G286" s="248"/>
      <c r="H286" s="252">
        <v>2.3820000000000001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4" customFormat="1">
      <c r="A287" s="14"/>
      <c r="B287" s="260"/>
      <c r="C287" s="261"/>
      <c r="D287" s="249" t="s">
        <v>236</v>
      </c>
      <c r="E287" s="262" t="s">
        <v>1</v>
      </c>
      <c r="F287" s="263" t="s">
        <v>270</v>
      </c>
      <c r="G287" s="261"/>
      <c r="H287" s="264">
        <v>8.859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236</v>
      </c>
      <c r="AU287" s="270" t="s">
        <v>21</v>
      </c>
      <c r="AV287" s="14" t="s">
        <v>232</v>
      </c>
      <c r="AW287" s="14" t="s">
        <v>36</v>
      </c>
      <c r="AX287" s="14" t="s">
        <v>88</v>
      </c>
      <c r="AY287" s="270" t="s">
        <v>225</v>
      </c>
    </row>
    <row r="288" s="2" customFormat="1" ht="24.15" customHeight="1">
      <c r="A288" s="40"/>
      <c r="B288" s="41"/>
      <c r="C288" s="229" t="s">
        <v>534</v>
      </c>
      <c r="D288" s="229" t="s">
        <v>227</v>
      </c>
      <c r="E288" s="230" t="s">
        <v>1037</v>
      </c>
      <c r="F288" s="231" t="s">
        <v>1038</v>
      </c>
      <c r="G288" s="232" t="s">
        <v>230</v>
      </c>
      <c r="H288" s="233">
        <v>8.859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3490</v>
      </c>
    </row>
    <row r="289" s="12" customFormat="1" ht="22.8" customHeight="1">
      <c r="A289" s="12"/>
      <c r="B289" s="213"/>
      <c r="C289" s="214"/>
      <c r="D289" s="215" t="s">
        <v>79</v>
      </c>
      <c r="E289" s="227" t="s">
        <v>232</v>
      </c>
      <c r="F289" s="227" t="s">
        <v>469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SUM(P290:P333)</f>
        <v>0</v>
      </c>
      <c r="Q289" s="221"/>
      <c r="R289" s="222">
        <f>SUM(R290:R333)</f>
        <v>40.361660549999996</v>
      </c>
      <c r="S289" s="221"/>
      <c r="T289" s="223">
        <f>SUM(T290:T333)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88</v>
      </c>
      <c r="AT289" s="225" t="s">
        <v>79</v>
      </c>
      <c r="AU289" s="225" t="s">
        <v>88</v>
      </c>
      <c r="AY289" s="224" t="s">
        <v>225</v>
      </c>
      <c r="BK289" s="226">
        <f>SUM(BK290:BK333)</f>
        <v>0</v>
      </c>
    </row>
    <row r="290" s="2" customFormat="1" ht="21.75" customHeight="1">
      <c r="A290" s="40"/>
      <c r="B290" s="41"/>
      <c r="C290" s="229" t="s">
        <v>542</v>
      </c>
      <c r="D290" s="229" t="s">
        <v>227</v>
      </c>
      <c r="E290" s="230" t="s">
        <v>3245</v>
      </c>
      <c r="F290" s="231" t="s">
        <v>3246</v>
      </c>
      <c r="G290" s="232" t="s">
        <v>240</v>
      </c>
      <c r="H290" s="233">
        <v>10.09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3491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3248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13" customFormat="1">
      <c r="A292" s="13"/>
      <c r="B292" s="247"/>
      <c r="C292" s="248"/>
      <c r="D292" s="249" t="s">
        <v>236</v>
      </c>
      <c r="E292" s="250" t="s">
        <v>1</v>
      </c>
      <c r="F292" s="251" t="s">
        <v>3492</v>
      </c>
      <c r="G292" s="248"/>
      <c r="H292" s="252">
        <v>10.09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236</v>
      </c>
      <c r="AU292" s="258" t="s">
        <v>21</v>
      </c>
      <c r="AV292" s="13" t="s">
        <v>21</v>
      </c>
      <c r="AW292" s="13" t="s">
        <v>36</v>
      </c>
      <c r="AX292" s="13" t="s">
        <v>88</v>
      </c>
      <c r="AY292" s="258" t="s">
        <v>225</v>
      </c>
    </row>
    <row r="293" s="2" customFormat="1" ht="24.15" customHeight="1">
      <c r="A293" s="40"/>
      <c r="B293" s="41"/>
      <c r="C293" s="229" t="s">
        <v>547</v>
      </c>
      <c r="D293" s="229" t="s">
        <v>227</v>
      </c>
      <c r="E293" s="230" t="s">
        <v>2573</v>
      </c>
      <c r="F293" s="231" t="s">
        <v>2574</v>
      </c>
      <c r="G293" s="232" t="s">
        <v>230</v>
      </c>
      <c r="H293" s="233">
        <v>43.229999999999997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0.0074400000000000004</v>
      </c>
      <c r="R293" s="238">
        <f>Q293*H293</f>
        <v>0.32163120000000001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3493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2576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3494</v>
      </c>
      <c r="G295" s="248"/>
      <c r="H295" s="252">
        <v>26.66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80</v>
      </c>
      <c r="AY295" s="258" t="s">
        <v>225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3495</v>
      </c>
      <c r="G296" s="248"/>
      <c r="H296" s="252">
        <v>16.57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80</v>
      </c>
      <c r="AY296" s="258" t="s">
        <v>225</v>
      </c>
    </row>
    <row r="297" s="14" customFormat="1">
      <c r="A297" s="14"/>
      <c r="B297" s="260"/>
      <c r="C297" s="261"/>
      <c r="D297" s="249" t="s">
        <v>236</v>
      </c>
      <c r="E297" s="262" t="s">
        <v>1</v>
      </c>
      <c r="F297" s="263" t="s">
        <v>270</v>
      </c>
      <c r="G297" s="261"/>
      <c r="H297" s="264">
        <v>43.229999999999997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0" t="s">
        <v>236</v>
      </c>
      <c r="AU297" s="270" t="s">
        <v>21</v>
      </c>
      <c r="AV297" s="14" t="s">
        <v>232</v>
      </c>
      <c r="AW297" s="14" t="s">
        <v>36</v>
      </c>
      <c r="AX297" s="14" t="s">
        <v>88</v>
      </c>
      <c r="AY297" s="270" t="s">
        <v>225</v>
      </c>
    </row>
    <row r="298" s="2" customFormat="1" ht="24.15" customHeight="1">
      <c r="A298" s="40"/>
      <c r="B298" s="41"/>
      <c r="C298" s="229" t="s">
        <v>554</v>
      </c>
      <c r="D298" s="229" t="s">
        <v>227</v>
      </c>
      <c r="E298" s="230" t="s">
        <v>2580</v>
      </c>
      <c r="F298" s="231" t="s">
        <v>2581</v>
      </c>
      <c r="G298" s="232" t="s">
        <v>230</v>
      </c>
      <c r="H298" s="233">
        <v>5.0999999999999996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0.0072700000000000004</v>
      </c>
      <c r="R298" s="238">
        <f>Q298*H298</f>
        <v>0.037076999999999999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3496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2583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13" customFormat="1">
      <c r="A300" s="13"/>
      <c r="B300" s="247"/>
      <c r="C300" s="248"/>
      <c r="D300" s="249" t="s">
        <v>236</v>
      </c>
      <c r="E300" s="250" t="s">
        <v>1</v>
      </c>
      <c r="F300" s="251" t="s">
        <v>3497</v>
      </c>
      <c r="G300" s="248"/>
      <c r="H300" s="252">
        <v>5.0999999999999996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236</v>
      </c>
      <c r="AU300" s="258" t="s">
        <v>21</v>
      </c>
      <c r="AV300" s="13" t="s">
        <v>21</v>
      </c>
      <c r="AW300" s="13" t="s">
        <v>36</v>
      </c>
      <c r="AX300" s="13" t="s">
        <v>88</v>
      </c>
      <c r="AY300" s="258" t="s">
        <v>225</v>
      </c>
    </row>
    <row r="301" s="2" customFormat="1" ht="24.15" customHeight="1">
      <c r="A301" s="40"/>
      <c r="B301" s="41"/>
      <c r="C301" s="229" t="s">
        <v>561</v>
      </c>
      <c r="D301" s="229" t="s">
        <v>227</v>
      </c>
      <c r="E301" s="230" t="s">
        <v>2585</v>
      </c>
      <c r="F301" s="231" t="s">
        <v>2586</v>
      </c>
      <c r="G301" s="232" t="s">
        <v>230</v>
      </c>
      <c r="H301" s="233">
        <v>43.229999999999997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3498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2588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2" customFormat="1" ht="24.15" customHeight="1">
      <c r="A303" s="40"/>
      <c r="B303" s="41"/>
      <c r="C303" s="229" t="s">
        <v>570</v>
      </c>
      <c r="D303" s="229" t="s">
        <v>227</v>
      </c>
      <c r="E303" s="230" t="s">
        <v>2589</v>
      </c>
      <c r="F303" s="231" t="s">
        <v>2590</v>
      </c>
      <c r="G303" s="232" t="s">
        <v>230</v>
      </c>
      <c r="H303" s="233">
        <v>5.1929999999999996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5.0000000000000002E-05</v>
      </c>
      <c r="R303" s="238">
        <f>Q303*H303</f>
        <v>0.00025965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3499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2592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21.75" customHeight="1">
      <c r="A305" s="40"/>
      <c r="B305" s="41"/>
      <c r="C305" s="229" t="s">
        <v>576</v>
      </c>
      <c r="D305" s="229" t="s">
        <v>227</v>
      </c>
      <c r="E305" s="230" t="s">
        <v>2598</v>
      </c>
      <c r="F305" s="231" t="s">
        <v>2599</v>
      </c>
      <c r="G305" s="232" t="s">
        <v>395</v>
      </c>
      <c r="H305" s="233">
        <v>2.1400000000000001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1.0492699999999999</v>
      </c>
      <c r="R305" s="238">
        <f>Q305*H305</f>
        <v>2.2454377999999999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3500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2601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13" customFormat="1">
      <c r="A307" s="13"/>
      <c r="B307" s="247"/>
      <c r="C307" s="248"/>
      <c r="D307" s="249" t="s">
        <v>236</v>
      </c>
      <c r="E307" s="250" t="s">
        <v>1</v>
      </c>
      <c r="F307" s="251" t="s">
        <v>3501</v>
      </c>
      <c r="G307" s="248"/>
      <c r="H307" s="252">
        <v>2.1400000000000001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236</v>
      </c>
      <c r="AU307" s="258" t="s">
        <v>21</v>
      </c>
      <c r="AV307" s="13" t="s">
        <v>21</v>
      </c>
      <c r="AW307" s="13" t="s">
        <v>36</v>
      </c>
      <c r="AX307" s="13" t="s">
        <v>88</v>
      </c>
      <c r="AY307" s="258" t="s">
        <v>225</v>
      </c>
    </row>
    <row r="308" s="2" customFormat="1" ht="16.5" customHeight="1">
      <c r="A308" s="40"/>
      <c r="B308" s="41"/>
      <c r="C308" s="229" t="s">
        <v>584</v>
      </c>
      <c r="D308" s="229" t="s">
        <v>227</v>
      </c>
      <c r="E308" s="230" t="s">
        <v>3225</v>
      </c>
      <c r="F308" s="231" t="s">
        <v>3226</v>
      </c>
      <c r="G308" s="232" t="s">
        <v>537</v>
      </c>
      <c r="H308" s="233">
        <v>12.699999999999999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0.29558000000000001</v>
      </c>
      <c r="R308" s="238">
        <f>Q308*H308</f>
        <v>3.7538659999999999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232</v>
      </c>
      <c r="AT308" s="240" t="s">
        <v>227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3502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3228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13" customFormat="1">
      <c r="A310" s="13"/>
      <c r="B310" s="247"/>
      <c r="C310" s="248"/>
      <c r="D310" s="249" t="s">
        <v>236</v>
      </c>
      <c r="E310" s="250" t="s">
        <v>1</v>
      </c>
      <c r="F310" s="251" t="s">
        <v>3503</v>
      </c>
      <c r="G310" s="248"/>
      <c r="H310" s="252">
        <v>12.699999999999999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236</v>
      </c>
      <c r="AU310" s="258" t="s">
        <v>21</v>
      </c>
      <c r="AV310" s="13" t="s">
        <v>21</v>
      </c>
      <c r="AW310" s="13" t="s">
        <v>36</v>
      </c>
      <c r="AX310" s="13" t="s">
        <v>88</v>
      </c>
      <c r="AY310" s="258" t="s">
        <v>225</v>
      </c>
    </row>
    <row r="311" s="2" customFormat="1" ht="33" customHeight="1">
      <c r="A311" s="40"/>
      <c r="B311" s="41"/>
      <c r="C311" s="229" t="s">
        <v>591</v>
      </c>
      <c r="D311" s="229" t="s">
        <v>227</v>
      </c>
      <c r="E311" s="230" t="s">
        <v>3504</v>
      </c>
      <c r="F311" s="231" t="s">
        <v>3505</v>
      </c>
      <c r="G311" s="232" t="s">
        <v>230</v>
      </c>
      <c r="H311" s="233">
        <v>9.1869999999999994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3506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3507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3508</v>
      </c>
      <c r="G313" s="248"/>
      <c r="H313" s="252">
        <v>9.1869999999999994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4.15" customHeight="1">
      <c r="A314" s="40"/>
      <c r="B314" s="41"/>
      <c r="C314" s="229" t="s">
        <v>447</v>
      </c>
      <c r="D314" s="229" t="s">
        <v>227</v>
      </c>
      <c r="E314" s="230" t="s">
        <v>2645</v>
      </c>
      <c r="F314" s="231" t="s">
        <v>2646</v>
      </c>
      <c r="G314" s="232" t="s">
        <v>230</v>
      </c>
      <c r="H314" s="233">
        <v>0.92300000000000004</v>
      </c>
      <c r="I314" s="234"/>
      <c r="J314" s="235">
        <f>ROUND(I314*H314,2)</f>
        <v>0</v>
      </c>
      <c r="K314" s="231" t="s">
        <v>231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0.05305</v>
      </c>
      <c r="R314" s="238">
        <f>Q314*H314</f>
        <v>0.048965149999999999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232</v>
      </c>
      <c r="AT314" s="240" t="s">
        <v>227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232</v>
      </c>
      <c r="BM314" s="240" t="s">
        <v>3509</v>
      </c>
    </row>
    <row r="315" s="2" customFormat="1">
      <c r="A315" s="40"/>
      <c r="B315" s="41"/>
      <c r="C315" s="42"/>
      <c r="D315" s="242" t="s">
        <v>234</v>
      </c>
      <c r="E315" s="42"/>
      <c r="F315" s="243" t="s">
        <v>2648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234</v>
      </c>
      <c r="AU315" s="18" t="s">
        <v>21</v>
      </c>
    </row>
    <row r="316" s="2" customFormat="1">
      <c r="A316" s="40"/>
      <c r="B316" s="41"/>
      <c r="C316" s="42"/>
      <c r="D316" s="249" t="s">
        <v>261</v>
      </c>
      <c r="E316" s="42"/>
      <c r="F316" s="259" t="s">
        <v>3235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261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3510</v>
      </c>
      <c r="G317" s="248"/>
      <c r="H317" s="252">
        <v>0.92300000000000004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451</v>
      </c>
      <c r="D318" s="229" t="s">
        <v>227</v>
      </c>
      <c r="E318" s="230" t="s">
        <v>2651</v>
      </c>
      <c r="F318" s="231" t="s">
        <v>2652</v>
      </c>
      <c r="G318" s="232" t="s">
        <v>230</v>
      </c>
      <c r="H318" s="233">
        <v>0.92300000000000004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0.05305</v>
      </c>
      <c r="R318" s="238">
        <f>Q318*H318</f>
        <v>0.048965149999999999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3511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2654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4.15" customHeight="1">
      <c r="A320" s="40"/>
      <c r="B320" s="41"/>
      <c r="C320" s="229" t="s">
        <v>968</v>
      </c>
      <c r="D320" s="229" t="s">
        <v>227</v>
      </c>
      <c r="E320" s="230" t="s">
        <v>3259</v>
      </c>
      <c r="F320" s="231" t="s">
        <v>3260</v>
      </c>
      <c r="G320" s="232" t="s">
        <v>240</v>
      </c>
      <c r="H320" s="233">
        <v>0.040000000000000001</v>
      </c>
      <c r="I320" s="234"/>
      <c r="J320" s="235">
        <f>ROUND(I320*H320,2)</f>
        <v>0</v>
      </c>
      <c r="K320" s="231" t="s">
        <v>231</v>
      </c>
      <c r="L320" s="46"/>
      <c r="M320" s="236" t="s">
        <v>1</v>
      </c>
      <c r="N320" s="237" t="s">
        <v>45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232</v>
      </c>
      <c r="AT320" s="240" t="s">
        <v>227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3512</v>
      </c>
    </row>
    <row r="321" s="2" customFormat="1">
      <c r="A321" s="40"/>
      <c r="B321" s="41"/>
      <c r="C321" s="42"/>
      <c r="D321" s="242" t="s">
        <v>234</v>
      </c>
      <c r="E321" s="42"/>
      <c r="F321" s="243" t="s">
        <v>3262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234</v>
      </c>
      <c r="AU321" s="18" t="s">
        <v>21</v>
      </c>
    </row>
    <row r="322" s="13" customFormat="1">
      <c r="A322" s="13"/>
      <c r="B322" s="247"/>
      <c r="C322" s="248"/>
      <c r="D322" s="249" t="s">
        <v>236</v>
      </c>
      <c r="E322" s="250" t="s">
        <v>1</v>
      </c>
      <c r="F322" s="251" t="s">
        <v>3513</v>
      </c>
      <c r="G322" s="248"/>
      <c r="H322" s="252">
        <v>0.040000000000000001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236</v>
      </c>
      <c r="AU322" s="258" t="s">
        <v>21</v>
      </c>
      <c r="AV322" s="13" t="s">
        <v>21</v>
      </c>
      <c r="AW322" s="13" t="s">
        <v>36</v>
      </c>
      <c r="AX322" s="13" t="s">
        <v>80</v>
      </c>
      <c r="AY322" s="258" t="s">
        <v>225</v>
      </c>
    </row>
    <row r="323" s="14" customFormat="1">
      <c r="A323" s="14"/>
      <c r="B323" s="260"/>
      <c r="C323" s="261"/>
      <c r="D323" s="249" t="s">
        <v>236</v>
      </c>
      <c r="E323" s="262" t="s">
        <v>1</v>
      </c>
      <c r="F323" s="263" t="s">
        <v>270</v>
      </c>
      <c r="G323" s="261"/>
      <c r="H323" s="264">
        <v>0.040000000000000001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236</v>
      </c>
      <c r="AU323" s="270" t="s">
        <v>21</v>
      </c>
      <c r="AV323" s="14" t="s">
        <v>232</v>
      </c>
      <c r="AW323" s="14" t="s">
        <v>36</v>
      </c>
      <c r="AX323" s="14" t="s">
        <v>88</v>
      </c>
      <c r="AY323" s="270" t="s">
        <v>225</v>
      </c>
    </row>
    <row r="324" s="2" customFormat="1" ht="24.15" customHeight="1">
      <c r="A324" s="40"/>
      <c r="B324" s="41"/>
      <c r="C324" s="229" t="s">
        <v>971</v>
      </c>
      <c r="D324" s="229" t="s">
        <v>227</v>
      </c>
      <c r="E324" s="230" t="s">
        <v>3514</v>
      </c>
      <c r="F324" s="231" t="s">
        <v>3515</v>
      </c>
      <c r="G324" s="232" t="s">
        <v>240</v>
      </c>
      <c r="H324" s="233">
        <v>8.75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2.1080000000000001</v>
      </c>
      <c r="R324" s="238">
        <f>Q324*H324</f>
        <v>18.445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3516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3517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3518</v>
      </c>
      <c r="G326" s="248"/>
      <c r="H326" s="252">
        <v>8.75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16.5" customHeight="1">
      <c r="A327" s="40"/>
      <c r="B327" s="41"/>
      <c r="C327" s="229" t="s">
        <v>974</v>
      </c>
      <c r="D327" s="229" t="s">
        <v>227</v>
      </c>
      <c r="E327" s="230" t="s">
        <v>499</v>
      </c>
      <c r="F327" s="231" t="s">
        <v>500</v>
      </c>
      <c r="G327" s="232" t="s">
        <v>240</v>
      </c>
      <c r="H327" s="233">
        <v>4.3099999999999996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2.004</v>
      </c>
      <c r="R327" s="238">
        <f>Q327*H327</f>
        <v>8.6372399999999985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3519</v>
      </c>
    </row>
    <row r="328" s="13" customFormat="1">
      <c r="A328" s="13"/>
      <c r="B328" s="247"/>
      <c r="C328" s="248"/>
      <c r="D328" s="249" t="s">
        <v>236</v>
      </c>
      <c r="E328" s="250" t="s">
        <v>1</v>
      </c>
      <c r="F328" s="251" t="s">
        <v>3520</v>
      </c>
      <c r="G328" s="248"/>
      <c r="H328" s="252">
        <v>4.3099999999999996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236</v>
      </c>
      <c r="AU328" s="258" t="s">
        <v>21</v>
      </c>
      <c r="AV328" s="13" t="s">
        <v>21</v>
      </c>
      <c r="AW328" s="13" t="s">
        <v>36</v>
      </c>
      <c r="AX328" s="13" t="s">
        <v>88</v>
      </c>
      <c r="AY328" s="258" t="s">
        <v>225</v>
      </c>
    </row>
    <row r="329" s="2" customFormat="1" ht="24.15" customHeight="1">
      <c r="A329" s="40"/>
      <c r="B329" s="41"/>
      <c r="C329" s="229" t="s">
        <v>587</v>
      </c>
      <c r="D329" s="229" t="s">
        <v>227</v>
      </c>
      <c r="E329" s="230" t="s">
        <v>1400</v>
      </c>
      <c r="F329" s="231" t="s">
        <v>1401</v>
      </c>
      <c r="G329" s="232" t="s">
        <v>230</v>
      </c>
      <c r="H329" s="233">
        <v>9.1799999999999997</v>
      </c>
      <c r="I329" s="234"/>
      <c r="J329" s="235">
        <f>ROUND(I329*H329,2)</f>
        <v>0</v>
      </c>
      <c r="K329" s="231" t="s">
        <v>231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0.74326999999999999</v>
      </c>
      <c r="R329" s="238">
        <f>Q329*H329</f>
        <v>6.8232185999999997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232</v>
      </c>
      <c r="AT329" s="240" t="s">
        <v>227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3521</v>
      </c>
    </row>
    <row r="330" s="2" customFormat="1">
      <c r="A330" s="40"/>
      <c r="B330" s="41"/>
      <c r="C330" s="42"/>
      <c r="D330" s="242" t="s">
        <v>234</v>
      </c>
      <c r="E330" s="42"/>
      <c r="F330" s="243" t="s">
        <v>1403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234</v>
      </c>
      <c r="AU330" s="18" t="s">
        <v>21</v>
      </c>
    </row>
    <row r="331" s="13" customFormat="1">
      <c r="A331" s="13"/>
      <c r="B331" s="247"/>
      <c r="C331" s="248"/>
      <c r="D331" s="249" t="s">
        <v>236</v>
      </c>
      <c r="E331" s="250" t="s">
        <v>1</v>
      </c>
      <c r="F331" s="251" t="s">
        <v>3522</v>
      </c>
      <c r="G331" s="248"/>
      <c r="H331" s="252">
        <v>9.1799999999999997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236</v>
      </c>
      <c r="AU331" s="258" t="s">
        <v>21</v>
      </c>
      <c r="AV331" s="13" t="s">
        <v>21</v>
      </c>
      <c r="AW331" s="13" t="s">
        <v>36</v>
      </c>
      <c r="AX331" s="13" t="s">
        <v>88</v>
      </c>
      <c r="AY331" s="258" t="s">
        <v>225</v>
      </c>
    </row>
    <row r="332" s="2" customFormat="1" ht="24.15" customHeight="1">
      <c r="A332" s="40"/>
      <c r="B332" s="41"/>
      <c r="C332" s="229" t="s">
        <v>1444</v>
      </c>
      <c r="D332" s="229" t="s">
        <v>227</v>
      </c>
      <c r="E332" s="230" t="s">
        <v>3241</v>
      </c>
      <c r="F332" s="231" t="s">
        <v>3242</v>
      </c>
      <c r="G332" s="232" t="s">
        <v>240</v>
      </c>
      <c r="H332" s="233">
        <v>0.14999999999999999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232</v>
      </c>
      <c r="AT332" s="240" t="s">
        <v>227</v>
      </c>
      <c r="AU332" s="240" t="s">
        <v>21</v>
      </c>
      <c r="AY332" s="18" t="s">
        <v>225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88</v>
      </c>
      <c r="BK332" s="241">
        <f>ROUND(I332*H332,2)</f>
        <v>0</v>
      </c>
      <c r="BL332" s="18" t="s">
        <v>232</v>
      </c>
      <c r="BM332" s="240" t="s">
        <v>3523</v>
      </c>
    </row>
    <row r="333" s="13" customFormat="1">
      <c r="A333" s="13"/>
      <c r="B333" s="247"/>
      <c r="C333" s="248"/>
      <c r="D333" s="249" t="s">
        <v>236</v>
      </c>
      <c r="E333" s="250" t="s">
        <v>1</v>
      </c>
      <c r="F333" s="251" t="s">
        <v>3524</v>
      </c>
      <c r="G333" s="248"/>
      <c r="H333" s="252">
        <v>0.14999999999999999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236</v>
      </c>
      <c r="AU333" s="258" t="s">
        <v>21</v>
      </c>
      <c r="AV333" s="13" t="s">
        <v>21</v>
      </c>
      <c r="AW333" s="13" t="s">
        <v>36</v>
      </c>
      <c r="AX333" s="13" t="s">
        <v>88</v>
      </c>
      <c r="AY333" s="258" t="s">
        <v>225</v>
      </c>
    </row>
    <row r="334" s="12" customFormat="1" ht="22.8" customHeight="1">
      <c r="A334" s="12"/>
      <c r="B334" s="213"/>
      <c r="C334" s="214"/>
      <c r="D334" s="215" t="s">
        <v>79</v>
      </c>
      <c r="E334" s="227" t="s">
        <v>256</v>
      </c>
      <c r="F334" s="227" t="s">
        <v>504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SUM(P335:P346)</f>
        <v>0</v>
      </c>
      <c r="Q334" s="221"/>
      <c r="R334" s="222">
        <f>SUM(R335:R346)</f>
        <v>0.085536000000000015</v>
      </c>
      <c r="S334" s="221"/>
      <c r="T334" s="223">
        <f>SUM(T335:T346)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88</v>
      </c>
      <c r="AT334" s="225" t="s">
        <v>79</v>
      </c>
      <c r="AU334" s="225" t="s">
        <v>88</v>
      </c>
      <c r="AY334" s="224" t="s">
        <v>225</v>
      </c>
      <c r="BK334" s="226">
        <f>SUM(BK335:BK346)</f>
        <v>0</v>
      </c>
    </row>
    <row r="335" s="2" customFormat="1" ht="24.15" customHeight="1">
      <c r="A335" s="40"/>
      <c r="B335" s="41"/>
      <c r="C335" s="229" t="s">
        <v>1448</v>
      </c>
      <c r="D335" s="229" t="s">
        <v>227</v>
      </c>
      <c r="E335" s="230" t="s">
        <v>2660</v>
      </c>
      <c r="F335" s="231" t="s">
        <v>2661</v>
      </c>
      <c r="G335" s="232" t="s">
        <v>230</v>
      </c>
      <c r="H335" s="233">
        <v>19.440000000000001</v>
      </c>
      <c r="I335" s="234"/>
      <c r="J335" s="235">
        <f>ROUND(I335*H335,2)</f>
        <v>0</v>
      </c>
      <c r="K335" s="231" t="s">
        <v>231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232</v>
      </c>
      <c r="AT335" s="240" t="s">
        <v>227</v>
      </c>
      <c r="AU335" s="240" t="s">
        <v>21</v>
      </c>
      <c r="AY335" s="18" t="s">
        <v>225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88</v>
      </c>
      <c r="BK335" s="241">
        <f>ROUND(I335*H335,2)</f>
        <v>0</v>
      </c>
      <c r="BL335" s="18" t="s">
        <v>232</v>
      </c>
      <c r="BM335" s="240" t="s">
        <v>3525</v>
      </c>
    </row>
    <row r="336" s="2" customFormat="1">
      <c r="A336" s="40"/>
      <c r="B336" s="41"/>
      <c r="C336" s="42"/>
      <c r="D336" s="242" t="s">
        <v>234</v>
      </c>
      <c r="E336" s="42"/>
      <c r="F336" s="243" t="s">
        <v>2663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234</v>
      </c>
      <c r="AU336" s="18" t="s">
        <v>21</v>
      </c>
    </row>
    <row r="337" s="13" customFormat="1">
      <c r="A337" s="13"/>
      <c r="B337" s="247"/>
      <c r="C337" s="248"/>
      <c r="D337" s="249" t="s">
        <v>236</v>
      </c>
      <c r="E337" s="250" t="s">
        <v>1</v>
      </c>
      <c r="F337" s="251" t="s">
        <v>3526</v>
      </c>
      <c r="G337" s="248"/>
      <c r="H337" s="252">
        <v>19.440000000000001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236</v>
      </c>
      <c r="AU337" s="258" t="s">
        <v>21</v>
      </c>
      <c r="AV337" s="13" t="s">
        <v>21</v>
      </c>
      <c r="AW337" s="13" t="s">
        <v>36</v>
      </c>
      <c r="AX337" s="13" t="s">
        <v>88</v>
      </c>
      <c r="AY337" s="258" t="s">
        <v>225</v>
      </c>
    </row>
    <row r="338" s="2" customFormat="1" ht="24.15" customHeight="1">
      <c r="A338" s="40"/>
      <c r="B338" s="41"/>
      <c r="C338" s="229" t="s">
        <v>1453</v>
      </c>
      <c r="D338" s="229" t="s">
        <v>227</v>
      </c>
      <c r="E338" s="230" t="s">
        <v>2665</v>
      </c>
      <c r="F338" s="231" t="s">
        <v>2666</v>
      </c>
      <c r="G338" s="232" t="s">
        <v>230</v>
      </c>
      <c r="H338" s="233">
        <v>19.440000000000001</v>
      </c>
      <c r="I338" s="234"/>
      <c r="J338" s="235">
        <f>ROUND(I338*H338,2)</f>
        <v>0</v>
      </c>
      <c r="K338" s="231" t="s">
        <v>231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232</v>
      </c>
      <c r="AT338" s="240" t="s">
        <v>227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3527</v>
      </c>
    </row>
    <row r="339" s="2" customFormat="1">
      <c r="A339" s="40"/>
      <c r="B339" s="41"/>
      <c r="C339" s="42"/>
      <c r="D339" s="242" t="s">
        <v>234</v>
      </c>
      <c r="E339" s="42"/>
      <c r="F339" s="243" t="s">
        <v>2668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234</v>
      </c>
      <c r="AU339" s="18" t="s">
        <v>21</v>
      </c>
    </row>
    <row r="340" s="13" customFormat="1">
      <c r="A340" s="13"/>
      <c r="B340" s="247"/>
      <c r="C340" s="248"/>
      <c r="D340" s="249" t="s">
        <v>236</v>
      </c>
      <c r="E340" s="250" t="s">
        <v>1</v>
      </c>
      <c r="F340" s="251" t="s">
        <v>3528</v>
      </c>
      <c r="G340" s="248"/>
      <c r="H340" s="252">
        <v>19.440000000000001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236</v>
      </c>
      <c r="AU340" s="258" t="s">
        <v>21</v>
      </c>
      <c r="AV340" s="13" t="s">
        <v>21</v>
      </c>
      <c r="AW340" s="13" t="s">
        <v>36</v>
      </c>
      <c r="AX340" s="13" t="s">
        <v>88</v>
      </c>
      <c r="AY340" s="258" t="s">
        <v>225</v>
      </c>
    </row>
    <row r="341" s="2" customFormat="1" ht="24.15" customHeight="1">
      <c r="A341" s="40"/>
      <c r="B341" s="41"/>
      <c r="C341" s="229" t="s">
        <v>1457</v>
      </c>
      <c r="D341" s="229" t="s">
        <v>227</v>
      </c>
      <c r="E341" s="230" t="s">
        <v>2670</v>
      </c>
      <c r="F341" s="231" t="s">
        <v>2671</v>
      </c>
      <c r="G341" s="232" t="s">
        <v>230</v>
      </c>
      <c r="H341" s="233">
        <v>19.440000000000001</v>
      </c>
      <c r="I341" s="234"/>
      <c r="J341" s="235">
        <f>ROUND(I341*H341,2)</f>
        <v>0</v>
      </c>
      <c r="K341" s="231" t="s">
        <v>231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232</v>
      </c>
      <c r="AT341" s="240" t="s">
        <v>227</v>
      </c>
      <c r="AU341" s="240" t="s">
        <v>21</v>
      </c>
      <c r="AY341" s="18" t="s">
        <v>225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88</v>
      </c>
      <c r="BK341" s="241">
        <f>ROUND(I341*H341,2)</f>
        <v>0</v>
      </c>
      <c r="BL341" s="18" t="s">
        <v>232</v>
      </c>
      <c r="BM341" s="240" t="s">
        <v>3529</v>
      </c>
    </row>
    <row r="342" s="2" customFormat="1">
      <c r="A342" s="40"/>
      <c r="B342" s="41"/>
      <c r="C342" s="42"/>
      <c r="D342" s="242" t="s">
        <v>234</v>
      </c>
      <c r="E342" s="42"/>
      <c r="F342" s="243" t="s">
        <v>2673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234</v>
      </c>
      <c r="AU342" s="18" t="s">
        <v>21</v>
      </c>
    </row>
    <row r="343" s="13" customFormat="1">
      <c r="A343" s="13"/>
      <c r="B343" s="247"/>
      <c r="C343" s="248"/>
      <c r="D343" s="249" t="s">
        <v>236</v>
      </c>
      <c r="E343" s="250" t="s">
        <v>1</v>
      </c>
      <c r="F343" s="251" t="s">
        <v>3530</v>
      </c>
      <c r="G343" s="248"/>
      <c r="H343" s="252">
        <v>19.440000000000001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236</v>
      </c>
      <c r="AU343" s="258" t="s">
        <v>21</v>
      </c>
      <c r="AV343" s="13" t="s">
        <v>21</v>
      </c>
      <c r="AW343" s="13" t="s">
        <v>36</v>
      </c>
      <c r="AX343" s="13" t="s">
        <v>88</v>
      </c>
      <c r="AY343" s="258" t="s">
        <v>225</v>
      </c>
    </row>
    <row r="344" s="2" customFormat="1" ht="21.75" customHeight="1">
      <c r="A344" s="40"/>
      <c r="B344" s="41"/>
      <c r="C344" s="229" t="s">
        <v>1462</v>
      </c>
      <c r="D344" s="229" t="s">
        <v>227</v>
      </c>
      <c r="E344" s="230" t="s">
        <v>2674</v>
      </c>
      <c r="F344" s="231" t="s">
        <v>2675</v>
      </c>
      <c r="G344" s="232" t="s">
        <v>230</v>
      </c>
      <c r="H344" s="233">
        <v>19.440000000000001</v>
      </c>
      <c r="I344" s="234"/>
      <c r="J344" s="235">
        <f>ROUND(I344*H344,2)</f>
        <v>0</v>
      </c>
      <c r="K344" s="231" t="s">
        <v>231</v>
      </c>
      <c r="L344" s="46"/>
      <c r="M344" s="236" t="s">
        <v>1</v>
      </c>
      <c r="N344" s="237" t="s">
        <v>45</v>
      </c>
      <c r="O344" s="93"/>
      <c r="P344" s="238">
        <f>O344*H344</f>
        <v>0</v>
      </c>
      <c r="Q344" s="238">
        <v>0.0044000000000000003</v>
      </c>
      <c r="R344" s="238">
        <f>Q344*H344</f>
        <v>0.085536000000000015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232</v>
      </c>
      <c r="AT344" s="240" t="s">
        <v>227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3531</v>
      </c>
    </row>
    <row r="345" s="2" customFormat="1">
      <c r="A345" s="40"/>
      <c r="B345" s="41"/>
      <c r="C345" s="42"/>
      <c r="D345" s="242" t="s">
        <v>234</v>
      </c>
      <c r="E345" s="42"/>
      <c r="F345" s="243" t="s">
        <v>2677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234</v>
      </c>
      <c r="AU345" s="18" t="s">
        <v>21</v>
      </c>
    </row>
    <row r="346" s="13" customFormat="1">
      <c r="A346" s="13"/>
      <c r="B346" s="247"/>
      <c r="C346" s="248"/>
      <c r="D346" s="249" t="s">
        <v>236</v>
      </c>
      <c r="E346" s="250" t="s">
        <v>1</v>
      </c>
      <c r="F346" s="251" t="s">
        <v>3532</v>
      </c>
      <c r="G346" s="248"/>
      <c r="H346" s="252">
        <v>19.440000000000001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236</v>
      </c>
      <c r="AU346" s="258" t="s">
        <v>21</v>
      </c>
      <c r="AV346" s="13" t="s">
        <v>21</v>
      </c>
      <c r="AW346" s="13" t="s">
        <v>36</v>
      </c>
      <c r="AX346" s="13" t="s">
        <v>88</v>
      </c>
      <c r="AY346" s="258" t="s">
        <v>225</v>
      </c>
    </row>
    <row r="347" s="12" customFormat="1" ht="22.8" customHeight="1">
      <c r="A347" s="12"/>
      <c r="B347" s="213"/>
      <c r="C347" s="214"/>
      <c r="D347" s="215" t="s">
        <v>79</v>
      </c>
      <c r="E347" s="227" t="s">
        <v>263</v>
      </c>
      <c r="F347" s="227" t="s">
        <v>2679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SUM(P348:P353)</f>
        <v>0</v>
      </c>
      <c r="Q347" s="221"/>
      <c r="R347" s="222">
        <f>SUM(R348:R353)</f>
        <v>0.0093513999999999993</v>
      </c>
      <c r="S347" s="221"/>
      <c r="T347" s="223">
        <f>SUM(T348:T353)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88</v>
      </c>
      <c r="AT347" s="225" t="s">
        <v>79</v>
      </c>
      <c r="AU347" s="225" t="s">
        <v>88</v>
      </c>
      <c r="AY347" s="224" t="s">
        <v>225</v>
      </c>
      <c r="BK347" s="226">
        <f>SUM(BK348:BK353)</f>
        <v>0</v>
      </c>
    </row>
    <row r="348" s="2" customFormat="1" ht="24.15" customHeight="1">
      <c r="A348" s="40"/>
      <c r="B348" s="41"/>
      <c r="C348" s="229" t="s">
        <v>1466</v>
      </c>
      <c r="D348" s="229" t="s">
        <v>227</v>
      </c>
      <c r="E348" s="230" t="s">
        <v>2680</v>
      </c>
      <c r="F348" s="231" t="s">
        <v>2681</v>
      </c>
      <c r="G348" s="232" t="s">
        <v>230</v>
      </c>
      <c r="H348" s="233">
        <v>8.9499999999999993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0.00081999999999999998</v>
      </c>
      <c r="R348" s="238">
        <f>Q348*H348</f>
        <v>0.0073389999999999992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3533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2683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3534</v>
      </c>
      <c r="G350" s="248"/>
      <c r="H350" s="252">
        <v>8.9499999999999993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1472</v>
      </c>
      <c r="D351" s="229" t="s">
        <v>227</v>
      </c>
      <c r="E351" s="230" t="s">
        <v>2685</v>
      </c>
      <c r="F351" s="231" t="s">
        <v>2686</v>
      </c>
      <c r="G351" s="232" t="s">
        <v>230</v>
      </c>
      <c r="H351" s="233">
        <v>3.8700000000000001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0.00051999999999999995</v>
      </c>
      <c r="R351" s="238">
        <f>Q351*H351</f>
        <v>0.0020123999999999997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3535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2688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3536</v>
      </c>
      <c r="G353" s="248"/>
      <c r="H353" s="252">
        <v>3.8700000000000001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12" customFormat="1" ht="22.8" customHeight="1">
      <c r="A354" s="12"/>
      <c r="B354" s="213"/>
      <c r="C354" s="214"/>
      <c r="D354" s="215" t="s">
        <v>79</v>
      </c>
      <c r="E354" s="227" t="s">
        <v>283</v>
      </c>
      <c r="F354" s="227" t="s">
        <v>516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SUM(P355:P385)</f>
        <v>0</v>
      </c>
      <c r="Q354" s="221"/>
      <c r="R354" s="222">
        <f>SUM(R355:R385)</f>
        <v>3.1379374000000002</v>
      </c>
      <c r="S354" s="221"/>
      <c r="T354" s="223">
        <f>SUM(T355:T385)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88</v>
      </c>
      <c r="AT354" s="225" t="s">
        <v>79</v>
      </c>
      <c r="AU354" s="225" t="s">
        <v>88</v>
      </c>
      <c r="AY354" s="224" t="s">
        <v>225</v>
      </c>
      <c r="BK354" s="226">
        <f>SUM(BK355:BK385)</f>
        <v>0</v>
      </c>
    </row>
    <row r="355" s="2" customFormat="1" ht="16.5" customHeight="1">
      <c r="A355" s="40"/>
      <c r="B355" s="41"/>
      <c r="C355" s="229" t="s">
        <v>1477</v>
      </c>
      <c r="D355" s="229" t="s">
        <v>227</v>
      </c>
      <c r="E355" s="230" t="s">
        <v>3277</v>
      </c>
      <c r="F355" s="231" t="s">
        <v>3278</v>
      </c>
      <c r="G355" s="232" t="s">
        <v>259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232</v>
      </c>
      <c r="AT355" s="240" t="s">
        <v>227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3537</v>
      </c>
    </row>
    <row r="356" s="2" customFormat="1">
      <c r="A356" s="40"/>
      <c r="B356" s="41"/>
      <c r="C356" s="42"/>
      <c r="D356" s="249" t="s">
        <v>261</v>
      </c>
      <c r="E356" s="42"/>
      <c r="F356" s="259" t="s">
        <v>3538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261</v>
      </c>
      <c r="AU356" s="18" t="s">
        <v>21</v>
      </c>
    </row>
    <row r="357" s="2" customFormat="1" ht="33" customHeight="1">
      <c r="A357" s="40"/>
      <c r="B357" s="41"/>
      <c r="C357" s="229" t="s">
        <v>1482</v>
      </c>
      <c r="D357" s="229" t="s">
        <v>227</v>
      </c>
      <c r="E357" s="230" t="s">
        <v>2690</v>
      </c>
      <c r="F357" s="231" t="s">
        <v>2691</v>
      </c>
      <c r="G357" s="232" t="s">
        <v>537</v>
      </c>
      <c r="H357" s="233">
        <v>13.15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0.15540000000000001</v>
      </c>
      <c r="R357" s="238">
        <f>Q357*H357</f>
        <v>2.0435100000000004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3539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2693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2" customFormat="1">
      <c r="A359" s="40"/>
      <c r="B359" s="41"/>
      <c r="C359" s="42"/>
      <c r="D359" s="249" t="s">
        <v>261</v>
      </c>
      <c r="E359" s="42"/>
      <c r="F359" s="259" t="s">
        <v>3282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261</v>
      </c>
      <c r="AU359" s="18" t="s">
        <v>21</v>
      </c>
    </row>
    <row r="360" s="13" customFormat="1">
      <c r="A360" s="13"/>
      <c r="B360" s="247"/>
      <c r="C360" s="248"/>
      <c r="D360" s="249" t="s">
        <v>236</v>
      </c>
      <c r="E360" s="250" t="s">
        <v>1</v>
      </c>
      <c r="F360" s="251" t="s">
        <v>3540</v>
      </c>
      <c r="G360" s="248"/>
      <c r="H360" s="252">
        <v>13.15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236</v>
      </c>
      <c r="AU360" s="258" t="s">
        <v>21</v>
      </c>
      <c r="AV360" s="13" t="s">
        <v>21</v>
      </c>
      <c r="AW360" s="13" t="s">
        <v>36</v>
      </c>
      <c r="AX360" s="13" t="s">
        <v>88</v>
      </c>
      <c r="AY360" s="258" t="s">
        <v>225</v>
      </c>
    </row>
    <row r="361" s="2" customFormat="1" ht="16.5" customHeight="1">
      <c r="A361" s="40"/>
      <c r="B361" s="41"/>
      <c r="C361" s="282" t="s">
        <v>1488</v>
      </c>
      <c r="D361" s="282" t="s">
        <v>341</v>
      </c>
      <c r="E361" s="283" t="s">
        <v>3284</v>
      </c>
      <c r="F361" s="284" t="s">
        <v>3285</v>
      </c>
      <c r="G361" s="285" t="s">
        <v>537</v>
      </c>
      <c r="H361" s="286">
        <v>6.6500000000000004</v>
      </c>
      <c r="I361" s="287"/>
      <c r="J361" s="288">
        <f>ROUND(I361*H361,2)</f>
        <v>0</v>
      </c>
      <c r="K361" s="284" t="s">
        <v>231</v>
      </c>
      <c r="L361" s="289"/>
      <c r="M361" s="290" t="s">
        <v>1</v>
      </c>
      <c r="N361" s="291" t="s">
        <v>45</v>
      </c>
      <c r="O361" s="93"/>
      <c r="P361" s="238">
        <f>O361*H361</f>
        <v>0</v>
      </c>
      <c r="Q361" s="238">
        <v>0.048000000000000001</v>
      </c>
      <c r="R361" s="238">
        <f>Q361*H361</f>
        <v>0.31920000000000004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277</v>
      </c>
      <c r="AT361" s="240" t="s">
        <v>341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3541</v>
      </c>
    </row>
    <row r="362" s="13" customFormat="1">
      <c r="A362" s="13"/>
      <c r="B362" s="247"/>
      <c r="C362" s="248"/>
      <c r="D362" s="249" t="s">
        <v>236</v>
      </c>
      <c r="E362" s="248"/>
      <c r="F362" s="251" t="s">
        <v>3542</v>
      </c>
      <c r="G362" s="248"/>
      <c r="H362" s="252">
        <v>6.6500000000000004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236</v>
      </c>
      <c r="AU362" s="258" t="s">
        <v>21</v>
      </c>
      <c r="AV362" s="13" t="s">
        <v>21</v>
      </c>
      <c r="AW362" s="13" t="s">
        <v>4</v>
      </c>
      <c r="AX362" s="13" t="s">
        <v>88</v>
      </c>
      <c r="AY362" s="258" t="s">
        <v>225</v>
      </c>
    </row>
    <row r="363" s="2" customFormat="1" ht="16.5" customHeight="1">
      <c r="A363" s="40"/>
      <c r="B363" s="41"/>
      <c r="C363" s="282" t="s">
        <v>1494</v>
      </c>
      <c r="D363" s="282" t="s">
        <v>341</v>
      </c>
      <c r="E363" s="283" t="s">
        <v>2695</v>
      </c>
      <c r="F363" s="284" t="s">
        <v>2696</v>
      </c>
      <c r="G363" s="285" t="s">
        <v>537</v>
      </c>
      <c r="H363" s="286">
        <v>6.5</v>
      </c>
      <c r="I363" s="287"/>
      <c r="J363" s="288">
        <f>ROUND(I363*H363,2)</f>
        <v>0</v>
      </c>
      <c r="K363" s="284" t="s">
        <v>231</v>
      </c>
      <c r="L363" s="289"/>
      <c r="M363" s="290" t="s">
        <v>1</v>
      </c>
      <c r="N363" s="291" t="s">
        <v>45</v>
      </c>
      <c r="O363" s="93"/>
      <c r="P363" s="238">
        <f>O363*H363</f>
        <v>0</v>
      </c>
      <c r="Q363" s="238">
        <v>0.080000000000000002</v>
      </c>
      <c r="R363" s="238">
        <f>Q363*H363</f>
        <v>0.52000000000000002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277</v>
      </c>
      <c r="AT363" s="240" t="s">
        <v>341</v>
      </c>
      <c r="AU363" s="240" t="s">
        <v>21</v>
      </c>
      <c r="AY363" s="18" t="s">
        <v>225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88</v>
      </c>
      <c r="BK363" s="241">
        <f>ROUND(I363*H363,2)</f>
        <v>0</v>
      </c>
      <c r="BL363" s="18" t="s">
        <v>232</v>
      </c>
      <c r="BM363" s="240" t="s">
        <v>3543</v>
      </c>
    </row>
    <row r="364" s="13" customFormat="1">
      <c r="A364" s="13"/>
      <c r="B364" s="247"/>
      <c r="C364" s="248"/>
      <c r="D364" s="249" t="s">
        <v>236</v>
      </c>
      <c r="E364" s="248"/>
      <c r="F364" s="251" t="s">
        <v>3544</v>
      </c>
      <c r="G364" s="248"/>
      <c r="H364" s="252">
        <v>6.5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236</v>
      </c>
      <c r="AU364" s="258" t="s">
        <v>21</v>
      </c>
      <c r="AV364" s="13" t="s">
        <v>21</v>
      </c>
      <c r="AW364" s="13" t="s">
        <v>4</v>
      </c>
      <c r="AX364" s="13" t="s">
        <v>88</v>
      </c>
      <c r="AY364" s="258" t="s">
        <v>225</v>
      </c>
    </row>
    <row r="365" s="2" customFormat="1" ht="33" customHeight="1">
      <c r="A365" s="40"/>
      <c r="B365" s="41"/>
      <c r="C365" s="229" t="s">
        <v>1496</v>
      </c>
      <c r="D365" s="229" t="s">
        <v>227</v>
      </c>
      <c r="E365" s="230" t="s">
        <v>3290</v>
      </c>
      <c r="F365" s="231" t="s">
        <v>3291</v>
      </c>
      <c r="G365" s="232" t="s">
        <v>537</v>
      </c>
      <c r="H365" s="233">
        <v>22.02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1.0000000000000001E-05</v>
      </c>
      <c r="R365" s="238">
        <f>Q365*H365</f>
        <v>0.00022020000000000001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3545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3293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>
      <c r="A367" s="40"/>
      <c r="B367" s="41"/>
      <c r="C367" s="42"/>
      <c r="D367" s="249" t="s">
        <v>261</v>
      </c>
      <c r="E367" s="42"/>
      <c r="F367" s="259" t="s">
        <v>3546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261</v>
      </c>
      <c r="AU367" s="18" t="s">
        <v>21</v>
      </c>
    </row>
    <row r="368" s="2" customFormat="1" ht="24.15" customHeight="1">
      <c r="A368" s="40"/>
      <c r="B368" s="41"/>
      <c r="C368" s="229" t="s">
        <v>1498</v>
      </c>
      <c r="D368" s="229" t="s">
        <v>227</v>
      </c>
      <c r="E368" s="230" t="s">
        <v>3294</v>
      </c>
      <c r="F368" s="231" t="s">
        <v>3295</v>
      </c>
      <c r="G368" s="232" t="s">
        <v>537</v>
      </c>
      <c r="H368" s="233">
        <v>22.02</v>
      </c>
      <c r="I368" s="234"/>
      <c r="J368" s="235">
        <f>ROUND(I368*H368,2)</f>
        <v>0</v>
      </c>
      <c r="K368" s="231" t="s">
        <v>231</v>
      </c>
      <c r="L368" s="46"/>
      <c r="M368" s="236" t="s">
        <v>1</v>
      </c>
      <c r="N368" s="237" t="s">
        <v>45</v>
      </c>
      <c r="O368" s="93"/>
      <c r="P368" s="238">
        <f>O368*H368</f>
        <v>0</v>
      </c>
      <c r="Q368" s="238">
        <v>1.0000000000000001E-05</v>
      </c>
      <c r="R368" s="238">
        <f>Q368*H368</f>
        <v>0.00022020000000000001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232</v>
      </c>
      <c r="AT368" s="240" t="s">
        <v>227</v>
      </c>
      <c r="AU368" s="240" t="s">
        <v>21</v>
      </c>
      <c r="AY368" s="18" t="s">
        <v>225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88</v>
      </c>
      <c r="BK368" s="241">
        <f>ROUND(I368*H368,2)</f>
        <v>0</v>
      </c>
      <c r="BL368" s="18" t="s">
        <v>232</v>
      </c>
      <c r="BM368" s="240" t="s">
        <v>3547</v>
      </c>
    </row>
    <row r="369" s="2" customFormat="1">
      <c r="A369" s="40"/>
      <c r="B369" s="41"/>
      <c r="C369" s="42"/>
      <c r="D369" s="242" t="s">
        <v>234</v>
      </c>
      <c r="E369" s="42"/>
      <c r="F369" s="243" t="s">
        <v>3297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234</v>
      </c>
      <c r="AU369" s="18" t="s">
        <v>21</v>
      </c>
    </row>
    <row r="370" s="2" customFormat="1" ht="24.15" customHeight="1">
      <c r="A370" s="40"/>
      <c r="B370" s="41"/>
      <c r="C370" s="229" t="s">
        <v>1501</v>
      </c>
      <c r="D370" s="229" t="s">
        <v>227</v>
      </c>
      <c r="E370" s="230" t="s">
        <v>3298</v>
      </c>
      <c r="F370" s="231" t="s">
        <v>3299</v>
      </c>
      <c r="G370" s="232" t="s">
        <v>537</v>
      </c>
      <c r="H370" s="233">
        <v>22.02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0.00012</v>
      </c>
      <c r="R370" s="238">
        <f>Q370*H370</f>
        <v>0.0026424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3548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3301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1504</v>
      </c>
      <c r="D372" s="229" t="s">
        <v>227</v>
      </c>
      <c r="E372" s="230" t="s">
        <v>2719</v>
      </c>
      <c r="F372" s="231" t="s">
        <v>2720</v>
      </c>
      <c r="G372" s="232" t="s">
        <v>230</v>
      </c>
      <c r="H372" s="233">
        <v>187.40000000000001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0.0010200000000000001</v>
      </c>
      <c r="R372" s="238">
        <f>Q372*H372</f>
        <v>0.19114800000000001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3549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2722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3550</v>
      </c>
      <c r="G374" s="248"/>
      <c r="H374" s="252">
        <v>187.40000000000001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24.15" customHeight="1">
      <c r="A375" s="40"/>
      <c r="B375" s="41"/>
      <c r="C375" s="229" t="s">
        <v>1507</v>
      </c>
      <c r="D375" s="229" t="s">
        <v>227</v>
      </c>
      <c r="E375" s="230" t="s">
        <v>1044</v>
      </c>
      <c r="F375" s="231" t="s">
        <v>1045</v>
      </c>
      <c r="G375" s="232" t="s">
        <v>230</v>
      </c>
      <c r="H375" s="233">
        <v>18.52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0.00063000000000000003</v>
      </c>
      <c r="R375" s="238">
        <f>Q375*H375</f>
        <v>0.0116676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3551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1047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3" customFormat="1">
      <c r="A377" s="13"/>
      <c r="B377" s="247"/>
      <c r="C377" s="248"/>
      <c r="D377" s="249" t="s">
        <v>236</v>
      </c>
      <c r="E377" s="250" t="s">
        <v>1</v>
      </c>
      <c r="F377" s="251" t="s">
        <v>3552</v>
      </c>
      <c r="G377" s="248"/>
      <c r="H377" s="252">
        <v>18.52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236</v>
      </c>
      <c r="AU377" s="258" t="s">
        <v>21</v>
      </c>
      <c r="AV377" s="13" t="s">
        <v>21</v>
      </c>
      <c r="AW377" s="13" t="s">
        <v>36</v>
      </c>
      <c r="AX377" s="13" t="s">
        <v>88</v>
      </c>
      <c r="AY377" s="258" t="s">
        <v>225</v>
      </c>
    </row>
    <row r="378" s="2" customFormat="1" ht="24.15" customHeight="1">
      <c r="A378" s="40"/>
      <c r="B378" s="41"/>
      <c r="C378" s="229" t="s">
        <v>1510</v>
      </c>
      <c r="D378" s="229" t="s">
        <v>227</v>
      </c>
      <c r="E378" s="230" t="s">
        <v>3311</v>
      </c>
      <c r="F378" s="231" t="s">
        <v>3312</v>
      </c>
      <c r="G378" s="232" t="s">
        <v>537</v>
      </c>
      <c r="H378" s="233">
        <v>17.949999999999999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0.00142</v>
      </c>
      <c r="R378" s="238">
        <f>Q378*H378</f>
        <v>0.025489000000000001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3553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3314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3" customFormat="1">
      <c r="A380" s="13"/>
      <c r="B380" s="247"/>
      <c r="C380" s="248"/>
      <c r="D380" s="249" t="s">
        <v>236</v>
      </c>
      <c r="E380" s="250" t="s">
        <v>1</v>
      </c>
      <c r="F380" s="251" t="s">
        <v>3554</v>
      </c>
      <c r="G380" s="248"/>
      <c r="H380" s="252">
        <v>17.949999999999999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236</v>
      </c>
      <c r="AU380" s="258" t="s">
        <v>21</v>
      </c>
      <c r="AV380" s="13" t="s">
        <v>21</v>
      </c>
      <c r="AW380" s="13" t="s">
        <v>36</v>
      </c>
      <c r="AX380" s="13" t="s">
        <v>88</v>
      </c>
      <c r="AY380" s="258" t="s">
        <v>225</v>
      </c>
    </row>
    <row r="381" s="2" customFormat="1" ht="24.15" customHeight="1">
      <c r="A381" s="40"/>
      <c r="B381" s="41"/>
      <c r="C381" s="229" t="s">
        <v>1514</v>
      </c>
      <c r="D381" s="229" t="s">
        <v>227</v>
      </c>
      <c r="E381" s="230" t="s">
        <v>1059</v>
      </c>
      <c r="F381" s="231" t="s">
        <v>1060</v>
      </c>
      <c r="G381" s="232" t="s">
        <v>537</v>
      </c>
      <c r="H381" s="233">
        <v>16</v>
      </c>
      <c r="I381" s="234"/>
      <c r="J381" s="235">
        <f>ROUND(I381*H381,2)</f>
        <v>0</v>
      </c>
      <c r="K381" s="231" t="s">
        <v>231</v>
      </c>
      <c r="L381" s="46"/>
      <c r="M381" s="236" t="s">
        <v>1</v>
      </c>
      <c r="N381" s="237" t="s">
        <v>45</v>
      </c>
      <c r="O381" s="93"/>
      <c r="P381" s="238">
        <f>O381*H381</f>
        <v>0</v>
      </c>
      <c r="Q381" s="238">
        <v>0.00149</v>
      </c>
      <c r="R381" s="238">
        <f>Q381*H381</f>
        <v>0.02384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232</v>
      </c>
      <c r="AT381" s="240" t="s">
        <v>227</v>
      </c>
      <c r="AU381" s="240" t="s">
        <v>21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232</v>
      </c>
      <c r="BM381" s="240" t="s">
        <v>3555</v>
      </c>
    </row>
    <row r="382" s="2" customFormat="1">
      <c r="A382" s="40"/>
      <c r="B382" s="41"/>
      <c r="C382" s="42"/>
      <c r="D382" s="242" t="s">
        <v>234</v>
      </c>
      <c r="E382" s="42"/>
      <c r="F382" s="243" t="s">
        <v>1062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8" t="s">
        <v>234</v>
      </c>
      <c r="AU382" s="18" t="s">
        <v>21</v>
      </c>
    </row>
    <row r="383" s="13" customFormat="1">
      <c r="A383" s="13"/>
      <c r="B383" s="247"/>
      <c r="C383" s="248"/>
      <c r="D383" s="249" t="s">
        <v>236</v>
      </c>
      <c r="E383" s="250" t="s">
        <v>1</v>
      </c>
      <c r="F383" s="251" t="s">
        <v>3556</v>
      </c>
      <c r="G383" s="248"/>
      <c r="H383" s="252">
        <v>16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236</v>
      </c>
      <c r="AU383" s="258" t="s">
        <v>21</v>
      </c>
      <c r="AV383" s="13" t="s">
        <v>21</v>
      </c>
      <c r="AW383" s="13" t="s">
        <v>36</v>
      </c>
      <c r="AX383" s="13" t="s">
        <v>88</v>
      </c>
      <c r="AY383" s="258" t="s">
        <v>225</v>
      </c>
    </row>
    <row r="384" s="2" customFormat="1" ht="16.5" customHeight="1">
      <c r="A384" s="40"/>
      <c r="B384" s="41"/>
      <c r="C384" s="229" t="s">
        <v>1518</v>
      </c>
      <c r="D384" s="229" t="s">
        <v>227</v>
      </c>
      <c r="E384" s="230" t="s">
        <v>2771</v>
      </c>
      <c r="F384" s="231" t="s">
        <v>2772</v>
      </c>
      <c r="G384" s="232" t="s">
        <v>459</v>
      </c>
      <c r="H384" s="233">
        <v>6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232</v>
      </c>
      <c r="AT384" s="240" t="s">
        <v>227</v>
      </c>
      <c r="AU384" s="240" t="s">
        <v>21</v>
      </c>
      <c r="AY384" s="18" t="s">
        <v>225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88</v>
      </c>
      <c r="BK384" s="241">
        <f>ROUND(I384*H384,2)</f>
        <v>0</v>
      </c>
      <c r="BL384" s="18" t="s">
        <v>232</v>
      </c>
      <c r="BM384" s="240" t="s">
        <v>3557</v>
      </c>
    </row>
    <row r="385" s="2" customFormat="1">
      <c r="A385" s="40"/>
      <c r="B385" s="41"/>
      <c r="C385" s="42"/>
      <c r="D385" s="249" t="s">
        <v>261</v>
      </c>
      <c r="E385" s="42"/>
      <c r="F385" s="259" t="s">
        <v>3558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261</v>
      </c>
      <c r="AU385" s="18" t="s">
        <v>21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559</v>
      </c>
      <c r="F386" s="227" t="s">
        <v>560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SUM(P387:P388)</f>
        <v>0</v>
      </c>
      <c r="Q386" s="221"/>
      <c r="R386" s="222">
        <f>SUM(R387:R388)</f>
        <v>0</v>
      </c>
      <c r="S386" s="221"/>
      <c r="T386" s="223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88</v>
      </c>
      <c r="AT386" s="225" t="s">
        <v>79</v>
      </c>
      <c r="AU386" s="225" t="s">
        <v>88</v>
      </c>
      <c r="AY386" s="224" t="s">
        <v>225</v>
      </c>
      <c r="BK386" s="226">
        <f>SUM(BK387:BK388)</f>
        <v>0</v>
      </c>
    </row>
    <row r="387" s="2" customFormat="1" ht="24.15" customHeight="1">
      <c r="A387" s="40"/>
      <c r="B387" s="41"/>
      <c r="C387" s="229" t="s">
        <v>1526</v>
      </c>
      <c r="D387" s="229" t="s">
        <v>227</v>
      </c>
      <c r="E387" s="230" t="s">
        <v>2801</v>
      </c>
      <c r="F387" s="231" t="s">
        <v>2802</v>
      </c>
      <c r="G387" s="232" t="s">
        <v>395</v>
      </c>
      <c r="H387" s="233">
        <v>824.19299999999998</v>
      </c>
      <c r="I387" s="234"/>
      <c r="J387" s="235">
        <f>ROUND(I387*H387,2)</f>
        <v>0</v>
      </c>
      <c r="K387" s="231" t="s">
        <v>231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232</v>
      </c>
      <c r="AT387" s="240" t="s">
        <v>227</v>
      </c>
      <c r="AU387" s="240" t="s">
        <v>21</v>
      </c>
      <c r="AY387" s="18" t="s">
        <v>225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88</v>
      </c>
      <c r="BK387" s="241">
        <f>ROUND(I387*H387,2)</f>
        <v>0</v>
      </c>
      <c r="BL387" s="18" t="s">
        <v>232</v>
      </c>
      <c r="BM387" s="240" t="s">
        <v>3559</v>
      </c>
    </row>
    <row r="388" s="2" customFormat="1">
      <c r="A388" s="40"/>
      <c r="B388" s="41"/>
      <c r="C388" s="42"/>
      <c r="D388" s="242" t="s">
        <v>234</v>
      </c>
      <c r="E388" s="42"/>
      <c r="F388" s="243" t="s">
        <v>2804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8" t="s">
        <v>234</v>
      </c>
      <c r="AU388" s="18" t="s">
        <v>21</v>
      </c>
    </row>
    <row r="389" s="12" customFormat="1" ht="25.92" customHeight="1">
      <c r="A389" s="12"/>
      <c r="B389" s="213"/>
      <c r="C389" s="214"/>
      <c r="D389" s="215" t="s">
        <v>79</v>
      </c>
      <c r="E389" s="216" t="s">
        <v>566</v>
      </c>
      <c r="F389" s="216" t="s">
        <v>567</v>
      </c>
      <c r="G389" s="214"/>
      <c r="H389" s="214"/>
      <c r="I389" s="217"/>
      <c r="J389" s="218">
        <f>BK389</f>
        <v>0</v>
      </c>
      <c r="K389" s="214"/>
      <c r="L389" s="219"/>
      <c r="M389" s="220"/>
      <c r="N389" s="221"/>
      <c r="O389" s="221"/>
      <c r="P389" s="222">
        <f>P390</f>
        <v>0</v>
      </c>
      <c r="Q389" s="221"/>
      <c r="R389" s="222">
        <f>R390</f>
        <v>0.98760400000000004</v>
      </c>
      <c r="S389" s="221"/>
      <c r="T389" s="223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21</v>
      </c>
      <c r="AT389" s="225" t="s">
        <v>79</v>
      </c>
      <c r="AU389" s="225" t="s">
        <v>80</v>
      </c>
      <c r="AY389" s="224" t="s">
        <v>225</v>
      </c>
      <c r="BK389" s="226">
        <f>BK390</f>
        <v>0</v>
      </c>
    </row>
    <row r="390" s="12" customFormat="1" ht="22.8" customHeight="1">
      <c r="A390" s="12"/>
      <c r="B390" s="213"/>
      <c r="C390" s="214"/>
      <c r="D390" s="215" t="s">
        <v>79</v>
      </c>
      <c r="E390" s="227" t="s">
        <v>1069</v>
      </c>
      <c r="F390" s="227" t="s">
        <v>1070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SUM(P391:P409)</f>
        <v>0</v>
      </c>
      <c r="Q390" s="221"/>
      <c r="R390" s="222">
        <f>SUM(R391:R409)</f>
        <v>0.98760400000000004</v>
      </c>
      <c r="S390" s="221"/>
      <c r="T390" s="223">
        <f>SUM(T391:T409)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21</v>
      </c>
      <c r="AT390" s="225" t="s">
        <v>79</v>
      </c>
      <c r="AU390" s="225" t="s">
        <v>88</v>
      </c>
      <c r="AY390" s="224" t="s">
        <v>225</v>
      </c>
      <c r="BK390" s="226">
        <f>SUM(BK391:BK409)</f>
        <v>0</v>
      </c>
    </row>
    <row r="391" s="2" customFormat="1" ht="24.15" customHeight="1">
      <c r="A391" s="40"/>
      <c r="B391" s="41"/>
      <c r="C391" s="229" t="s">
        <v>1530</v>
      </c>
      <c r="D391" s="229" t="s">
        <v>227</v>
      </c>
      <c r="E391" s="230" t="s">
        <v>3323</v>
      </c>
      <c r="F391" s="231" t="s">
        <v>3324</v>
      </c>
      <c r="G391" s="232" t="s">
        <v>230</v>
      </c>
      <c r="H391" s="233">
        <v>93.700000000000003</v>
      </c>
      <c r="I391" s="234"/>
      <c r="J391" s="235">
        <f>ROUND(I391*H391,2)</f>
        <v>0</v>
      </c>
      <c r="K391" s="231" t="s">
        <v>231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340</v>
      </c>
      <c r="AT391" s="240" t="s">
        <v>227</v>
      </c>
      <c r="AU391" s="240" t="s">
        <v>21</v>
      </c>
      <c r="AY391" s="18" t="s">
        <v>225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88</v>
      </c>
      <c r="BK391" s="241">
        <f>ROUND(I391*H391,2)</f>
        <v>0</v>
      </c>
      <c r="BL391" s="18" t="s">
        <v>340</v>
      </c>
      <c r="BM391" s="240" t="s">
        <v>3560</v>
      </c>
    </row>
    <row r="392" s="2" customFormat="1">
      <c r="A392" s="40"/>
      <c r="B392" s="41"/>
      <c r="C392" s="42"/>
      <c r="D392" s="242" t="s">
        <v>234</v>
      </c>
      <c r="E392" s="42"/>
      <c r="F392" s="243" t="s">
        <v>3326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8" t="s">
        <v>234</v>
      </c>
      <c r="AU392" s="18" t="s">
        <v>21</v>
      </c>
    </row>
    <row r="393" s="13" customFormat="1">
      <c r="A393" s="13"/>
      <c r="B393" s="247"/>
      <c r="C393" s="248"/>
      <c r="D393" s="249" t="s">
        <v>236</v>
      </c>
      <c r="E393" s="250" t="s">
        <v>1</v>
      </c>
      <c r="F393" s="251" t="s">
        <v>3561</v>
      </c>
      <c r="G393" s="248"/>
      <c r="H393" s="252">
        <v>93.700000000000003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236</v>
      </c>
      <c r="AU393" s="258" t="s">
        <v>21</v>
      </c>
      <c r="AV393" s="13" t="s">
        <v>21</v>
      </c>
      <c r="AW393" s="13" t="s">
        <v>36</v>
      </c>
      <c r="AX393" s="13" t="s">
        <v>88</v>
      </c>
      <c r="AY393" s="258" t="s">
        <v>225</v>
      </c>
    </row>
    <row r="394" s="2" customFormat="1" ht="16.5" customHeight="1">
      <c r="A394" s="40"/>
      <c r="B394" s="41"/>
      <c r="C394" s="282" t="s">
        <v>1535</v>
      </c>
      <c r="D394" s="282" t="s">
        <v>341</v>
      </c>
      <c r="E394" s="283" t="s">
        <v>2162</v>
      </c>
      <c r="F394" s="284" t="s">
        <v>2163</v>
      </c>
      <c r="G394" s="285" t="s">
        <v>395</v>
      </c>
      <c r="H394" s="286">
        <v>0.032000000000000001</v>
      </c>
      <c r="I394" s="287"/>
      <c r="J394" s="288">
        <f>ROUND(I394*H394,2)</f>
        <v>0</v>
      </c>
      <c r="K394" s="284" t="s">
        <v>231</v>
      </c>
      <c r="L394" s="289"/>
      <c r="M394" s="290" t="s">
        <v>1</v>
      </c>
      <c r="N394" s="291" t="s">
        <v>45</v>
      </c>
      <c r="O394" s="93"/>
      <c r="P394" s="238">
        <f>O394*H394</f>
        <v>0</v>
      </c>
      <c r="Q394" s="238">
        <v>1</v>
      </c>
      <c r="R394" s="238">
        <f>Q394*H394</f>
        <v>0.032000000000000001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430</v>
      </c>
      <c r="AT394" s="240" t="s">
        <v>341</v>
      </c>
      <c r="AU394" s="240" t="s">
        <v>21</v>
      </c>
      <c r="AY394" s="18" t="s">
        <v>225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88</v>
      </c>
      <c r="BK394" s="241">
        <f>ROUND(I394*H394,2)</f>
        <v>0</v>
      </c>
      <c r="BL394" s="18" t="s">
        <v>340</v>
      </c>
      <c r="BM394" s="240" t="s">
        <v>3562</v>
      </c>
    </row>
    <row r="395" s="2" customFormat="1">
      <c r="A395" s="40"/>
      <c r="B395" s="41"/>
      <c r="C395" s="42"/>
      <c r="D395" s="249" t="s">
        <v>261</v>
      </c>
      <c r="E395" s="42"/>
      <c r="F395" s="259" t="s">
        <v>2165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261</v>
      </c>
      <c r="AU395" s="18" t="s">
        <v>21</v>
      </c>
    </row>
    <row r="396" s="13" customFormat="1">
      <c r="A396" s="13"/>
      <c r="B396" s="247"/>
      <c r="C396" s="248"/>
      <c r="D396" s="249" t="s">
        <v>236</v>
      </c>
      <c r="E396" s="248"/>
      <c r="F396" s="251" t="s">
        <v>3563</v>
      </c>
      <c r="G396" s="248"/>
      <c r="H396" s="252">
        <v>0.032000000000000001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236</v>
      </c>
      <c r="AU396" s="258" t="s">
        <v>21</v>
      </c>
      <c r="AV396" s="13" t="s">
        <v>21</v>
      </c>
      <c r="AW396" s="13" t="s">
        <v>4</v>
      </c>
      <c r="AX396" s="13" t="s">
        <v>88</v>
      </c>
      <c r="AY396" s="258" t="s">
        <v>225</v>
      </c>
    </row>
    <row r="397" s="2" customFormat="1" ht="24.15" customHeight="1">
      <c r="A397" s="40"/>
      <c r="B397" s="41"/>
      <c r="C397" s="229" t="s">
        <v>2143</v>
      </c>
      <c r="D397" s="229" t="s">
        <v>227</v>
      </c>
      <c r="E397" s="230" t="s">
        <v>3330</v>
      </c>
      <c r="F397" s="231" t="s">
        <v>3331</v>
      </c>
      <c r="G397" s="232" t="s">
        <v>230</v>
      </c>
      <c r="H397" s="233">
        <v>102.09</v>
      </c>
      <c r="I397" s="234"/>
      <c r="J397" s="235">
        <f>ROUND(I397*H397,2)</f>
        <v>0</v>
      </c>
      <c r="K397" s="231" t="s">
        <v>231</v>
      </c>
      <c r="L397" s="46"/>
      <c r="M397" s="236" t="s">
        <v>1</v>
      </c>
      <c r="N397" s="237" t="s">
        <v>45</v>
      </c>
      <c r="O397" s="93"/>
      <c r="P397" s="238">
        <f>O397*H397</f>
        <v>0</v>
      </c>
      <c r="Q397" s="238">
        <v>0.00040000000000000002</v>
      </c>
      <c r="R397" s="238">
        <f>Q397*H397</f>
        <v>0.040836000000000004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340</v>
      </c>
      <c r="AT397" s="240" t="s">
        <v>227</v>
      </c>
      <c r="AU397" s="240" t="s">
        <v>21</v>
      </c>
      <c r="AY397" s="18" t="s">
        <v>225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88</v>
      </c>
      <c r="BK397" s="241">
        <f>ROUND(I397*H397,2)</f>
        <v>0</v>
      </c>
      <c r="BL397" s="18" t="s">
        <v>340</v>
      </c>
      <c r="BM397" s="240" t="s">
        <v>3564</v>
      </c>
    </row>
    <row r="398" s="2" customFormat="1">
      <c r="A398" s="40"/>
      <c r="B398" s="41"/>
      <c r="C398" s="42"/>
      <c r="D398" s="242" t="s">
        <v>234</v>
      </c>
      <c r="E398" s="42"/>
      <c r="F398" s="243" t="s">
        <v>3333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234</v>
      </c>
      <c r="AU398" s="18" t="s">
        <v>21</v>
      </c>
    </row>
    <row r="399" s="2" customFormat="1">
      <c r="A399" s="40"/>
      <c r="B399" s="41"/>
      <c r="C399" s="42"/>
      <c r="D399" s="249" t="s">
        <v>261</v>
      </c>
      <c r="E399" s="42"/>
      <c r="F399" s="259" t="s">
        <v>3334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261</v>
      </c>
      <c r="AU399" s="18" t="s">
        <v>21</v>
      </c>
    </row>
    <row r="400" s="13" customFormat="1">
      <c r="A400" s="13"/>
      <c r="B400" s="247"/>
      <c r="C400" s="248"/>
      <c r="D400" s="249" t="s">
        <v>236</v>
      </c>
      <c r="E400" s="250" t="s">
        <v>1</v>
      </c>
      <c r="F400" s="251" t="s">
        <v>3565</v>
      </c>
      <c r="G400" s="248"/>
      <c r="H400" s="252">
        <v>93.700000000000003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236</v>
      </c>
      <c r="AU400" s="258" t="s">
        <v>21</v>
      </c>
      <c r="AV400" s="13" t="s">
        <v>21</v>
      </c>
      <c r="AW400" s="13" t="s">
        <v>36</v>
      </c>
      <c r="AX400" s="13" t="s">
        <v>80</v>
      </c>
      <c r="AY400" s="258" t="s">
        <v>225</v>
      </c>
    </row>
    <row r="401" s="13" customFormat="1">
      <c r="A401" s="13"/>
      <c r="B401" s="247"/>
      <c r="C401" s="248"/>
      <c r="D401" s="249" t="s">
        <v>236</v>
      </c>
      <c r="E401" s="250" t="s">
        <v>1</v>
      </c>
      <c r="F401" s="251" t="s">
        <v>3566</v>
      </c>
      <c r="G401" s="248"/>
      <c r="H401" s="252">
        <v>8.3900000000000006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236</v>
      </c>
      <c r="AU401" s="258" t="s">
        <v>21</v>
      </c>
      <c r="AV401" s="13" t="s">
        <v>21</v>
      </c>
      <c r="AW401" s="13" t="s">
        <v>36</v>
      </c>
      <c r="AX401" s="13" t="s">
        <v>80</v>
      </c>
      <c r="AY401" s="258" t="s">
        <v>225</v>
      </c>
    </row>
    <row r="402" s="14" customFormat="1">
      <c r="A402" s="14"/>
      <c r="B402" s="260"/>
      <c r="C402" s="261"/>
      <c r="D402" s="249" t="s">
        <v>236</v>
      </c>
      <c r="E402" s="262" t="s">
        <v>1</v>
      </c>
      <c r="F402" s="263" t="s">
        <v>270</v>
      </c>
      <c r="G402" s="261"/>
      <c r="H402" s="264">
        <v>102.09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0" t="s">
        <v>236</v>
      </c>
      <c r="AU402" s="270" t="s">
        <v>21</v>
      </c>
      <c r="AV402" s="14" t="s">
        <v>232</v>
      </c>
      <c r="AW402" s="14" t="s">
        <v>36</v>
      </c>
      <c r="AX402" s="14" t="s">
        <v>88</v>
      </c>
      <c r="AY402" s="270" t="s">
        <v>225</v>
      </c>
    </row>
    <row r="403" s="2" customFormat="1" ht="44.25" customHeight="1">
      <c r="A403" s="40"/>
      <c r="B403" s="41"/>
      <c r="C403" s="282" t="s">
        <v>2148</v>
      </c>
      <c r="D403" s="282" t="s">
        <v>341</v>
      </c>
      <c r="E403" s="283" t="s">
        <v>3337</v>
      </c>
      <c r="F403" s="284" t="s">
        <v>3338</v>
      </c>
      <c r="G403" s="285" t="s">
        <v>230</v>
      </c>
      <c r="H403" s="286">
        <v>118.986</v>
      </c>
      <c r="I403" s="287"/>
      <c r="J403" s="288">
        <f>ROUND(I403*H403,2)</f>
        <v>0</v>
      </c>
      <c r="K403" s="284" t="s">
        <v>231</v>
      </c>
      <c r="L403" s="289"/>
      <c r="M403" s="290" t="s">
        <v>1</v>
      </c>
      <c r="N403" s="291" t="s">
        <v>45</v>
      </c>
      <c r="O403" s="93"/>
      <c r="P403" s="238">
        <f>O403*H403</f>
        <v>0</v>
      </c>
      <c r="Q403" s="238">
        <v>0.0061999999999999998</v>
      </c>
      <c r="R403" s="238">
        <f>Q403*H403</f>
        <v>0.73771319999999996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430</v>
      </c>
      <c r="AT403" s="240" t="s">
        <v>341</v>
      </c>
      <c r="AU403" s="240" t="s">
        <v>21</v>
      </c>
      <c r="AY403" s="18" t="s">
        <v>225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88</v>
      </c>
      <c r="BK403" s="241">
        <f>ROUND(I403*H403,2)</f>
        <v>0</v>
      </c>
      <c r="BL403" s="18" t="s">
        <v>340</v>
      </c>
      <c r="BM403" s="240" t="s">
        <v>3567</v>
      </c>
    </row>
    <row r="404" s="13" customFormat="1">
      <c r="A404" s="13"/>
      <c r="B404" s="247"/>
      <c r="C404" s="248"/>
      <c r="D404" s="249" t="s">
        <v>236</v>
      </c>
      <c r="E404" s="248"/>
      <c r="F404" s="251" t="s">
        <v>3568</v>
      </c>
      <c r="G404" s="248"/>
      <c r="H404" s="252">
        <v>118.986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236</v>
      </c>
      <c r="AU404" s="258" t="s">
        <v>21</v>
      </c>
      <c r="AV404" s="13" t="s">
        <v>21</v>
      </c>
      <c r="AW404" s="13" t="s">
        <v>4</v>
      </c>
      <c r="AX404" s="13" t="s">
        <v>88</v>
      </c>
      <c r="AY404" s="258" t="s">
        <v>225</v>
      </c>
    </row>
    <row r="405" s="2" customFormat="1" ht="21.75" customHeight="1">
      <c r="A405" s="40"/>
      <c r="B405" s="41"/>
      <c r="C405" s="229" t="s">
        <v>2150</v>
      </c>
      <c r="D405" s="229" t="s">
        <v>227</v>
      </c>
      <c r="E405" s="230" t="s">
        <v>3341</v>
      </c>
      <c r="F405" s="231" t="s">
        <v>3342</v>
      </c>
      <c r="G405" s="232" t="s">
        <v>230</v>
      </c>
      <c r="H405" s="233">
        <v>26.530000000000001</v>
      </c>
      <c r="I405" s="234"/>
      <c r="J405" s="235">
        <f>ROUND(I405*H405,2)</f>
        <v>0</v>
      </c>
      <c r="K405" s="231" t="s">
        <v>231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0.00038000000000000002</v>
      </c>
      <c r="R405" s="238">
        <f>Q405*H405</f>
        <v>0.010081400000000001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340</v>
      </c>
      <c r="AT405" s="240" t="s">
        <v>227</v>
      </c>
      <c r="AU405" s="240" t="s">
        <v>21</v>
      </c>
      <c r="AY405" s="18" t="s">
        <v>225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88</v>
      </c>
      <c r="BK405" s="241">
        <f>ROUND(I405*H405,2)</f>
        <v>0</v>
      </c>
      <c r="BL405" s="18" t="s">
        <v>340</v>
      </c>
      <c r="BM405" s="240" t="s">
        <v>3569</v>
      </c>
    </row>
    <row r="406" s="2" customFormat="1">
      <c r="A406" s="40"/>
      <c r="B406" s="41"/>
      <c r="C406" s="42"/>
      <c r="D406" s="242" t="s">
        <v>234</v>
      </c>
      <c r="E406" s="42"/>
      <c r="F406" s="243" t="s">
        <v>3344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234</v>
      </c>
      <c r="AU406" s="18" t="s">
        <v>21</v>
      </c>
    </row>
    <row r="407" s="13" customFormat="1">
      <c r="A407" s="13"/>
      <c r="B407" s="247"/>
      <c r="C407" s="248"/>
      <c r="D407" s="249" t="s">
        <v>236</v>
      </c>
      <c r="E407" s="250" t="s">
        <v>1</v>
      </c>
      <c r="F407" s="251" t="s">
        <v>3570</v>
      </c>
      <c r="G407" s="248"/>
      <c r="H407" s="252">
        <v>26.530000000000001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236</v>
      </c>
      <c r="AU407" s="258" t="s">
        <v>21</v>
      </c>
      <c r="AV407" s="13" t="s">
        <v>21</v>
      </c>
      <c r="AW407" s="13" t="s">
        <v>36</v>
      </c>
      <c r="AX407" s="13" t="s">
        <v>88</v>
      </c>
      <c r="AY407" s="258" t="s">
        <v>225</v>
      </c>
    </row>
    <row r="408" s="2" customFormat="1" ht="44.25" customHeight="1">
      <c r="A408" s="40"/>
      <c r="B408" s="41"/>
      <c r="C408" s="282" t="s">
        <v>2153</v>
      </c>
      <c r="D408" s="282" t="s">
        <v>341</v>
      </c>
      <c r="E408" s="283" t="s">
        <v>3346</v>
      </c>
      <c r="F408" s="284" t="s">
        <v>3347</v>
      </c>
      <c r="G408" s="285" t="s">
        <v>230</v>
      </c>
      <c r="H408" s="286">
        <v>30.920999999999999</v>
      </c>
      <c r="I408" s="287"/>
      <c r="J408" s="288">
        <f>ROUND(I408*H408,2)</f>
        <v>0</v>
      </c>
      <c r="K408" s="284" t="s">
        <v>231</v>
      </c>
      <c r="L408" s="289"/>
      <c r="M408" s="290" t="s">
        <v>1</v>
      </c>
      <c r="N408" s="291" t="s">
        <v>45</v>
      </c>
      <c r="O408" s="93"/>
      <c r="P408" s="238">
        <f>O408*H408</f>
        <v>0</v>
      </c>
      <c r="Q408" s="238">
        <v>0.0054000000000000003</v>
      </c>
      <c r="R408" s="238">
        <f>Q408*H408</f>
        <v>0.16697339999999999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430</v>
      </c>
      <c r="AT408" s="240" t="s">
        <v>341</v>
      </c>
      <c r="AU408" s="240" t="s">
        <v>21</v>
      </c>
      <c r="AY408" s="18" t="s">
        <v>225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88</v>
      </c>
      <c r="BK408" s="241">
        <f>ROUND(I408*H408,2)</f>
        <v>0</v>
      </c>
      <c r="BL408" s="18" t="s">
        <v>340</v>
      </c>
      <c r="BM408" s="240" t="s">
        <v>3571</v>
      </c>
    </row>
    <row r="409" s="13" customFormat="1">
      <c r="A409" s="13"/>
      <c r="B409" s="247"/>
      <c r="C409" s="248"/>
      <c r="D409" s="249" t="s">
        <v>236</v>
      </c>
      <c r="E409" s="248"/>
      <c r="F409" s="251" t="s">
        <v>3572</v>
      </c>
      <c r="G409" s="248"/>
      <c r="H409" s="252">
        <v>30.920999999999999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236</v>
      </c>
      <c r="AU409" s="258" t="s">
        <v>21</v>
      </c>
      <c r="AV409" s="13" t="s">
        <v>21</v>
      </c>
      <c r="AW409" s="13" t="s">
        <v>4</v>
      </c>
      <c r="AX409" s="13" t="s">
        <v>88</v>
      </c>
      <c r="AY409" s="258" t="s">
        <v>225</v>
      </c>
    </row>
    <row r="410" s="12" customFormat="1" ht="25.92" customHeight="1">
      <c r="A410" s="12"/>
      <c r="B410" s="213"/>
      <c r="C410" s="214"/>
      <c r="D410" s="215" t="s">
        <v>79</v>
      </c>
      <c r="E410" s="216" t="s">
        <v>772</v>
      </c>
      <c r="F410" s="216" t="s">
        <v>773</v>
      </c>
      <c r="G410" s="214"/>
      <c r="H410" s="214"/>
      <c r="I410" s="217"/>
      <c r="J410" s="218">
        <f>BK410</f>
        <v>0</v>
      </c>
      <c r="K410" s="214"/>
      <c r="L410" s="219"/>
      <c r="M410" s="220"/>
      <c r="N410" s="221"/>
      <c r="O410" s="221"/>
      <c r="P410" s="222">
        <f>SUM(P411:P413)</f>
        <v>0</v>
      </c>
      <c r="Q410" s="221"/>
      <c r="R410" s="222">
        <f>SUM(R411:R413)</f>
        <v>0</v>
      </c>
      <c r="S410" s="221"/>
      <c r="T410" s="223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232</v>
      </c>
      <c r="AT410" s="225" t="s">
        <v>79</v>
      </c>
      <c r="AU410" s="225" t="s">
        <v>80</v>
      </c>
      <c r="AY410" s="224" t="s">
        <v>225</v>
      </c>
      <c r="BK410" s="226">
        <f>SUM(BK411:BK413)</f>
        <v>0</v>
      </c>
    </row>
    <row r="411" s="2" customFormat="1" ht="16.5" customHeight="1">
      <c r="A411" s="40"/>
      <c r="B411" s="41"/>
      <c r="C411" s="229" t="s">
        <v>2155</v>
      </c>
      <c r="D411" s="229" t="s">
        <v>227</v>
      </c>
      <c r="E411" s="230" t="s">
        <v>774</v>
      </c>
      <c r="F411" s="231" t="s">
        <v>3352</v>
      </c>
      <c r="G411" s="232" t="s">
        <v>459</v>
      </c>
      <c r="H411" s="233">
        <v>1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2851</v>
      </c>
      <c r="AT411" s="240" t="s">
        <v>227</v>
      </c>
      <c r="AU411" s="240" t="s">
        <v>88</v>
      </c>
      <c r="AY411" s="18" t="s">
        <v>225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88</v>
      </c>
      <c r="BK411" s="241">
        <f>ROUND(I411*H411,2)</f>
        <v>0</v>
      </c>
      <c r="BL411" s="18" t="s">
        <v>2851</v>
      </c>
      <c r="BM411" s="240" t="s">
        <v>3573</v>
      </c>
    </row>
    <row r="412" s="2" customFormat="1">
      <c r="A412" s="40"/>
      <c r="B412" s="41"/>
      <c r="C412" s="42"/>
      <c r="D412" s="249" t="s">
        <v>261</v>
      </c>
      <c r="E412" s="42"/>
      <c r="F412" s="259" t="s">
        <v>3574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261</v>
      </c>
      <c r="AU412" s="18" t="s">
        <v>88</v>
      </c>
    </row>
    <row r="413" s="2" customFormat="1" ht="16.5" customHeight="1">
      <c r="A413" s="40"/>
      <c r="B413" s="41"/>
      <c r="C413" s="229" t="s">
        <v>2161</v>
      </c>
      <c r="D413" s="229" t="s">
        <v>227</v>
      </c>
      <c r="E413" s="230" t="s">
        <v>777</v>
      </c>
      <c r="F413" s="231" t="s">
        <v>2855</v>
      </c>
      <c r="G413" s="232" t="s">
        <v>259</v>
      </c>
      <c r="H413" s="233">
        <v>1</v>
      </c>
      <c r="I413" s="234"/>
      <c r="J413" s="235">
        <f>ROUND(I413*H413,2)</f>
        <v>0</v>
      </c>
      <c r="K413" s="231" t="s">
        <v>1</v>
      </c>
      <c r="L413" s="46"/>
      <c r="M413" s="297" t="s">
        <v>1</v>
      </c>
      <c r="N413" s="298" t="s">
        <v>45</v>
      </c>
      <c r="O413" s="294"/>
      <c r="P413" s="295">
        <f>O413*H413</f>
        <v>0</v>
      </c>
      <c r="Q413" s="295">
        <v>0</v>
      </c>
      <c r="R413" s="295">
        <f>Q413*H413</f>
        <v>0</v>
      </c>
      <c r="S413" s="295">
        <v>0</v>
      </c>
      <c r="T413" s="29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2851</v>
      </c>
      <c r="AT413" s="240" t="s">
        <v>227</v>
      </c>
      <c r="AU413" s="240" t="s">
        <v>88</v>
      </c>
      <c r="AY413" s="18" t="s">
        <v>225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88</v>
      </c>
      <c r="BK413" s="241">
        <f>ROUND(I413*H413,2)</f>
        <v>0</v>
      </c>
      <c r="BL413" s="18" t="s">
        <v>2851</v>
      </c>
      <c r="BM413" s="240" t="s">
        <v>3575</v>
      </c>
    </row>
    <row r="414" s="2" customFormat="1" ht="6.96" customHeight="1">
      <c r="A414" s="40"/>
      <c r="B414" s="68"/>
      <c r="C414" s="69"/>
      <c r="D414" s="69"/>
      <c r="E414" s="69"/>
      <c r="F414" s="69"/>
      <c r="G414" s="69"/>
      <c r="H414" s="69"/>
      <c r="I414" s="69"/>
      <c r="J414" s="69"/>
      <c r="K414" s="69"/>
      <c r="L414" s="46"/>
      <c r="M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</sheetData>
  <sheetProtection sheet="1" autoFilter="0" formatColumns="0" formatRows="0" objects="1" scenarios="1" spinCount="100000" saltValue="yVel7F7dRGlVxNIitMklu6uC/EO+cCX8CF/I3WHbHivN057DbYNF0I2L6wcmRTfmTaUyI76JYkJRK/MVGnTbQw==" hashValue="4oqv24kMIf7+4IzHhopCmq3cYGPD7pxnLjTq5SFwrRt7X2fW9HbOZtsTHoVSZGZIG9esQzVoo5XOLeZYzBReQg==" algorithmName="SHA-512" password="CC35"/>
  <autoFilter ref="C127:K41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6" r:id="rId1" display="https://podminky.urs.cz/item/CS_URS_2024_02/121151103"/>
    <hyperlink ref="F139" r:id="rId2" display="https://podminky.urs.cz/item/CS_URS_2024_02/131351104"/>
    <hyperlink ref="F142" r:id="rId3" display="https://podminky.urs.cz/item/CS_URS_2024_02/151711111"/>
    <hyperlink ref="F150" r:id="rId4" display="https://podminky.urs.cz/item/CS_URS_2024_02/151711131"/>
    <hyperlink ref="F153" r:id="rId5" display="https://podminky.urs.cz/item/CS_URS_2024_02/151721112"/>
    <hyperlink ref="F157" r:id="rId6" display="https://podminky.urs.cz/item/CS_URS_2024_02/162351124"/>
    <hyperlink ref="F163" r:id="rId7" display="https://podminky.urs.cz/item/CS_URS_2024_02/162551128"/>
    <hyperlink ref="F168" r:id="rId8" display="https://podminky.urs.cz/item/CS_URS_2024_02/162751137"/>
    <hyperlink ref="F173" r:id="rId9" display="https://podminky.urs.cz/item/CS_URS_2024_02/162751139"/>
    <hyperlink ref="F176" r:id="rId10" display="https://podminky.urs.cz/item/CS_URS_2024_02/167151102"/>
    <hyperlink ref="F182" r:id="rId11" display="https://podminky.urs.cz/item/CS_URS_2024_02/171201231"/>
    <hyperlink ref="F185" r:id="rId12" display="https://podminky.urs.cz/item/CS_URS_2024_02/174151103"/>
    <hyperlink ref="F190" r:id="rId13" display="https://podminky.urs.cz/item/CS_URS_2024_02/181351113"/>
    <hyperlink ref="F193" r:id="rId14" display="https://podminky.urs.cz/item/CS_URS_2024_02/181451132"/>
    <hyperlink ref="F197" r:id="rId15" display="https://podminky.urs.cz/item/CS_URS_2024_02/181951114"/>
    <hyperlink ref="F199" r:id="rId16" display="https://podminky.urs.cz/item/CS_URS_2024_02/185804312"/>
    <hyperlink ref="F206" r:id="rId17" display="https://podminky.urs.cz/item/CS_URS_2024_02/226211213"/>
    <hyperlink ref="F209" r:id="rId18" display="https://podminky.urs.cz/item/CS_URS_2024_02/231111111"/>
    <hyperlink ref="F214" r:id="rId19" display="https://podminky.urs.cz/item/CS_URS_2024_02/273313611"/>
    <hyperlink ref="F217" r:id="rId20" display="https://podminky.urs.cz/item/CS_URS_2024_02/273322611"/>
    <hyperlink ref="F220" r:id="rId21" display="https://podminky.urs.cz/item/CS_URS_2024_02/273351121"/>
    <hyperlink ref="F223" r:id="rId22" display="https://podminky.urs.cz/item/CS_URS_2024_02/273351122"/>
    <hyperlink ref="F225" r:id="rId23" display="https://podminky.urs.cz/item/CS_URS_2024_02/273361821"/>
    <hyperlink ref="F228" r:id="rId24" display="https://podminky.urs.cz/item/CS_URS_2024_02/388995211"/>
    <hyperlink ref="F232" r:id="rId25" display="https://podminky.urs.cz/item/CS_URS_2024_02/317171126"/>
    <hyperlink ref="F237" r:id="rId26" display="https://podminky.urs.cz/item/CS_URS_2024_02/317321118"/>
    <hyperlink ref="F240" r:id="rId27" display="https://podminky.urs.cz/item/CS_URS_2024_02/317353121"/>
    <hyperlink ref="F246" r:id="rId28" display="https://podminky.urs.cz/item/CS_URS_2024_02/317353221"/>
    <hyperlink ref="F248" r:id="rId29" display="https://podminky.urs.cz/item/CS_URS_2024_02/317361116"/>
    <hyperlink ref="F252" r:id="rId30" display="https://podminky.urs.cz/item/CS_URS_2024_02/321213234"/>
    <hyperlink ref="F257" r:id="rId31" display="https://podminky.urs.cz/item/CS_URS_2024_02/321214511"/>
    <hyperlink ref="F260" r:id="rId32" display="https://podminky.urs.cz/item/CS_URS_2024_02/334323118"/>
    <hyperlink ref="F263" r:id="rId33" display="https://podminky.urs.cz/item/CS_URS_2024_02/334351112"/>
    <hyperlink ref="F268" r:id="rId34" display="https://podminky.urs.cz/item/CS_URS_2024_02/334351211"/>
    <hyperlink ref="F270" r:id="rId35" display="https://podminky.urs.cz/item/CS_URS_2024_02/334361216"/>
    <hyperlink ref="F273" r:id="rId36" display="https://podminky.urs.cz/item/CS_URS_2024_02/334951113"/>
    <hyperlink ref="F276" r:id="rId37" display="https://podminky.urs.cz/item/CS_URS_2024_02/334952113"/>
    <hyperlink ref="F278" r:id="rId38" display="https://podminky.urs.cz/item/CS_URS_2024_02/348171111"/>
    <hyperlink ref="F291" r:id="rId39" display="https://podminky.urs.cz/item/CS_URS_2024_02/421321128"/>
    <hyperlink ref="F294" r:id="rId40" display="https://podminky.urs.cz/item/CS_URS_2024_02/421351111"/>
    <hyperlink ref="F299" r:id="rId41" display="https://podminky.urs.cz/item/CS_URS_2024_02/421351112"/>
    <hyperlink ref="F302" r:id="rId42" display="https://podminky.urs.cz/item/CS_URS_2024_02/421351211"/>
    <hyperlink ref="F304" r:id="rId43" display="https://podminky.urs.cz/item/CS_URS_2024_02/421351212"/>
    <hyperlink ref="F306" r:id="rId44" display="https://podminky.urs.cz/item/CS_URS_2024_02/421361226"/>
    <hyperlink ref="F312" r:id="rId45" display="https://podminky.urs.cz/item/CS_URS_2024_02/451316112"/>
    <hyperlink ref="F315" r:id="rId46" display="https://podminky.urs.cz/item/CS_URS_2024_02/451477121"/>
    <hyperlink ref="F319" r:id="rId47" display="https://podminky.urs.cz/item/CS_URS_2024_02/451477122"/>
    <hyperlink ref="F321" r:id="rId48" display="https://podminky.urs.cz/item/CS_URS_2024_02/458311131"/>
    <hyperlink ref="F325" r:id="rId49" display="https://podminky.urs.cz/item/CS_URS_2024_02/461511111"/>
    <hyperlink ref="F330" r:id="rId50" display="https://podminky.urs.cz/item/CS_URS_2024_02/465513127"/>
    <hyperlink ref="F336" r:id="rId51" display="https://podminky.urs.cz/item/CS_URS_2024_02/573231108"/>
    <hyperlink ref="F339" r:id="rId52" display="https://podminky.urs.cz/item/CS_URS_2024_02/577144141"/>
    <hyperlink ref="F342" r:id="rId53" display="https://podminky.urs.cz/item/CS_URS_2024_02/578143233"/>
    <hyperlink ref="F345" r:id="rId54" display="https://podminky.urs.cz/item/CS_URS_2024_02/578901111"/>
    <hyperlink ref="F349" r:id="rId55" display="https://podminky.urs.cz/item/CS_URS_2024_02/628611102"/>
    <hyperlink ref="F352" r:id="rId56" display="https://podminky.urs.cz/item/CS_URS_2024_02/628611131"/>
    <hyperlink ref="F358" r:id="rId57" display="https://podminky.urs.cz/item/CS_URS_2024_02/916131213"/>
    <hyperlink ref="F366" r:id="rId58" display="https://podminky.urs.cz/item/CS_URS_2024_02/919112112"/>
    <hyperlink ref="F369" r:id="rId59" display="https://podminky.urs.cz/item/CS_URS_2024_02/919112232"/>
    <hyperlink ref="F371" r:id="rId60" display="https://podminky.urs.cz/item/CS_URS_2024_02/919121131"/>
    <hyperlink ref="F373" r:id="rId61" display="https://podminky.urs.cz/item/CS_URS_2024_02/919726124"/>
    <hyperlink ref="F376" r:id="rId62" display="https://podminky.urs.cz/item/CS_URS_2024_02/931992121"/>
    <hyperlink ref="F379" r:id="rId63" display="https://podminky.urs.cz/item/CS_URS_2024_02/953333118"/>
    <hyperlink ref="F382" r:id="rId64" display="https://podminky.urs.cz/item/CS_URS_2024_02/953333318"/>
    <hyperlink ref="F388" r:id="rId65" display="https://podminky.urs.cz/item/CS_URS_2024_02/998212111"/>
    <hyperlink ref="F392" r:id="rId66" display="https://podminky.urs.cz/item/CS_URS_2024_02/711112001"/>
    <hyperlink ref="F398" r:id="rId67" display="https://podminky.urs.cz/item/CS_URS_2024_02/711141559"/>
    <hyperlink ref="F406" r:id="rId68" display="https://podminky.urs.cz/item/CS_URS_2024_02/71134156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148" t="s">
        <v>3576</v>
      </c>
      <c r="BA2" s="148" t="s">
        <v>1</v>
      </c>
      <c r="BB2" s="148" t="s">
        <v>1</v>
      </c>
      <c r="BC2" s="148" t="s">
        <v>3577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3578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ROUND((SUM(BE127:BE381)),  2)</f>
        <v>0</v>
      </c>
      <c r="G33" s="40"/>
      <c r="H33" s="40"/>
      <c r="I33" s="167">
        <v>0.20999999999999999</v>
      </c>
      <c r="J33" s="166">
        <f>ROUND(((SUM(BE127:BE381))*I33),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ROUND((SUM(BF127:BF381)),  2)</f>
        <v>0</v>
      </c>
      <c r="G34" s="40"/>
      <c r="H34" s="40"/>
      <c r="I34" s="167">
        <v>0.14999999999999999</v>
      </c>
      <c r="J34" s="166">
        <f>ROUND(((SUM(BF127:BF381))*I34),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ROUND((SUM(BG127:BG381)),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ROUND((SUM(BH127:BH381)),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ROUND((SUM(BI127:BI381)),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 xml:space="preserve">030.32.1 - Úpravy nájezdů na most a příjezdu k výrobnímu areálu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J237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J247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2333</v>
      </c>
      <c r="E102" s="199"/>
      <c r="F102" s="199"/>
      <c r="G102" s="199"/>
      <c r="H102" s="199"/>
      <c r="I102" s="199"/>
      <c r="J102" s="200">
        <f>J292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602</v>
      </c>
      <c r="E103" s="199"/>
      <c r="F103" s="199"/>
      <c r="G103" s="199"/>
      <c r="H103" s="199"/>
      <c r="I103" s="199"/>
      <c r="J103" s="200">
        <f>J296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J315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J364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J377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603</v>
      </c>
      <c r="E107" s="194"/>
      <c r="F107" s="194"/>
      <c r="G107" s="194"/>
      <c r="H107" s="194"/>
      <c r="I107" s="194"/>
      <c r="J107" s="195">
        <f>J380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E9</f>
        <v xml:space="preserve">030.32.1 - Úpravy nájezdů na most a příjezdu k výrobnímu areálu 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P128+P380</f>
        <v>0</v>
      </c>
      <c r="Q127" s="106"/>
      <c r="R127" s="210">
        <f>R128+R380</f>
        <v>246.92567456999996</v>
      </c>
      <c r="S127" s="106"/>
      <c r="T127" s="211">
        <f>T128+T380</f>
        <v>859.76800000000003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BK128+BK380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P129+P210+P237+P247+P292+P296+P315+P364+P377</f>
        <v>0</v>
      </c>
      <c r="Q128" s="221"/>
      <c r="R128" s="222">
        <f>R129+R210+R237+R247+R292+R296+R315+R364+R377</f>
        <v>246.92567456999996</v>
      </c>
      <c r="S128" s="221"/>
      <c r="T128" s="223">
        <f>T129+T210+T237+T247+T292+T296+T315+T364+T377</f>
        <v>859.76800000000003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BK129+BK210+BK237+BK247+BK292+BK296+BK315+BK364+BK377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SUM(P130:P209)</f>
        <v>0</v>
      </c>
      <c r="Q129" s="221"/>
      <c r="R129" s="222">
        <f>SUM(R130:R209)</f>
        <v>0.26132000000000005</v>
      </c>
      <c r="S129" s="221"/>
      <c r="T129" s="223">
        <f>SUM(T130:T209)</f>
        <v>850.00800000000004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SUM(BK130:BK209)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3579</v>
      </c>
      <c r="F130" s="231" t="s">
        <v>3580</v>
      </c>
      <c r="G130" s="232" t="s">
        <v>230</v>
      </c>
      <c r="H130" s="233">
        <v>29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7.54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3581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3582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3583</v>
      </c>
      <c r="G132" s="248"/>
      <c r="H132" s="252">
        <v>29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228</v>
      </c>
      <c r="F133" s="231" t="s">
        <v>229</v>
      </c>
      <c r="G133" s="232" t="s">
        <v>230</v>
      </c>
      <c r="H133" s="233">
        <v>844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0.44</v>
      </c>
      <c r="T133" s="239">
        <f>S133*H133</f>
        <v>371.36000000000001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3584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235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3585</v>
      </c>
      <c r="G135" s="248"/>
      <c r="H135" s="252">
        <v>134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3586</v>
      </c>
      <c r="G136" s="248"/>
      <c r="H136" s="252">
        <v>710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4" customFormat="1">
      <c r="A137" s="14"/>
      <c r="B137" s="260"/>
      <c r="C137" s="261"/>
      <c r="D137" s="249" t="s">
        <v>236</v>
      </c>
      <c r="E137" s="262" t="s">
        <v>1</v>
      </c>
      <c r="F137" s="263" t="s">
        <v>270</v>
      </c>
      <c r="G137" s="261"/>
      <c r="H137" s="264">
        <v>844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236</v>
      </c>
      <c r="AU137" s="270" t="s">
        <v>21</v>
      </c>
      <c r="AV137" s="14" t="s">
        <v>232</v>
      </c>
      <c r="AW137" s="14" t="s">
        <v>36</v>
      </c>
      <c r="AX137" s="14" t="s">
        <v>88</v>
      </c>
      <c r="AY137" s="270" t="s">
        <v>225</v>
      </c>
    </row>
    <row r="138" s="2" customFormat="1" ht="33" customHeight="1">
      <c r="A138" s="40"/>
      <c r="B138" s="41"/>
      <c r="C138" s="229" t="s">
        <v>244</v>
      </c>
      <c r="D138" s="229" t="s">
        <v>227</v>
      </c>
      <c r="E138" s="230" t="s">
        <v>3587</v>
      </c>
      <c r="F138" s="231" t="s">
        <v>3588</v>
      </c>
      <c r="G138" s="232" t="s">
        <v>230</v>
      </c>
      <c r="H138" s="233">
        <v>844</v>
      </c>
      <c r="I138" s="234"/>
      <c r="J138" s="235">
        <f>ROUND(I138*H138,2)</f>
        <v>0</v>
      </c>
      <c r="K138" s="231" t="s">
        <v>2817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6.0000000000000002E-05</v>
      </c>
      <c r="R138" s="238">
        <f>Q138*H138</f>
        <v>0.050640000000000004</v>
      </c>
      <c r="S138" s="238">
        <v>0.091999999999999998</v>
      </c>
      <c r="T138" s="239">
        <f>S138*H138</f>
        <v>77.647999999999996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3589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3590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3591</v>
      </c>
      <c r="G140" s="248"/>
      <c r="H140" s="252">
        <v>134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3592</v>
      </c>
      <c r="G141" s="248"/>
      <c r="H141" s="252">
        <v>710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844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3" customHeight="1">
      <c r="A143" s="40"/>
      <c r="B143" s="41"/>
      <c r="C143" s="229" t="s">
        <v>232</v>
      </c>
      <c r="D143" s="229" t="s">
        <v>227</v>
      </c>
      <c r="E143" s="230" t="s">
        <v>3593</v>
      </c>
      <c r="F143" s="231" t="s">
        <v>3594</v>
      </c>
      <c r="G143" s="232" t="s">
        <v>230</v>
      </c>
      <c r="H143" s="233">
        <v>844</v>
      </c>
      <c r="I143" s="234"/>
      <c r="J143" s="235">
        <f>ROUND(I143*H143,2)</f>
        <v>0</v>
      </c>
      <c r="K143" s="231" t="s">
        <v>2817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0.00024000000000000001</v>
      </c>
      <c r="R143" s="238">
        <f>Q143*H143</f>
        <v>0.20256000000000002</v>
      </c>
      <c r="S143" s="238">
        <v>0.46000000000000002</v>
      </c>
      <c r="T143" s="239">
        <f>S143*H143</f>
        <v>388.24000000000001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3595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3596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3597</v>
      </c>
      <c r="G145" s="248"/>
      <c r="H145" s="252">
        <v>134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3598</v>
      </c>
      <c r="G146" s="248"/>
      <c r="H146" s="252">
        <v>710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80</v>
      </c>
      <c r="AY146" s="258" t="s">
        <v>225</v>
      </c>
    </row>
    <row r="147" s="14" customFormat="1">
      <c r="A147" s="14"/>
      <c r="B147" s="260"/>
      <c r="C147" s="261"/>
      <c r="D147" s="249" t="s">
        <v>236</v>
      </c>
      <c r="E147" s="262" t="s">
        <v>1</v>
      </c>
      <c r="F147" s="263" t="s">
        <v>270</v>
      </c>
      <c r="G147" s="261"/>
      <c r="H147" s="264">
        <v>844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0" t="s">
        <v>236</v>
      </c>
      <c r="AU147" s="270" t="s">
        <v>21</v>
      </c>
      <c r="AV147" s="14" t="s">
        <v>232</v>
      </c>
      <c r="AW147" s="14" t="s">
        <v>36</v>
      </c>
      <c r="AX147" s="14" t="s">
        <v>88</v>
      </c>
      <c r="AY147" s="270" t="s">
        <v>225</v>
      </c>
    </row>
    <row r="148" s="2" customFormat="1" ht="16.5" customHeight="1">
      <c r="A148" s="40"/>
      <c r="B148" s="41"/>
      <c r="C148" s="229" t="s">
        <v>256</v>
      </c>
      <c r="D148" s="229" t="s">
        <v>227</v>
      </c>
      <c r="E148" s="230" t="s">
        <v>3599</v>
      </c>
      <c r="F148" s="231" t="s">
        <v>3600</v>
      </c>
      <c r="G148" s="232" t="s">
        <v>537</v>
      </c>
      <c r="H148" s="233">
        <v>18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0.28999999999999998</v>
      </c>
      <c r="T148" s="239">
        <f>S148*H148</f>
        <v>5.2199999999999998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3601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3602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3603</v>
      </c>
      <c r="G150" s="248"/>
      <c r="H150" s="252">
        <v>18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263</v>
      </c>
      <c r="D151" s="229" t="s">
        <v>227</v>
      </c>
      <c r="E151" s="230" t="s">
        <v>2359</v>
      </c>
      <c r="F151" s="231" t="s">
        <v>2360</v>
      </c>
      <c r="G151" s="232" t="s">
        <v>230</v>
      </c>
      <c r="H151" s="233">
        <v>112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3604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2362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3605</v>
      </c>
      <c r="G153" s="248"/>
      <c r="H153" s="252">
        <v>112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33" customHeight="1">
      <c r="A154" s="40"/>
      <c r="B154" s="41"/>
      <c r="C154" s="229" t="s">
        <v>271</v>
      </c>
      <c r="D154" s="229" t="s">
        <v>227</v>
      </c>
      <c r="E154" s="230" t="s">
        <v>3606</v>
      </c>
      <c r="F154" s="231" t="s">
        <v>3607</v>
      </c>
      <c r="G154" s="232" t="s">
        <v>240</v>
      </c>
      <c r="H154" s="233">
        <v>44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3608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3609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3610</v>
      </c>
      <c r="G156" s="248"/>
      <c r="H156" s="252">
        <v>44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33" customHeight="1">
      <c r="A157" s="40"/>
      <c r="B157" s="41"/>
      <c r="C157" s="229" t="s">
        <v>277</v>
      </c>
      <c r="D157" s="229" t="s">
        <v>227</v>
      </c>
      <c r="E157" s="230" t="s">
        <v>3611</v>
      </c>
      <c r="F157" s="231" t="s">
        <v>3612</v>
      </c>
      <c r="G157" s="232" t="s">
        <v>240</v>
      </c>
      <c r="H157" s="233">
        <v>37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3613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3614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3615</v>
      </c>
      <c r="G159" s="248"/>
      <c r="H159" s="252">
        <v>37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37.8" customHeight="1">
      <c r="A160" s="40"/>
      <c r="B160" s="41"/>
      <c r="C160" s="229" t="s">
        <v>283</v>
      </c>
      <c r="D160" s="229" t="s">
        <v>227</v>
      </c>
      <c r="E160" s="230" t="s">
        <v>296</v>
      </c>
      <c r="F160" s="231" t="s">
        <v>297</v>
      </c>
      <c r="G160" s="232" t="s">
        <v>240</v>
      </c>
      <c r="H160" s="233">
        <v>994.29999999999995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3616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299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3617</v>
      </c>
      <c r="G162" s="248"/>
      <c r="H162" s="252">
        <v>22.399999999999999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3618</v>
      </c>
      <c r="G163" s="248"/>
      <c r="H163" s="252">
        <v>44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3615</v>
      </c>
      <c r="G164" s="248"/>
      <c r="H164" s="252">
        <v>37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1</v>
      </c>
      <c r="F165" s="274" t="s">
        <v>303</v>
      </c>
      <c r="G165" s="272"/>
      <c r="H165" s="275">
        <v>103.40000000000001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3619</v>
      </c>
      <c r="G166" s="248"/>
      <c r="H166" s="252">
        <v>60.899999999999999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3620</v>
      </c>
      <c r="G167" s="248"/>
      <c r="H167" s="252">
        <v>681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80</v>
      </c>
      <c r="AY167" s="258" t="s">
        <v>225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3621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3622</v>
      </c>
      <c r="G169" s="248"/>
      <c r="H169" s="252">
        <v>25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3623</v>
      </c>
      <c r="G170" s="248"/>
      <c r="H170" s="252">
        <v>28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3624</v>
      </c>
      <c r="G171" s="248"/>
      <c r="H171" s="252">
        <v>81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5" customFormat="1">
      <c r="A172" s="15"/>
      <c r="B172" s="271"/>
      <c r="C172" s="272"/>
      <c r="D172" s="249" t="s">
        <v>236</v>
      </c>
      <c r="E172" s="273" t="s">
        <v>3576</v>
      </c>
      <c r="F172" s="274" t="s">
        <v>303</v>
      </c>
      <c r="G172" s="272"/>
      <c r="H172" s="275">
        <v>890.89999999999998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236</v>
      </c>
      <c r="AU172" s="281" t="s">
        <v>21</v>
      </c>
      <c r="AV172" s="15" t="s">
        <v>244</v>
      </c>
      <c r="AW172" s="15" t="s">
        <v>36</v>
      </c>
      <c r="AX172" s="15" t="s">
        <v>80</v>
      </c>
      <c r="AY172" s="281" t="s">
        <v>225</v>
      </c>
    </row>
    <row r="173" s="14" customFormat="1">
      <c r="A173" s="14"/>
      <c r="B173" s="260"/>
      <c r="C173" s="261"/>
      <c r="D173" s="249" t="s">
        <v>236</v>
      </c>
      <c r="E173" s="262" t="s">
        <v>1</v>
      </c>
      <c r="F173" s="263" t="s">
        <v>270</v>
      </c>
      <c r="G173" s="261"/>
      <c r="H173" s="264">
        <v>994.29999999999995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0" t="s">
        <v>236</v>
      </c>
      <c r="AU173" s="270" t="s">
        <v>21</v>
      </c>
      <c r="AV173" s="14" t="s">
        <v>232</v>
      </c>
      <c r="AW173" s="14" t="s">
        <v>36</v>
      </c>
      <c r="AX173" s="14" t="s">
        <v>88</v>
      </c>
      <c r="AY173" s="270" t="s">
        <v>225</v>
      </c>
    </row>
    <row r="174" s="2" customFormat="1" ht="37.8" customHeight="1">
      <c r="A174" s="40"/>
      <c r="B174" s="41"/>
      <c r="C174" s="229" t="s">
        <v>289</v>
      </c>
      <c r="D174" s="229" t="s">
        <v>227</v>
      </c>
      <c r="E174" s="230" t="s">
        <v>671</v>
      </c>
      <c r="F174" s="231" t="s">
        <v>672</v>
      </c>
      <c r="G174" s="232" t="s">
        <v>240</v>
      </c>
      <c r="H174" s="233">
        <v>81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3625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674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3626</v>
      </c>
      <c r="G176" s="248"/>
      <c r="H176" s="252">
        <v>81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7.8" customHeight="1">
      <c r="A177" s="40"/>
      <c r="B177" s="41"/>
      <c r="C177" s="229" t="s">
        <v>295</v>
      </c>
      <c r="D177" s="229" t="s">
        <v>227</v>
      </c>
      <c r="E177" s="230" t="s">
        <v>678</v>
      </c>
      <c r="F177" s="231" t="s">
        <v>679</v>
      </c>
      <c r="G177" s="232" t="s">
        <v>240</v>
      </c>
      <c r="H177" s="233">
        <v>810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3627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681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3628</v>
      </c>
      <c r="G179" s="248"/>
      <c r="H179" s="252">
        <v>810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317</v>
      </c>
      <c r="D180" s="229" t="s">
        <v>227</v>
      </c>
      <c r="E180" s="230" t="s">
        <v>3629</v>
      </c>
      <c r="F180" s="231" t="s">
        <v>3630</v>
      </c>
      <c r="G180" s="232" t="s">
        <v>240</v>
      </c>
      <c r="H180" s="233">
        <v>890.89999999999998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3631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3632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3576</v>
      </c>
      <c r="G182" s="248"/>
      <c r="H182" s="252">
        <v>890.89999999999998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33" customHeight="1">
      <c r="A183" s="40"/>
      <c r="B183" s="41"/>
      <c r="C183" s="229" t="s">
        <v>323</v>
      </c>
      <c r="D183" s="229" t="s">
        <v>227</v>
      </c>
      <c r="E183" s="230" t="s">
        <v>3633</v>
      </c>
      <c r="F183" s="231" t="s">
        <v>3634</v>
      </c>
      <c r="G183" s="232" t="s">
        <v>240</v>
      </c>
      <c r="H183" s="233">
        <v>709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3635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3636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3637</v>
      </c>
      <c r="G185" s="248"/>
      <c r="H185" s="252">
        <v>681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3623</v>
      </c>
      <c r="G186" s="248"/>
      <c r="H186" s="252">
        <v>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709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33" customHeight="1">
      <c r="A188" s="40"/>
      <c r="B188" s="41"/>
      <c r="C188" s="229" t="s">
        <v>328</v>
      </c>
      <c r="D188" s="229" t="s">
        <v>227</v>
      </c>
      <c r="E188" s="230" t="s">
        <v>393</v>
      </c>
      <c r="F188" s="231" t="s">
        <v>394</v>
      </c>
      <c r="G188" s="232" t="s">
        <v>395</v>
      </c>
      <c r="H188" s="233">
        <v>162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3638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397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3639</v>
      </c>
      <c r="G190" s="248"/>
      <c r="H190" s="252">
        <v>162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8</v>
      </c>
      <c r="D191" s="229" t="s">
        <v>227</v>
      </c>
      <c r="E191" s="230" t="s">
        <v>827</v>
      </c>
      <c r="F191" s="231" t="s">
        <v>828</v>
      </c>
      <c r="G191" s="232" t="s">
        <v>240</v>
      </c>
      <c r="H191" s="233">
        <v>27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3640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3641</v>
      </c>
      <c r="G193" s="248"/>
      <c r="H193" s="252">
        <v>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3642</v>
      </c>
      <c r="G194" s="248"/>
      <c r="H194" s="252">
        <v>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27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340</v>
      </c>
      <c r="D196" s="229" t="s">
        <v>227</v>
      </c>
      <c r="E196" s="230" t="s">
        <v>3643</v>
      </c>
      <c r="F196" s="231" t="s">
        <v>3644</v>
      </c>
      <c r="G196" s="232" t="s">
        <v>230</v>
      </c>
      <c r="H196" s="233">
        <v>1451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3645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3646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3647</v>
      </c>
      <c r="G198" s="248"/>
      <c r="H198" s="252">
        <v>1393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3648</v>
      </c>
      <c r="G199" s="248"/>
      <c r="H199" s="252">
        <v>58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1451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2" customFormat="1" ht="24.15" customHeight="1">
      <c r="A201" s="40"/>
      <c r="B201" s="41"/>
      <c r="C201" s="229" t="s">
        <v>346</v>
      </c>
      <c r="D201" s="229" t="s">
        <v>227</v>
      </c>
      <c r="E201" s="230" t="s">
        <v>3649</v>
      </c>
      <c r="F201" s="231" t="s">
        <v>3650</v>
      </c>
      <c r="G201" s="232" t="s">
        <v>230</v>
      </c>
      <c r="H201" s="233">
        <v>406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3651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3652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3653</v>
      </c>
      <c r="G203" s="248"/>
      <c r="H203" s="252">
        <v>406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88</v>
      </c>
      <c r="AY203" s="258" t="s">
        <v>225</v>
      </c>
    </row>
    <row r="204" s="2" customFormat="1" ht="24.15" customHeight="1">
      <c r="A204" s="40"/>
      <c r="B204" s="41"/>
      <c r="C204" s="229" t="s">
        <v>352</v>
      </c>
      <c r="D204" s="229" t="s">
        <v>227</v>
      </c>
      <c r="E204" s="230" t="s">
        <v>419</v>
      </c>
      <c r="F204" s="231" t="s">
        <v>420</v>
      </c>
      <c r="G204" s="232" t="s">
        <v>230</v>
      </c>
      <c r="H204" s="233">
        <v>406</v>
      </c>
      <c r="I204" s="234"/>
      <c r="J204" s="235">
        <f>ROUND(I204*H204,2)</f>
        <v>0</v>
      </c>
      <c r="K204" s="231" t="s">
        <v>231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232</v>
      </c>
      <c r="AT204" s="240" t="s">
        <v>227</v>
      </c>
      <c r="AU204" s="240" t="s">
        <v>21</v>
      </c>
      <c r="AY204" s="18" t="s">
        <v>225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88</v>
      </c>
      <c r="BK204" s="241">
        <f>ROUND(I204*H204,2)</f>
        <v>0</v>
      </c>
      <c r="BL204" s="18" t="s">
        <v>232</v>
      </c>
      <c r="BM204" s="240" t="s">
        <v>3654</v>
      </c>
    </row>
    <row r="205" s="2" customFormat="1">
      <c r="A205" s="40"/>
      <c r="B205" s="41"/>
      <c r="C205" s="42"/>
      <c r="D205" s="242" t="s">
        <v>234</v>
      </c>
      <c r="E205" s="42"/>
      <c r="F205" s="243" t="s">
        <v>422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234</v>
      </c>
      <c r="AU205" s="18" t="s">
        <v>21</v>
      </c>
    </row>
    <row r="206" s="2" customFormat="1" ht="16.5" customHeight="1">
      <c r="A206" s="40"/>
      <c r="B206" s="41"/>
      <c r="C206" s="282" t="s">
        <v>358</v>
      </c>
      <c r="D206" s="282" t="s">
        <v>341</v>
      </c>
      <c r="E206" s="283" t="s">
        <v>424</v>
      </c>
      <c r="F206" s="284" t="s">
        <v>425</v>
      </c>
      <c r="G206" s="285" t="s">
        <v>426</v>
      </c>
      <c r="H206" s="286">
        <v>8.1199999999999992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</v>
      </c>
      <c r="R206" s="238">
        <f>Q206*H206</f>
        <v>0.0081199999999999987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3655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3656</v>
      </c>
      <c r="G207" s="248"/>
      <c r="H207" s="252">
        <v>8.1199999999999992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16.5" customHeight="1">
      <c r="A208" s="40"/>
      <c r="B208" s="41"/>
      <c r="C208" s="229" t="s">
        <v>364</v>
      </c>
      <c r="D208" s="229" t="s">
        <v>227</v>
      </c>
      <c r="E208" s="230" t="s">
        <v>437</v>
      </c>
      <c r="F208" s="231" t="s">
        <v>438</v>
      </c>
      <c r="G208" s="232" t="s">
        <v>240</v>
      </c>
      <c r="H208" s="233">
        <v>8.1199999999999992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3657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440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2" customFormat="1" ht="22.8" customHeight="1">
      <c r="A210" s="12"/>
      <c r="B210" s="213"/>
      <c r="C210" s="214"/>
      <c r="D210" s="215" t="s">
        <v>79</v>
      </c>
      <c r="E210" s="227" t="s">
        <v>21</v>
      </c>
      <c r="F210" s="227" t="s">
        <v>446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SUM(P211:P236)</f>
        <v>0</v>
      </c>
      <c r="Q210" s="221"/>
      <c r="R210" s="222">
        <f>SUM(R211:R236)</f>
        <v>74.212054169999988</v>
      </c>
      <c r="S210" s="221"/>
      <c r="T210" s="223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88</v>
      </c>
      <c r="AT210" s="225" t="s">
        <v>79</v>
      </c>
      <c r="AU210" s="225" t="s">
        <v>88</v>
      </c>
      <c r="AY210" s="224" t="s">
        <v>225</v>
      </c>
      <c r="BK210" s="226">
        <f>SUM(BK211:BK236)</f>
        <v>0</v>
      </c>
    </row>
    <row r="211" s="2" customFormat="1" ht="24.15" customHeight="1">
      <c r="A211" s="40"/>
      <c r="B211" s="41"/>
      <c r="C211" s="229" t="s">
        <v>7</v>
      </c>
      <c r="D211" s="229" t="s">
        <v>227</v>
      </c>
      <c r="E211" s="230" t="s">
        <v>3658</v>
      </c>
      <c r="F211" s="231" t="s">
        <v>3659</v>
      </c>
      <c r="G211" s="232" t="s">
        <v>230</v>
      </c>
      <c r="H211" s="233">
        <v>1709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0.00027</v>
      </c>
      <c r="R211" s="238">
        <f>Q211*H211</f>
        <v>0.46143000000000001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3660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3661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3662</v>
      </c>
      <c r="G213" s="248"/>
      <c r="H213" s="252">
        <v>1207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80</v>
      </c>
      <c r="AY213" s="258" t="s">
        <v>225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3663</v>
      </c>
      <c r="G214" s="248"/>
      <c r="H214" s="252">
        <v>13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80</v>
      </c>
      <c r="AY214" s="258" t="s">
        <v>225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3664</v>
      </c>
      <c r="G215" s="248"/>
      <c r="H215" s="252">
        <v>489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80</v>
      </c>
      <c r="AY215" s="258" t="s">
        <v>225</v>
      </c>
    </row>
    <row r="216" s="14" customFormat="1">
      <c r="A216" s="14"/>
      <c r="B216" s="260"/>
      <c r="C216" s="261"/>
      <c r="D216" s="249" t="s">
        <v>236</v>
      </c>
      <c r="E216" s="262" t="s">
        <v>1</v>
      </c>
      <c r="F216" s="263" t="s">
        <v>270</v>
      </c>
      <c r="G216" s="261"/>
      <c r="H216" s="264">
        <v>1709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0" t="s">
        <v>236</v>
      </c>
      <c r="AU216" s="270" t="s">
        <v>21</v>
      </c>
      <c r="AV216" s="14" t="s">
        <v>232</v>
      </c>
      <c r="AW216" s="14" t="s">
        <v>36</v>
      </c>
      <c r="AX216" s="14" t="s">
        <v>88</v>
      </c>
      <c r="AY216" s="270" t="s">
        <v>225</v>
      </c>
    </row>
    <row r="217" s="2" customFormat="1" ht="24.15" customHeight="1">
      <c r="A217" s="40"/>
      <c r="B217" s="41"/>
      <c r="C217" s="282" t="s">
        <v>374</v>
      </c>
      <c r="D217" s="282" t="s">
        <v>341</v>
      </c>
      <c r="E217" s="283" t="s">
        <v>3665</v>
      </c>
      <c r="F217" s="284" t="s">
        <v>3666</v>
      </c>
      <c r="G217" s="285" t="s">
        <v>230</v>
      </c>
      <c r="H217" s="286">
        <v>2024.3109999999999</v>
      </c>
      <c r="I217" s="287"/>
      <c r="J217" s="288">
        <f>ROUND(I217*H217,2)</f>
        <v>0</v>
      </c>
      <c r="K217" s="284" t="s">
        <v>231</v>
      </c>
      <c r="L217" s="289"/>
      <c r="M217" s="290" t="s">
        <v>1</v>
      </c>
      <c r="N217" s="291" t="s">
        <v>45</v>
      </c>
      <c r="O217" s="93"/>
      <c r="P217" s="238">
        <f>O217*H217</f>
        <v>0</v>
      </c>
      <c r="Q217" s="238">
        <v>0.00029999999999999997</v>
      </c>
      <c r="R217" s="238">
        <f>Q217*H217</f>
        <v>0.60729329999999992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277</v>
      </c>
      <c r="AT217" s="240" t="s">
        <v>341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3667</v>
      </c>
    </row>
    <row r="218" s="13" customFormat="1">
      <c r="A218" s="13"/>
      <c r="B218" s="247"/>
      <c r="C218" s="248"/>
      <c r="D218" s="249" t="s">
        <v>236</v>
      </c>
      <c r="E218" s="248"/>
      <c r="F218" s="251" t="s">
        <v>3668</v>
      </c>
      <c r="G218" s="248"/>
      <c r="H218" s="252">
        <v>2024.3109999999999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4</v>
      </c>
      <c r="AX218" s="13" t="s">
        <v>88</v>
      </c>
      <c r="AY218" s="258" t="s">
        <v>225</v>
      </c>
    </row>
    <row r="219" s="2" customFormat="1" ht="16.5" customHeight="1">
      <c r="A219" s="40"/>
      <c r="B219" s="41"/>
      <c r="C219" s="229" t="s">
        <v>379</v>
      </c>
      <c r="D219" s="229" t="s">
        <v>227</v>
      </c>
      <c r="E219" s="230" t="s">
        <v>3669</v>
      </c>
      <c r="F219" s="231" t="s">
        <v>3670</v>
      </c>
      <c r="G219" s="232" t="s">
        <v>240</v>
      </c>
      <c r="H219" s="233">
        <v>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20.70918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3671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3672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3673</v>
      </c>
      <c r="G221" s="248"/>
      <c r="H221" s="252">
        <v>9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37.8" customHeight="1">
      <c r="A222" s="40"/>
      <c r="B222" s="41"/>
      <c r="C222" s="229" t="s">
        <v>386</v>
      </c>
      <c r="D222" s="229" t="s">
        <v>227</v>
      </c>
      <c r="E222" s="230" t="s">
        <v>3674</v>
      </c>
      <c r="F222" s="231" t="s">
        <v>3675</v>
      </c>
      <c r="G222" s="232" t="s">
        <v>537</v>
      </c>
      <c r="H222" s="233">
        <v>163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0.28736</v>
      </c>
      <c r="R222" s="238">
        <f>Q222*H222</f>
        <v>46.839680000000001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3676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3677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3678</v>
      </c>
      <c r="G224" s="248"/>
      <c r="H224" s="252">
        <v>163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392</v>
      </c>
      <c r="D225" s="229" t="s">
        <v>227</v>
      </c>
      <c r="E225" s="230" t="s">
        <v>2435</v>
      </c>
      <c r="F225" s="231" t="s">
        <v>2436</v>
      </c>
      <c r="G225" s="232" t="s">
        <v>240</v>
      </c>
      <c r="H225" s="233">
        <v>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2.5018699999999998</v>
      </c>
      <c r="R225" s="238">
        <f>Q225*H225</f>
        <v>5.0037399999999996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3679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2438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3680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2" customFormat="1" ht="16.5" customHeight="1">
      <c r="A228" s="40"/>
      <c r="B228" s="41"/>
      <c r="C228" s="229" t="s">
        <v>399</v>
      </c>
      <c r="D228" s="229" t="s">
        <v>227</v>
      </c>
      <c r="E228" s="230" t="s">
        <v>2405</v>
      </c>
      <c r="F228" s="231" t="s">
        <v>2406</v>
      </c>
      <c r="G228" s="232" t="s">
        <v>230</v>
      </c>
      <c r="H228" s="233">
        <v>10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0.00264</v>
      </c>
      <c r="R228" s="238">
        <f>Q228*H228</f>
        <v>0.0264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3681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2408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29" t="s">
        <v>701</v>
      </c>
      <c r="D230" s="229" t="s">
        <v>227</v>
      </c>
      <c r="E230" s="230" t="s">
        <v>2411</v>
      </c>
      <c r="F230" s="231" t="s">
        <v>2412</v>
      </c>
      <c r="G230" s="232" t="s">
        <v>230</v>
      </c>
      <c r="H230" s="233">
        <v>10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3682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2414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2" customFormat="1" ht="16.5" customHeight="1">
      <c r="A232" s="40"/>
      <c r="B232" s="41"/>
      <c r="C232" s="229" t="s">
        <v>405</v>
      </c>
      <c r="D232" s="229" t="s">
        <v>227</v>
      </c>
      <c r="E232" s="230" t="s">
        <v>3683</v>
      </c>
      <c r="F232" s="231" t="s">
        <v>3684</v>
      </c>
      <c r="G232" s="232" t="s">
        <v>395</v>
      </c>
      <c r="H232" s="233">
        <v>0.53100000000000003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1.06277</v>
      </c>
      <c r="R232" s="238">
        <f>Q232*H232</f>
        <v>0.56433087000000004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3685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3686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3687</v>
      </c>
      <c r="G234" s="248"/>
      <c r="H234" s="252">
        <v>0.111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80</v>
      </c>
      <c r="AY234" s="258" t="s">
        <v>225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3688</v>
      </c>
      <c r="G235" s="248"/>
      <c r="H235" s="252">
        <v>0.41999999999999998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80</v>
      </c>
      <c r="AY235" s="258" t="s">
        <v>225</v>
      </c>
    </row>
    <row r="236" s="14" customFormat="1">
      <c r="A236" s="14"/>
      <c r="B236" s="260"/>
      <c r="C236" s="261"/>
      <c r="D236" s="249" t="s">
        <v>236</v>
      </c>
      <c r="E236" s="262" t="s">
        <v>1</v>
      </c>
      <c r="F236" s="263" t="s">
        <v>270</v>
      </c>
      <c r="G236" s="261"/>
      <c r="H236" s="264">
        <v>0.53100000000000003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236</v>
      </c>
      <c r="AU236" s="270" t="s">
        <v>21</v>
      </c>
      <c r="AV236" s="14" t="s">
        <v>232</v>
      </c>
      <c r="AW236" s="14" t="s">
        <v>36</v>
      </c>
      <c r="AX236" s="14" t="s">
        <v>88</v>
      </c>
      <c r="AY236" s="270" t="s">
        <v>225</v>
      </c>
    </row>
    <row r="237" s="12" customFormat="1" ht="22.8" customHeight="1">
      <c r="A237" s="12"/>
      <c r="B237" s="213"/>
      <c r="C237" s="214"/>
      <c r="D237" s="215" t="s">
        <v>79</v>
      </c>
      <c r="E237" s="227" t="s">
        <v>232</v>
      </c>
      <c r="F237" s="227" t="s">
        <v>469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SUM(P238:P246)</f>
        <v>0</v>
      </c>
      <c r="Q237" s="221"/>
      <c r="R237" s="222">
        <f>SUM(R238:R246)</f>
        <v>23.996589999999998</v>
      </c>
      <c r="S237" s="221"/>
      <c r="T237" s="223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88</v>
      </c>
      <c r="AT237" s="225" t="s">
        <v>79</v>
      </c>
      <c r="AU237" s="225" t="s">
        <v>88</v>
      </c>
      <c r="AY237" s="224" t="s">
        <v>225</v>
      </c>
      <c r="BK237" s="226">
        <f>SUM(BK238:BK246)</f>
        <v>0</v>
      </c>
    </row>
    <row r="238" s="2" customFormat="1" ht="33" customHeight="1">
      <c r="A238" s="40"/>
      <c r="B238" s="41"/>
      <c r="C238" s="229" t="s">
        <v>412</v>
      </c>
      <c r="D238" s="229" t="s">
        <v>227</v>
      </c>
      <c r="E238" s="230" t="s">
        <v>3689</v>
      </c>
      <c r="F238" s="231" t="s">
        <v>3690</v>
      </c>
      <c r="G238" s="232" t="s">
        <v>230</v>
      </c>
      <c r="H238" s="233">
        <v>23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3691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3692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2" customFormat="1" ht="24.15" customHeight="1">
      <c r="A240" s="40"/>
      <c r="B240" s="41"/>
      <c r="C240" s="229" t="s">
        <v>418</v>
      </c>
      <c r="D240" s="229" t="s">
        <v>227</v>
      </c>
      <c r="E240" s="230" t="s">
        <v>3693</v>
      </c>
      <c r="F240" s="231" t="s">
        <v>3694</v>
      </c>
      <c r="G240" s="232" t="s">
        <v>230</v>
      </c>
      <c r="H240" s="233">
        <v>23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0.30005999999999999</v>
      </c>
      <c r="R240" s="238">
        <f>Q240*H240</f>
        <v>6.9013799999999996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3695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3696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24.15" customHeight="1">
      <c r="A242" s="40"/>
      <c r="B242" s="41"/>
      <c r="C242" s="229" t="s">
        <v>423</v>
      </c>
      <c r="D242" s="229" t="s">
        <v>227</v>
      </c>
      <c r="E242" s="230" t="s">
        <v>1400</v>
      </c>
      <c r="F242" s="231" t="s">
        <v>1401</v>
      </c>
      <c r="G242" s="232" t="s">
        <v>230</v>
      </c>
      <c r="H242" s="233">
        <v>23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0.74326999999999999</v>
      </c>
      <c r="R242" s="238">
        <f>Q242*H242</f>
        <v>17.095209999999998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3697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1403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3698</v>
      </c>
      <c r="G244" s="248"/>
      <c r="H244" s="252">
        <v>17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3699</v>
      </c>
      <c r="G245" s="248"/>
      <c r="H245" s="252">
        <v>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23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12" customFormat="1" ht="22.8" customHeight="1">
      <c r="A247" s="12"/>
      <c r="B247" s="213"/>
      <c r="C247" s="214"/>
      <c r="D247" s="215" t="s">
        <v>79</v>
      </c>
      <c r="E247" s="227" t="s">
        <v>256</v>
      </c>
      <c r="F247" s="227" t="s">
        <v>504</v>
      </c>
      <c r="G247" s="214"/>
      <c r="H247" s="214"/>
      <c r="I247" s="217"/>
      <c r="J247" s="228">
        <f>BK247</f>
        <v>0</v>
      </c>
      <c r="K247" s="214"/>
      <c r="L247" s="219"/>
      <c r="M247" s="220"/>
      <c r="N247" s="221"/>
      <c r="O247" s="221"/>
      <c r="P247" s="222">
        <f>SUM(P248:P291)</f>
        <v>0</v>
      </c>
      <c r="Q247" s="221"/>
      <c r="R247" s="222">
        <f>SUM(R248:R291)</f>
        <v>78.34438999999999</v>
      </c>
      <c r="S247" s="221"/>
      <c r="T247" s="223">
        <f>SUM(T248:T291)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88</v>
      </c>
      <c r="AT247" s="225" t="s">
        <v>79</v>
      </c>
      <c r="AU247" s="225" t="s">
        <v>88</v>
      </c>
      <c r="AY247" s="224" t="s">
        <v>225</v>
      </c>
      <c r="BK247" s="226">
        <f>SUM(BK248:BK291)</f>
        <v>0</v>
      </c>
    </row>
    <row r="248" s="2" customFormat="1" ht="24.15" customHeight="1">
      <c r="A248" s="40"/>
      <c r="B248" s="41"/>
      <c r="C248" s="229" t="s">
        <v>430</v>
      </c>
      <c r="D248" s="229" t="s">
        <v>227</v>
      </c>
      <c r="E248" s="230" t="s">
        <v>3700</v>
      </c>
      <c r="F248" s="231" t="s">
        <v>3701</v>
      </c>
      <c r="G248" s="232" t="s">
        <v>230</v>
      </c>
      <c r="H248" s="233">
        <v>2326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3702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3703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3704</v>
      </c>
      <c r="G250" s="248"/>
      <c r="H250" s="252">
        <v>2326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29" t="s">
        <v>436</v>
      </c>
      <c r="D251" s="229" t="s">
        <v>227</v>
      </c>
      <c r="E251" s="230" t="s">
        <v>3705</v>
      </c>
      <c r="F251" s="231" t="s">
        <v>3706</v>
      </c>
      <c r="G251" s="232" t="s">
        <v>230</v>
      </c>
      <c r="H251" s="233">
        <v>57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3707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3709</v>
      </c>
      <c r="G253" s="248"/>
      <c r="H253" s="252">
        <v>40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3710</v>
      </c>
      <c r="G254" s="248"/>
      <c r="H254" s="252">
        <v>17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57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441</v>
      </c>
      <c r="D256" s="229" t="s">
        <v>227</v>
      </c>
      <c r="E256" s="230" t="s">
        <v>3711</v>
      </c>
      <c r="F256" s="231" t="s">
        <v>3712</v>
      </c>
      <c r="G256" s="232" t="s">
        <v>230</v>
      </c>
      <c r="H256" s="233">
        <v>12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3713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3714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3715</v>
      </c>
      <c r="G258" s="248"/>
      <c r="H258" s="252">
        <v>12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33" customHeight="1">
      <c r="A259" s="40"/>
      <c r="B259" s="41"/>
      <c r="C259" s="229" t="s">
        <v>729</v>
      </c>
      <c r="D259" s="229" t="s">
        <v>227</v>
      </c>
      <c r="E259" s="230" t="s">
        <v>3716</v>
      </c>
      <c r="F259" s="231" t="s">
        <v>3717</v>
      </c>
      <c r="G259" s="232" t="s">
        <v>230</v>
      </c>
      <c r="H259" s="233">
        <v>1002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3718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3719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3720</v>
      </c>
      <c r="G261" s="248"/>
      <c r="H261" s="252">
        <v>1002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16.5" customHeight="1">
      <c r="A262" s="40"/>
      <c r="B262" s="41"/>
      <c r="C262" s="229" t="s">
        <v>735</v>
      </c>
      <c r="D262" s="229" t="s">
        <v>227</v>
      </c>
      <c r="E262" s="230" t="s">
        <v>3721</v>
      </c>
      <c r="F262" s="231" t="s">
        <v>3722</v>
      </c>
      <c r="G262" s="232" t="s">
        <v>230</v>
      </c>
      <c r="H262" s="233">
        <v>198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0.34499999999999997</v>
      </c>
      <c r="R262" s="238">
        <f>Q262*H262</f>
        <v>68.309999999999988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3723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3724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3725</v>
      </c>
      <c r="G264" s="248"/>
      <c r="H264" s="252">
        <v>198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456</v>
      </c>
      <c r="D265" s="229" t="s">
        <v>227</v>
      </c>
      <c r="E265" s="230" t="s">
        <v>3726</v>
      </c>
      <c r="F265" s="231" t="s">
        <v>3727</v>
      </c>
      <c r="G265" s="232" t="s">
        <v>240</v>
      </c>
      <c r="H265" s="233">
        <v>15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3728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3621</v>
      </c>
      <c r="G267" s="248"/>
      <c r="H267" s="252">
        <v>15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24.15" customHeight="1">
      <c r="A268" s="40"/>
      <c r="B268" s="41"/>
      <c r="C268" s="229" t="s">
        <v>463</v>
      </c>
      <c r="D268" s="229" t="s">
        <v>227</v>
      </c>
      <c r="E268" s="230" t="s">
        <v>3730</v>
      </c>
      <c r="F268" s="231" t="s">
        <v>3731</v>
      </c>
      <c r="G268" s="232" t="s">
        <v>230</v>
      </c>
      <c r="H268" s="233">
        <v>1119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3732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3733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3734</v>
      </c>
      <c r="G270" s="248"/>
      <c r="H270" s="252">
        <v>1119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470</v>
      </c>
      <c r="D271" s="229" t="s">
        <v>227</v>
      </c>
      <c r="E271" s="230" t="s">
        <v>3735</v>
      </c>
      <c r="F271" s="231" t="s">
        <v>3736</v>
      </c>
      <c r="G271" s="232" t="s">
        <v>230</v>
      </c>
      <c r="H271" s="233">
        <v>1991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3737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3738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3739</v>
      </c>
      <c r="G273" s="248"/>
      <c r="H273" s="252">
        <v>1991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33" customHeight="1">
      <c r="A274" s="40"/>
      <c r="B274" s="41"/>
      <c r="C274" s="229" t="s">
        <v>476</v>
      </c>
      <c r="D274" s="229" t="s">
        <v>227</v>
      </c>
      <c r="E274" s="230" t="s">
        <v>3740</v>
      </c>
      <c r="F274" s="231" t="s">
        <v>3741</v>
      </c>
      <c r="G274" s="232" t="s">
        <v>230</v>
      </c>
      <c r="H274" s="233">
        <v>976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3742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13" customFormat="1">
      <c r="A276" s="13"/>
      <c r="B276" s="247"/>
      <c r="C276" s="248"/>
      <c r="D276" s="249" t="s">
        <v>236</v>
      </c>
      <c r="E276" s="250" t="s">
        <v>1</v>
      </c>
      <c r="F276" s="251" t="s">
        <v>3744</v>
      </c>
      <c r="G276" s="248"/>
      <c r="H276" s="252">
        <v>976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236</v>
      </c>
      <c r="AU276" s="258" t="s">
        <v>21</v>
      </c>
      <c r="AV276" s="13" t="s">
        <v>21</v>
      </c>
      <c r="AW276" s="13" t="s">
        <v>36</v>
      </c>
      <c r="AX276" s="13" t="s">
        <v>88</v>
      </c>
      <c r="AY276" s="258" t="s">
        <v>225</v>
      </c>
    </row>
    <row r="277" s="2" customFormat="1" ht="24.15" customHeight="1">
      <c r="A277" s="40"/>
      <c r="B277" s="41"/>
      <c r="C277" s="229" t="s">
        <v>481</v>
      </c>
      <c r="D277" s="229" t="s">
        <v>227</v>
      </c>
      <c r="E277" s="230" t="s">
        <v>3745</v>
      </c>
      <c r="F277" s="231" t="s">
        <v>3746</v>
      </c>
      <c r="G277" s="232" t="s">
        <v>230</v>
      </c>
      <c r="H277" s="233">
        <v>989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3747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3748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3749</v>
      </c>
      <c r="G279" s="248"/>
      <c r="H279" s="252">
        <v>989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24.15" customHeight="1">
      <c r="A280" s="40"/>
      <c r="B280" s="41"/>
      <c r="C280" s="229" t="s">
        <v>487</v>
      </c>
      <c r="D280" s="229" t="s">
        <v>227</v>
      </c>
      <c r="E280" s="230" t="s">
        <v>3750</v>
      </c>
      <c r="F280" s="231" t="s">
        <v>3751</v>
      </c>
      <c r="G280" s="232" t="s">
        <v>230</v>
      </c>
      <c r="H280" s="233">
        <v>17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0.090620000000000006</v>
      </c>
      <c r="R280" s="238">
        <f>Q280*H280</f>
        <v>1.54054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3752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3753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3754</v>
      </c>
      <c r="G282" s="248"/>
      <c r="H282" s="252">
        <v>17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2" customFormat="1" ht="24.15" customHeight="1">
      <c r="A283" s="40"/>
      <c r="B283" s="41"/>
      <c r="C283" s="282" t="s">
        <v>492</v>
      </c>
      <c r="D283" s="282" t="s">
        <v>341</v>
      </c>
      <c r="E283" s="283" t="s">
        <v>3755</v>
      </c>
      <c r="F283" s="284" t="s">
        <v>3756</v>
      </c>
      <c r="G283" s="285" t="s">
        <v>230</v>
      </c>
      <c r="H283" s="286">
        <v>12.6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0.17599999999999999</v>
      </c>
      <c r="R283" s="238">
        <f>Q283*H283</f>
        <v>2.2176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3757</v>
      </c>
    </row>
    <row r="284" s="13" customFormat="1">
      <c r="A284" s="13"/>
      <c r="B284" s="247"/>
      <c r="C284" s="248"/>
      <c r="D284" s="249" t="s">
        <v>236</v>
      </c>
      <c r="E284" s="248"/>
      <c r="F284" s="251" t="s">
        <v>3758</v>
      </c>
      <c r="G284" s="248"/>
      <c r="H284" s="252">
        <v>12.6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4</v>
      </c>
      <c r="AX284" s="13" t="s">
        <v>88</v>
      </c>
      <c r="AY284" s="258" t="s">
        <v>225</v>
      </c>
    </row>
    <row r="285" s="2" customFormat="1" ht="24.15" customHeight="1">
      <c r="A285" s="40"/>
      <c r="B285" s="41"/>
      <c r="C285" s="282" t="s">
        <v>498</v>
      </c>
      <c r="D285" s="282" t="s">
        <v>341</v>
      </c>
      <c r="E285" s="283" t="s">
        <v>3759</v>
      </c>
      <c r="F285" s="284" t="s">
        <v>3760</v>
      </c>
      <c r="G285" s="285" t="s">
        <v>230</v>
      </c>
      <c r="H285" s="286">
        <v>5.25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0.17499999999999999</v>
      </c>
      <c r="R285" s="238">
        <f>Q285*H285</f>
        <v>0.91874999999999996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3761</v>
      </c>
    </row>
    <row r="286" s="13" customFormat="1">
      <c r="A286" s="13"/>
      <c r="B286" s="247"/>
      <c r="C286" s="248"/>
      <c r="D286" s="249" t="s">
        <v>236</v>
      </c>
      <c r="E286" s="248"/>
      <c r="F286" s="251" t="s">
        <v>3762</v>
      </c>
      <c r="G286" s="248"/>
      <c r="H286" s="252">
        <v>5.25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4</v>
      </c>
      <c r="AX286" s="13" t="s">
        <v>88</v>
      </c>
      <c r="AY286" s="258" t="s">
        <v>225</v>
      </c>
    </row>
    <row r="287" s="2" customFormat="1" ht="33" customHeight="1">
      <c r="A287" s="40"/>
      <c r="B287" s="41"/>
      <c r="C287" s="229" t="s">
        <v>505</v>
      </c>
      <c r="D287" s="229" t="s">
        <v>227</v>
      </c>
      <c r="E287" s="230" t="s">
        <v>3763</v>
      </c>
      <c r="F287" s="231" t="s">
        <v>3764</v>
      </c>
      <c r="G287" s="232" t="s">
        <v>230</v>
      </c>
      <c r="H287" s="233">
        <v>25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0.10100000000000001</v>
      </c>
      <c r="R287" s="238">
        <f>Q287*H287</f>
        <v>2.5250000000000004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3765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3766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3767</v>
      </c>
      <c r="G289" s="248"/>
      <c r="H289" s="252">
        <v>25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82" t="s">
        <v>511</v>
      </c>
      <c r="D290" s="282" t="s">
        <v>341</v>
      </c>
      <c r="E290" s="283" t="s">
        <v>3768</v>
      </c>
      <c r="F290" s="284" t="s">
        <v>3769</v>
      </c>
      <c r="G290" s="285" t="s">
        <v>230</v>
      </c>
      <c r="H290" s="286">
        <v>25.75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0.11</v>
      </c>
      <c r="R290" s="238">
        <f>Q290*H290</f>
        <v>2.8325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3770</v>
      </c>
    </row>
    <row r="291" s="13" customFormat="1">
      <c r="A291" s="13"/>
      <c r="B291" s="247"/>
      <c r="C291" s="248"/>
      <c r="D291" s="249" t="s">
        <v>236</v>
      </c>
      <c r="E291" s="248"/>
      <c r="F291" s="251" t="s">
        <v>3771</v>
      </c>
      <c r="G291" s="248"/>
      <c r="H291" s="252">
        <v>25.75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236</v>
      </c>
      <c r="AU291" s="258" t="s">
        <v>21</v>
      </c>
      <c r="AV291" s="13" t="s">
        <v>21</v>
      </c>
      <c r="AW291" s="13" t="s">
        <v>4</v>
      </c>
      <c r="AX291" s="13" t="s">
        <v>88</v>
      </c>
      <c r="AY291" s="258" t="s">
        <v>225</v>
      </c>
    </row>
    <row r="292" s="12" customFormat="1" ht="22.8" customHeight="1">
      <c r="A292" s="12"/>
      <c r="B292" s="213"/>
      <c r="C292" s="214"/>
      <c r="D292" s="215" t="s">
        <v>79</v>
      </c>
      <c r="E292" s="227" t="s">
        <v>263</v>
      </c>
      <c r="F292" s="227" t="s">
        <v>2679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SUM(P293:P295)</f>
        <v>0</v>
      </c>
      <c r="Q292" s="221"/>
      <c r="R292" s="222">
        <f>SUM(R293:R295)</f>
        <v>2.9392</v>
      </c>
      <c r="S292" s="221"/>
      <c r="T292" s="223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88</v>
      </c>
      <c r="AT292" s="225" t="s">
        <v>79</v>
      </c>
      <c r="AU292" s="225" t="s">
        <v>88</v>
      </c>
      <c r="AY292" s="224" t="s">
        <v>225</v>
      </c>
      <c r="BK292" s="226">
        <f>SUM(BK293:BK295)</f>
        <v>0</v>
      </c>
    </row>
    <row r="293" s="2" customFormat="1" ht="21.75" customHeight="1">
      <c r="A293" s="40"/>
      <c r="B293" s="41"/>
      <c r="C293" s="229" t="s">
        <v>517</v>
      </c>
      <c r="D293" s="229" t="s">
        <v>227</v>
      </c>
      <c r="E293" s="230" t="s">
        <v>3772</v>
      </c>
      <c r="F293" s="231" t="s">
        <v>3773</v>
      </c>
      <c r="G293" s="232" t="s">
        <v>230</v>
      </c>
      <c r="H293" s="233">
        <v>16</v>
      </c>
      <c r="I293" s="234"/>
      <c r="J293" s="235">
        <f>ROUND(I293*H293,2)</f>
        <v>0</v>
      </c>
      <c r="K293" s="231" t="s">
        <v>231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0.1837</v>
      </c>
      <c r="R293" s="238">
        <f>Q293*H293</f>
        <v>2.9392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232</v>
      </c>
      <c r="AT293" s="240" t="s">
        <v>227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3774</v>
      </c>
    </row>
    <row r="294" s="2" customFormat="1">
      <c r="A294" s="40"/>
      <c r="B294" s="41"/>
      <c r="C294" s="42"/>
      <c r="D294" s="242" t="s">
        <v>234</v>
      </c>
      <c r="E294" s="42"/>
      <c r="F294" s="243" t="s">
        <v>3775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234</v>
      </c>
      <c r="AU294" s="18" t="s">
        <v>21</v>
      </c>
    </row>
    <row r="295" s="13" customFormat="1">
      <c r="A295" s="13"/>
      <c r="B295" s="247"/>
      <c r="C295" s="248"/>
      <c r="D295" s="249" t="s">
        <v>236</v>
      </c>
      <c r="E295" s="250" t="s">
        <v>1</v>
      </c>
      <c r="F295" s="251" t="s">
        <v>3776</v>
      </c>
      <c r="G295" s="248"/>
      <c r="H295" s="252">
        <v>16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236</v>
      </c>
      <c r="AU295" s="258" t="s">
        <v>21</v>
      </c>
      <c r="AV295" s="13" t="s">
        <v>21</v>
      </c>
      <c r="AW295" s="13" t="s">
        <v>36</v>
      </c>
      <c r="AX295" s="13" t="s">
        <v>88</v>
      </c>
      <c r="AY295" s="258" t="s">
        <v>225</v>
      </c>
    </row>
    <row r="296" s="12" customFormat="1" ht="22.8" customHeight="1">
      <c r="A296" s="12"/>
      <c r="B296" s="213"/>
      <c r="C296" s="214"/>
      <c r="D296" s="215" t="s">
        <v>79</v>
      </c>
      <c r="E296" s="227" t="s">
        <v>277</v>
      </c>
      <c r="F296" s="227" t="s">
        <v>757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SUM(P297:P314)</f>
        <v>0</v>
      </c>
      <c r="Q296" s="221"/>
      <c r="R296" s="222">
        <f>SUM(R297:R314)</f>
        <v>1.8345199999999999</v>
      </c>
      <c r="S296" s="221"/>
      <c r="T296" s="223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88</v>
      </c>
      <c r="AT296" s="225" t="s">
        <v>79</v>
      </c>
      <c r="AU296" s="225" t="s">
        <v>88</v>
      </c>
      <c r="AY296" s="224" t="s">
        <v>225</v>
      </c>
      <c r="BK296" s="226">
        <f>SUM(BK297:BK314)</f>
        <v>0</v>
      </c>
    </row>
    <row r="297" s="2" customFormat="1" ht="24.15" customHeight="1">
      <c r="A297" s="40"/>
      <c r="B297" s="41"/>
      <c r="C297" s="229" t="s">
        <v>523</v>
      </c>
      <c r="D297" s="229" t="s">
        <v>227</v>
      </c>
      <c r="E297" s="230" t="s">
        <v>3777</v>
      </c>
      <c r="F297" s="231" t="s">
        <v>3778</v>
      </c>
      <c r="G297" s="232" t="s">
        <v>537</v>
      </c>
      <c r="H297" s="233">
        <v>20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1.0000000000000001E-05</v>
      </c>
      <c r="R297" s="238">
        <f>Q297*H297</f>
        <v>0.00020000000000000001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3779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3780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82" t="s">
        <v>528</v>
      </c>
      <c r="D299" s="282" t="s">
        <v>341</v>
      </c>
      <c r="E299" s="283" t="s">
        <v>3781</v>
      </c>
      <c r="F299" s="284" t="s">
        <v>3782</v>
      </c>
      <c r="G299" s="285" t="s">
        <v>537</v>
      </c>
      <c r="H299" s="286">
        <v>20</v>
      </c>
      <c r="I299" s="287"/>
      <c r="J299" s="288">
        <f>ROUND(I299*H299,2)</f>
        <v>0</v>
      </c>
      <c r="K299" s="284" t="s">
        <v>231</v>
      </c>
      <c r="L299" s="289"/>
      <c r="M299" s="290" t="s">
        <v>1</v>
      </c>
      <c r="N299" s="291" t="s">
        <v>45</v>
      </c>
      <c r="O299" s="93"/>
      <c r="P299" s="238">
        <f>O299*H299</f>
        <v>0</v>
      </c>
      <c r="Q299" s="238">
        <v>0.0041999999999999997</v>
      </c>
      <c r="R299" s="238">
        <f>Q299*H299</f>
        <v>0.083999999999999991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277</v>
      </c>
      <c r="AT299" s="240" t="s">
        <v>341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3783</v>
      </c>
    </row>
    <row r="300" s="2" customFormat="1" ht="33" customHeight="1">
      <c r="A300" s="40"/>
      <c r="B300" s="41"/>
      <c r="C300" s="229" t="s">
        <v>534</v>
      </c>
      <c r="D300" s="229" t="s">
        <v>227</v>
      </c>
      <c r="E300" s="230" t="s">
        <v>3784</v>
      </c>
      <c r="F300" s="231" t="s">
        <v>3785</v>
      </c>
      <c r="G300" s="232" t="s">
        <v>459</v>
      </c>
      <c r="H300" s="233">
        <v>3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0.15321000000000001</v>
      </c>
      <c r="R300" s="238">
        <f>Q300*H300</f>
        <v>0.45963000000000004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3786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3787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>
      <c r="A302" s="40"/>
      <c r="B302" s="41"/>
      <c r="C302" s="42"/>
      <c r="D302" s="249" t="s">
        <v>261</v>
      </c>
      <c r="E302" s="42"/>
      <c r="F302" s="259" t="s">
        <v>3788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261</v>
      </c>
      <c r="AU302" s="18" t="s">
        <v>21</v>
      </c>
    </row>
    <row r="303" s="2" customFormat="1" ht="37.8" customHeight="1">
      <c r="A303" s="40"/>
      <c r="B303" s="41"/>
      <c r="C303" s="229" t="s">
        <v>542</v>
      </c>
      <c r="D303" s="229" t="s">
        <v>227</v>
      </c>
      <c r="E303" s="230" t="s">
        <v>3789</v>
      </c>
      <c r="F303" s="231" t="s">
        <v>3790</v>
      </c>
      <c r="G303" s="232" t="s">
        <v>459</v>
      </c>
      <c r="H303" s="233">
        <v>3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0.016809999999999999</v>
      </c>
      <c r="R303" s="238">
        <f>Q303*H303</f>
        <v>0.050429999999999996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3791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3792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2" customFormat="1" ht="37.8" customHeight="1">
      <c r="A305" s="40"/>
      <c r="B305" s="41"/>
      <c r="C305" s="229" t="s">
        <v>547</v>
      </c>
      <c r="D305" s="229" t="s">
        <v>227</v>
      </c>
      <c r="E305" s="230" t="s">
        <v>3793</v>
      </c>
      <c r="F305" s="231" t="s">
        <v>3794</v>
      </c>
      <c r="G305" s="232" t="s">
        <v>459</v>
      </c>
      <c r="H305" s="233">
        <v>3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3795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3796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33" customHeight="1">
      <c r="A307" s="40"/>
      <c r="B307" s="41"/>
      <c r="C307" s="229" t="s">
        <v>554</v>
      </c>
      <c r="D307" s="229" t="s">
        <v>227</v>
      </c>
      <c r="E307" s="230" t="s">
        <v>3797</v>
      </c>
      <c r="F307" s="231" t="s">
        <v>3798</v>
      </c>
      <c r="G307" s="232" t="s">
        <v>459</v>
      </c>
      <c r="H307" s="233">
        <v>6</v>
      </c>
      <c r="I307" s="234"/>
      <c r="J307" s="235">
        <f>ROUND(I307*H307,2)</f>
        <v>0</v>
      </c>
      <c r="K307" s="231" t="s">
        <v>231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0.0017099999999999999</v>
      </c>
      <c r="R307" s="238">
        <f>Q307*H307</f>
        <v>0.01026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232</v>
      </c>
      <c r="AT307" s="240" t="s">
        <v>227</v>
      </c>
      <c r="AU307" s="240" t="s">
        <v>21</v>
      </c>
      <c r="AY307" s="18" t="s">
        <v>225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88</v>
      </c>
      <c r="BK307" s="241">
        <f>ROUND(I307*H307,2)</f>
        <v>0</v>
      </c>
      <c r="BL307" s="18" t="s">
        <v>232</v>
      </c>
      <c r="BM307" s="240" t="s">
        <v>3799</v>
      </c>
    </row>
    <row r="308" s="2" customFormat="1">
      <c r="A308" s="40"/>
      <c r="B308" s="41"/>
      <c r="C308" s="42"/>
      <c r="D308" s="242" t="s">
        <v>234</v>
      </c>
      <c r="E308" s="42"/>
      <c r="F308" s="243" t="s">
        <v>3800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234</v>
      </c>
      <c r="AU308" s="18" t="s">
        <v>21</v>
      </c>
    </row>
    <row r="309" s="2" customFormat="1" ht="37.8" customHeight="1">
      <c r="A309" s="40"/>
      <c r="B309" s="41"/>
      <c r="C309" s="229" t="s">
        <v>561</v>
      </c>
      <c r="D309" s="229" t="s">
        <v>227</v>
      </c>
      <c r="E309" s="230" t="s">
        <v>3801</v>
      </c>
      <c r="F309" s="231" t="s">
        <v>3802</v>
      </c>
      <c r="G309" s="232" t="s">
        <v>459</v>
      </c>
      <c r="H309" s="233">
        <v>3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0.23499999999999999</v>
      </c>
      <c r="R309" s="238">
        <f>Q309*H309</f>
        <v>0.70499999999999996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3803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3804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2" customFormat="1" ht="16.5" customHeight="1">
      <c r="A311" s="40"/>
      <c r="B311" s="41"/>
      <c r="C311" s="282" t="s">
        <v>570</v>
      </c>
      <c r="D311" s="282" t="s">
        <v>341</v>
      </c>
      <c r="E311" s="283" t="s">
        <v>3805</v>
      </c>
      <c r="F311" s="284" t="s">
        <v>3806</v>
      </c>
      <c r="G311" s="285" t="s">
        <v>459</v>
      </c>
      <c r="H311" s="286">
        <v>3</v>
      </c>
      <c r="I311" s="287"/>
      <c r="J311" s="288">
        <f>ROUND(I311*H311,2)</f>
        <v>0</v>
      </c>
      <c r="K311" s="284" t="s">
        <v>231</v>
      </c>
      <c r="L311" s="289"/>
      <c r="M311" s="290" t="s">
        <v>1</v>
      </c>
      <c r="N311" s="291" t="s">
        <v>45</v>
      </c>
      <c r="O311" s="93"/>
      <c r="P311" s="238">
        <f>O311*H311</f>
        <v>0</v>
      </c>
      <c r="Q311" s="238">
        <v>0.17499999999999999</v>
      </c>
      <c r="R311" s="238">
        <f>Q311*H311</f>
        <v>0.52499999999999991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277</v>
      </c>
      <c r="AT311" s="240" t="s">
        <v>341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2141</v>
      </c>
    </row>
    <row r="312" s="2" customFormat="1" ht="24.15" customHeight="1">
      <c r="A312" s="40"/>
      <c r="B312" s="41"/>
      <c r="C312" s="229" t="s">
        <v>576</v>
      </c>
      <c r="D312" s="229" t="s">
        <v>227</v>
      </c>
      <c r="E312" s="230" t="s">
        <v>3807</v>
      </c>
      <c r="F312" s="231" t="s">
        <v>3808</v>
      </c>
      <c r="G312" s="232" t="s">
        <v>240</v>
      </c>
      <c r="H312" s="233">
        <v>3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3809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3810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3811</v>
      </c>
      <c r="G314" s="248"/>
      <c r="H314" s="252">
        <v>3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12" customFormat="1" ht="22.8" customHeight="1">
      <c r="A315" s="12"/>
      <c r="B315" s="213"/>
      <c r="C315" s="214"/>
      <c r="D315" s="215" t="s">
        <v>79</v>
      </c>
      <c r="E315" s="227" t="s">
        <v>283</v>
      </c>
      <c r="F315" s="227" t="s">
        <v>516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SUM(P316:P363)</f>
        <v>0</v>
      </c>
      <c r="Q315" s="221"/>
      <c r="R315" s="222">
        <f>SUM(R316:R363)</f>
        <v>65.337600399999999</v>
      </c>
      <c r="S315" s="221"/>
      <c r="T315" s="223">
        <f>SUM(T316:T363)</f>
        <v>9.7599999999999998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88</v>
      </c>
      <c r="AT315" s="225" t="s">
        <v>79</v>
      </c>
      <c r="AU315" s="225" t="s">
        <v>88</v>
      </c>
      <c r="AY315" s="224" t="s">
        <v>225</v>
      </c>
      <c r="BK315" s="226">
        <f>SUM(BK316:BK363)</f>
        <v>0</v>
      </c>
    </row>
    <row r="316" s="2" customFormat="1" ht="24.15" customHeight="1">
      <c r="A316" s="40"/>
      <c r="B316" s="41"/>
      <c r="C316" s="229" t="s">
        <v>584</v>
      </c>
      <c r="D316" s="229" t="s">
        <v>227</v>
      </c>
      <c r="E316" s="230" t="s">
        <v>3812</v>
      </c>
      <c r="F316" s="231" t="s">
        <v>3813</v>
      </c>
      <c r="G316" s="232" t="s">
        <v>459</v>
      </c>
      <c r="H316" s="233">
        <v>15</v>
      </c>
      <c r="I316" s="234"/>
      <c r="J316" s="235">
        <f>ROUND(I316*H316,2)</f>
        <v>0</v>
      </c>
      <c r="K316" s="231" t="s">
        <v>231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0.00069999999999999999</v>
      </c>
      <c r="R316" s="238">
        <f>Q316*H316</f>
        <v>0.010500000000000001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232</v>
      </c>
      <c r="AT316" s="240" t="s">
        <v>227</v>
      </c>
      <c r="AU316" s="240" t="s">
        <v>21</v>
      </c>
      <c r="AY316" s="18" t="s">
        <v>225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88</v>
      </c>
      <c r="BK316" s="241">
        <f>ROUND(I316*H316,2)</f>
        <v>0</v>
      </c>
      <c r="BL316" s="18" t="s">
        <v>232</v>
      </c>
      <c r="BM316" s="240" t="s">
        <v>3814</v>
      </c>
    </row>
    <row r="317" s="2" customFormat="1">
      <c r="A317" s="40"/>
      <c r="B317" s="41"/>
      <c r="C317" s="42"/>
      <c r="D317" s="242" t="s">
        <v>234</v>
      </c>
      <c r="E317" s="42"/>
      <c r="F317" s="243" t="s">
        <v>3815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234</v>
      </c>
      <c r="AU317" s="18" t="s">
        <v>21</v>
      </c>
    </row>
    <row r="318" s="2" customFormat="1" ht="24.15" customHeight="1">
      <c r="A318" s="40"/>
      <c r="B318" s="41"/>
      <c r="C318" s="229" t="s">
        <v>591</v>
      </c>
      <c r="D318" s="229" t="s">
        <v>227</v>
      </c>
      <c r="E318" s="230" t="s">
        <v>3816</v>
      </c>
      <c r="F318" s="231" t="s">
        <v>3817</v>
      </c>
      <c r="G318" s="232" t="s">
        <v>459</v>
      </c>
      <c r="H318" s="233">
        <v>8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0.11241</v>
      </c>
      <c r="R318" s="238">
        <f>Q318*H318</f>
        <v>0.89927999999999997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3818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3819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2" customFormat="1" ht="21.75" customHeight="1">
      <c r="A320" s="40"/>
      <c r="B320" s="41"/>
      <c r="C320" s="282" t="s">
        <v>447</v>
      </c>
      <c r="D320" s="282" t="s">
        <v>341</v>
      </c>
      <c r="E320" s="283" t="s">
        <v>3820</v>
      </c>
      <c r="F320" s="284" t="s">
        <v>3821</v>
      </c>
      <c r="G320" s="285" t="s">
        <v>459</v>
      </c>
      <c r="H320" s="286">
        <v>8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0.0025000000000000001</v>
      </c>
      <c r="R320" s="238">
        <f>Q320*H320</f>
        <v>0.02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3822</v>
      </c>
    </row>
    <row r="321" s="2" customFormat="1" ht="16.5" customHeight="1">
      <c r="A321" s="40"/>
      <c r="B321" s="41"/>
      <c r="C321" s="282" t="s">
        <v>451</v>
      </c>
      <c r="D321" s="282" t="s">
        <v>341</v>
      </c>
      <c r="E321" s="283" t="s">
        <v>3823</v>
      </c>
      <c r="F321" s="284" t="s">
        <v>3824</v>
      </c>
      <c r="G321" s="285" t="s">
        <v>459</v>
      </c>
      <c r="H321" s="286">
        <v>8</v>
      </c>
      <c r="I321" s="287"/>
      <c r="J321" s="288">
        <f>ROUND(I321*H321,2)</f>
        <v>0</v>
      </c>
      <c r="K321" s="284" t="s">
        <v>2817</v>
      </c>
      <c r="L321" s="289"/>
      <c r="M321" s="290" t="s">
        <v>1</v>
      </c>
      <c r="N321" s="291" t="s">
        <v>45</v>
      </c>
      <c r="O321" s="93"/>
      <c r="P321" s="238">
        <f>O321*H321</f>
        <v>0</v>
      </c>
      <c r="Q321" s="238">
        <v>0.00010000000000000001</v>
      </c>
      <c r="R321" s="238">
        <f>Q321*H321</f>
        <v>0.00080000000000000004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277</v>
      </c>
      <c r="AT321" s="240" t="s">
        <v>341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3825</v>
      </c>
    </row>
    <row r="322" s="2" customFormat="1" ht="16.5" customHeight="1">
      <c r="A322" s="40"/>
      <c r="B322" s="41"/>
      <c r="C322" s="282" t="s">
        <v>968</v>
      </c>
      <c r="D322" s="282" t="s">
        <v>341</v>
      </c>
      <c r="E322" s="283" t="s">
        <v>3826</v>
      </c>
      <c r="F322" s="284" t="s">
        <v>3827</v>
      </c>
      <c r="G322" s="285" t="s">
        <v>459</v>
      </c>
      <c r="H322" s="286">
        <v>8</v>
      </c>
      <c r="I322" s="287"/>
      <c r="J322" s="288">
        <f>ROUND(I322*H322,2)</f>
        <v>0</v>
      </c>
      <c r="K322" s="284" t="s">
        <v>2817</v>
      </c>
      <c r="L322" s="289"/>
      <c r="M322" s="290" t="s">
        <v>1</v>
      </c>
      <c r="N322" s="291" t="s">
        <v>45</v>
      </c>
      <c r="O322" s="93"/>
      <c r="P322" s="238">
        <f>O322*H322</f>
        <v>0</v>
      </c>
      <c r="Q322" s="238">
        <v>0.0030000000000000001</v>
      </c>
      <c r="R322" s="238">
        <f>Q322*H322</f>
        <v>0.024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277</v>
      </c>
      <c r="AT322" s="240" t="s">
        <v>341</v>
      </c>
      <c r="AU322" s="240" t="s">
        <v>21</v>
      </c>
      <c r="AY322" s="18" t="s">
        <v>225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88</v>
      </c>
      <c r="BK322" s="241">
        <f>ROUND(I322*H322,2)</f>
        <v>0</v>
      </c>
      <c r="BL322" s="18" t="s">
        <v>232</v>
      </c>
      <c r="BM322" s="240" t="s">
        <v>3828</v>
      </c>
    </row>
    <row r="323" s="2" customFormat="1" ht="16.5" customHeight="1">
      <c r="A323" s="40"/>
      <c r="B323" s="41"/>
      <c r="C323" s="282" t="s">
        <v>971</v>
      </c>
      <c r="D323" s="282" t="s">
        <v>341</v>
      </c>
      <c r="E323" s="283" t="s">
        <v>3829</v>
      </c>
      <c r="F323" s="284" t="s">
        <v>3830</v>
      </c>
      <c r="G323" s="285" t="s">
        <v>459</v>
      </c>
      <c r="H323" s="286">
        <v>1</v>
      </c>
      <c r="I323" s="287"/>
      <c r="J323" s="288">
        <f>ROUND(I323*H323,2)</f>
        <v>0</v>
      </c>
      <c r="K323" s="284" t="s">
        <v>231</v>
      </c>
      <c r="L323" s="289"/>
      <c r="M323" s="290" t="s">
        <v>1</v>
      </c>
      <c r="N323" s="291" t="s">
        <v>45</v>
      </c>
      <c r="O323" s="93"/>
      <c r="P323" s="238">
        <f>O323*H323</f>
        <v>0</v>
      </c>
      <c r="Q323" s="238">
        <v>0.0025000000000000001</v>
      </c>
      <c r="R323" s="238">
        <f>Q323*H323</f>
        <v>0.0025000000000000001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277</v>
      </c>
      <c r="AT323" s="240" t="s">
        <v>341</v>
      </c>
      <c r="AU323" s="240" t="s">
        <v>21</v>
      </c>
      <c r="AY323" s="18" t="s">
        <v>225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88</v>
      </c>
      <c r="BK323" s="241">
        <f>ROUND(I323*H323,2)</f>
        <v>0</v>
      </c>
      <c r="BL323" s="18" t="s">
        <v>232</v>
      </c>
      <c r="BM323" s="240" t="s">
        <v>3831</v>
      </c>
    </row>
    <row r="324" s="2" customFormat="1" ht="24.15" customHeight="1">
      <c r="A324" s="40"/>
      <c r="B324" s="41"/>
      <c r="C324" s="282" t="s">
        <v>974</v>
      </c>
      <c r="D324" s="282" t="s">
        <v>341</v>
      </c>
      <c r="E324" s="283" t="s">
        <v>3832</v>
      </c>
      <c r="F324" s="284" t="s">
        <v>3833</v>
      </c>
      <c r="G324" s="285" t="s">
        <v>459</v>
      </c>
      <c r="H324" s="286">
        <v>4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0.0012999999999999999</v>
      </c>
      <c r="R324" s="238">
        <f>Q324*H324</f>
        <v>0.0051999999999999998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277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3834</v>
      </c>
    </row>
    <row r="325" s="2" customFormat="1" ht="24.15" customHeight="1">
      <c r="A325" s="40"/>
      <c r="B325" s="41"/>
      <c r="C325" s="282" t="s">
        <v>587</v>
      </c>
      <c r="D325" s="282" t="s">
        <v>341</v>
      </c>
      <c r="E325" s="283" t="s">
        <v>3835</v>
      </c>
      <c r="F325" s="284" t="s">
        <v>3836</v>
      </c>
      <c r="G325" s="285" t="s">
        <v>459</v>
      </c>
      <c r="H325" s="286">
        <v>2</v>
      </c>
      <c r="I325" s="287"/>
      <c r="J325" s="288">
        <f>ROUND(I325*H325,2)</f>
        <v>0</v>
      </c>
      <c r="K325" s="284" t="s">
        <v>231</v>
      </c>
      <c r="L325" s="289"/>
      <c r="M325" s="290" t="s">
        <v>1</v>
      </c>
      <c r="N325" s="291" t="s">
        <v>45</v>
      </c>
      <c r="O325" s="93"/>
      <c r="P325" s="238">
        <f>O325*H325</f>
        <v>0</v>
      </c>
      <c r="Q325" s="238">
        <v>0.0044999999999999997</v>
      </c>
      <c r="R325" s="238">
        <f>Q325*H325</f>
        <v>0.0089999999999999993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277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3837</v>
      </c>
    </row>
    <row r="326" s="2" customFormat="1" ht="16.5" customHeight="1">
      <c r="A326" s="40"/>
      <c r="B326" s="41"/>
      <c r="C326" s="282" t="s">
        <v>1444</v>
      </c>
      <c r="D326" s="282" t="s">
        <v>341</v>
      </c>
      <c r="E326" s="283" t="s">
        <v>3838</v>
      </c>
      <c r="F326" s="284" t="s">
        <v>3839</v>
      </c>
      <c r="G326" s="285" t="s">
        <v>459</v>
      </c>
      <c r="H326" s="286">
        <v>3</v>
      </c>
      <c r="I326" s="287"/>
      <c r="J326" s="288">
        <f>ROUND(I326*H326,2)</f>
        <v>0</v>
      </c>
      <c r="K326" s="284" t="s">
        <v>231</v>
      </c>
      <c r="L326" s="289"/>
      <c r="M326" s="290" t="s">
        <v>1</v>
      </c>
      <c r="N326" s="291" t="s">
        <v>45</v>
      </c>
      <c r="O326" s="93"/>
      <c r="P326" s="238">
        <f>O326*H326</f>
        <v>0</v>
      </c>
      <c r="Q326" s="238">
        <v>0.0016999999999999999</v>
      </c>
      <c r="R326" s="238">
        <f>Q326*H326</f>
        <v>0.0050999999999999995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277</v>
      </c>
      <c r="AT326" s="240" t="s">
        <v>341</v>
      </c>
      <c r="AU326" s="240" t="s">
        <v>21</v>
      </c>
      <c r="AY326" s="18" t="s">
        <v>225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88</v>
      </c>
      <c r="BK326" s="241">
        <f>ROUND(I326*H326,2)</f>
        <v>0</v>
      </c>
      <c r="BL326" s="18" t="s">
        <v>232</v>
      </c>
      <c r="BM326" s="240" t="s">
        <v>3840</v>
      </c>
    </row>
    <row r="327" s="2" customFormat="1" ht="21.75" customHeight="1">
      <c r="A327" s="40"/>
      <c r="B327" s="41"/>
      <c r="C327" s="282" t="s">
        <v>1448</v>
      </c>
      <c r="D327" s="282" t="s">
        <v>341</v>
      </c>
      <c r="E327" s="283" t="s">
        <v>3841</v>
      </c>
      <c r="F327" s="284" t="s">
        <v>3842</v>
      </c>
      <c r="G327" s="285" t="s">
        <v>459</v>
      </c>
      <c r="H327" s="286">
        <v>2</v>
      </c>
      <c r="I327" s="287"/>
      <c r="J327" s="288">
        <f>ROUND(I327*H327,2)</f>
        <v>0</v>
      </c>
      <c r="K327" s="284" t="s">
        <v>231</v>
      </c>
      <c r="L327" s="289"/>
      <c r="M327" s="290" t="s">
        <v>1</v>
      </c>
      <c r="N327" s="291" t="s">
        <v>45</v>
      </c>
      <c r="O327" s="93"/>
      <c r="P327" s="238">
        <f>O327*H327</f>
        <v>0</v>
      </c>
      <c r="Q327" s="238">
        <v>0.0040000000000000001</v>
      </c>
      <c r="R327" s="238">
        <f>Q327*H327</f>
        <v>0.0080000000000000002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277</v>
      </c>
      <c r="AT327" s="240" t="s">
        <v>341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3843</v>
      </c>
    </row>
    <row r="328" s="2" customFormat="1" ht="24.15" customHeight="1">
      <c r="A328" s="40"/>
      <c r="B328" s="41"/>
      <c r="C328" s="282" t="s">
        <v>1453</v>
      </c>
      <c r="D328" s="282" t="s">
        <v>341</v>
      </c>
      <c r="E328" s="283" t="s">
        <v>3844</v>
      </c>
      <c r="F328" s="284" t="s">
        <v>3845</v>
      </c>
      <c r="G328" s="285" t="s">
        <v>459</v>
      </c>
      <c r="H328" s="286">
        <v>1</v>
      </c>
      <c r="I328" s="287"/>
      <c r="J328" s="288">
        <f>ROUND(I328*H328,2)</f>
        <v>0</v>
      </c>
      <c r="K328" s="284" t="s">
        <v>231</v>
      </c>
      <c r="L328" s="289"/>
      <c r="M328" s="290" t="s">
        <v>1</v>
      </c>
      <c r="N328" s="291" t="s">
        <v>45</v>
      </c>
      <c r="O328" s="93"/>
      <c r="P328" s="238">
        <f>O328*H328</f>
        <v>0</v>
      </c>
      <c r="Q328" s="238">
        <v>0.0035999999999999999</v>
      </c>
      <c r="R328" s="238">
        <f>Q328*H328</f>
        <v>0.0035999999999999999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277</v>
      </c>
      <c r="AT328" s="240" t="s">
        <v>341</v>
      </c>
      <c r="AU328" s="240" t="s">
        <v>21</v>
      </c>
      <c r="AY328" s="18" t="s">
        <v>225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88</v>
      </c>
      <c r="BK328" s="241">
        <f>ROUND(I328*H328,2)</f>
        <v>0</v>
      </c>
      <c r="BL328" s="18" t="s">
        <v>232</v>
      </c>
      <c r="BM328" s="240" t="s">
        <v>3846</v>
      </c>
    </row>
    <row r="329" s="2" customFormat="1" ht="16.5" customHeight="1">
      <c r="A329" s="40"/>
      <c r="B329" s="41"/>
      <c r="C329" s="282" t="s">
        <v>1457</v>
      </c>
      <c r="D329" s="282" t="s">
        <v>341</v>
      </c>
      <c r="E329" s="283" t="s">
        <v>3847</v>
      </c>
      <c r="F329" s="284" t="s">
        <v>3848</v>
      </c>
      <c r="G329" s="285" t="s">
        <v>459</v>
      </c>
      <c r="H329" s="286">
        <v>1</v>
      </c>
      <c r="I329" s="287"/>
      <c r="J329" s="288">
        <f>ROUND(I329*H329,2)</f>
        <v>0</v>
      </c>
      <c r="K329" s="284" t="s">
        <v>231</v>
      </c>
      <c r="L329" s="289"/>
      <c r="M329" s="290" t="s">
        <v>1</v>
      </c>
      <c r="N329" s="291" t="s">
        <v>45</v>
      </c>
      <c r="O329" s="93"/>
      <c r="P329" s="238">
        <f>O329*H329</f>
        <v>0</v>
      </c>
      <c r="Q329" s="238">
        <v>0.0050000000000000001</v>
      </c>
      <c r="R329" s="238">
        <f>Q329*H329</f>
        <v>0.0050000000000000001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277</v>
      </c>
      <c r="AT329" s="240" t="s">
        <v>341</v>
      </c>
      <c r="AU329" s="240" t="s">
        <v>21</v>
      </c>
      <c r="AY329" s="18" t="s">
        <v>225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88</v>
      </c>
      <c r="BK329" s="241">
        <f>ROUND(I329*H329,2)</f>
        <v>0</v>
      </c>
      <c r="BL329" s="18" t="s">
        <v>232</v>
      </c>
      <c r="BM329" s="240" t="s">
        <v>3849</v>
      </c>
    </row>
    <row r="330" s="2" customFormat="1" ht="16.5" customHeight="1">
      <c r="A330" s="40"/>
      <c r="B330" s="41"/>
      <c r="C330" s="282" t="s">
        <v>1462</v>
      </c>
      <c r="D330" s="282" t="s">
        <v>341</v>
      </c>
      <c r="E330" s="283" t="s">
        <v>3850</v>
      </c>
      <c r="F330" s="284" t="s">
        <v>3851</v>
      </c>
      <c r="G330" s="285" t="s">
        <v>459</v>
      </c>
      <c r="H330" s="286">
        <v>1</v>
      </c>
      <c r="I330" s="287"/>
      <c r="J330" s="288">
        <f>ROUND(I330*H330,2)</f>
        <v>0</v>
      </c>
      <c r="K330" s="284" t="s">
        <v>231</v>
      </c>
      <c r="L330" s="289"/>
      <c r="M330" s="290" t="s">
        <v>1</v>
      </c>
      <c r="N330" s="291" t="s">
        <v>45</v>
      </c>
      <c r="O330" s="93"/>
      <c r="P330" s="238">
        <f>O330*H330</f>
        <v>0</v>
      </c>
      <c r="Q330" s="238">
        <v>0.0012999999999999999</v>
      </c>
      <c r="R330" s="238">
        <f>Q330*H330</f>
        <v>0.0012999999999999999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277</v>
      </c>
      <c r="AT330" s="240" t="s">
        <v>341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3852</v>
      </c>
    </row>
    <row r="331" s="2" customFormat="1" ht="24.15" customHeight="1">
      <c r="A331" s="40"/>
      <c r="B331" s="41"/>
      <c r="C331" s="229" t="s">
        <v>1466</v>
      </c>
      <c r="D331" s="229" t="s">
        <v>227</v>
      </c>
      <c r="E331" s="230" t="s">
        <v>3853</v>
      </c>
      <c r="F331" s="231" t="s">
        <v>3854</v>
      </c>
      <c r="G331" s="232" t="s">
        <v>537</v>
      </c>
      <c r="H331" s="233">
        <v>92</v>
      </c>
      <c r="I331" s="234"/>
      <c r="J331" s="235">
        <f>ROUND(I331*H331,2)</f>
        <v>0</v>
      </c>
      <c r="K331" s="231" t="s">
        <v>231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0.20219000000000001</v>
      </c>
      <c r="R331" s="238">
        <f>Q331*H331</f>
        <v>18.601480000000002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232</v>
      </c>
      <c r="AT331" s="240" t="s">
        <v>227</v>
      </c>
      <c r="AU331" s="240" t="s">
        <v>21</v>
      </c>
      <c r="AY331" s="18" t="s">
        <v>225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88</v>
      </c>
      <c r="BK331" s="241">
        <f>ROUND(I331*H331,2)</f>
        <v>0</v>
      </c>
      <c r="BL331" s="18" t="s">
        <v>232</v>
      </c>
      <c r="BM331" s="240" t="s">
        <v>3855</v>
      </c>
    </row>
    <row r="332" s="2" customFormat="1">
      <c r="A332" s="40"/>
      <c r="B332" s="41"/>
      <c r="C332" s="42"/>
      <c r="D332" s="242" t="s">
        <v>234</v>
      </c>
      <c r="E332" s="42"/>
      <c r="F332" s="243" t="s">
        <v>3856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234</v>
      </c>
      <c r="AU332" s="18" t="s">
        <v>21</v>
      </c>
    </row>
    <row r="333" s="2" customFormat="1">
      <c r="A333" s="40"/>
      <c r="B333" s="41"/>
      <c r="C333" s="42"/>
      <c r="D333" s="249" t="s">
        <v>261</v>
      </c>
      <c r="E333" s="42"/>
      <c r="F333" s="259" t="s">
        <v>3857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261</v>
      </c>
      <c r="AU333" s="18" t="s">
        <v>21</v>
      </c>
    </row>
    <row r="334" s="13" customFormat="1">
      <c r="A334" s="13"/>
      <c r="B334" s="247"/>
      <c r="C334" s="248"/>
      <c r="D334" s="249" t="s">
        <v>236</v>
      </c>
      <c r="E334" s="250" t="s">
        <v>1</v>
      </c>
      <c r="F334" s="251" t="s">
        <v>3858</v>
      </c>
      <c r="G334" s="248"/>
      <c r="H334" s="252">
        <v>87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236</v>
      </c>
      <c r="AU334" s="258" t="s">
        <v>21</v>
      </c>
      <c r="AV334" s="13" t="s">
        <v>21</v>
      </c>
      <c r="AW334" s="13" t="s">
        <v>36</v>
      </c>
      <c r="AX334" s="13" t="s">
        <v>80</v>
      </c>
      <c r="AY334" s="258" t="s">
        <v>225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3859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80</v>
      </c>
      <c r="AY335" s="258" t="s">
        <v>225</v>
      </c>
    </row>
    <row r="336" s="13" customFormat="1">
      <c r="A336" s="13"/>
      <c r="B336" s="247"/>
      <c r="C336" s="248"/>
      <c r="D336" s="249" t="s">
        <v>236</v>
      </c>
      <c r="E336" s="250" t="s">
        <v>1</v>
      </c>
      <c r="F336" s="251" t="s">
        <v>3860</v>
      </c>
      <c r="G336" s="248"/>
      <c r="H336" s="252">
        <v>4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236</v>
      </c>
      <c r="AU336" s="258" t="s">
        <v>21</v>
      </c>
      <c r="AV336" s="13" t="s">
        <v>21</v>
      </c>
      <c r="AW336" s="13" t="s">
        <v>36</v>
      </c>
      <c r="AX336" s="13" t="s">
        <v>80</v>
      </c>
      <c r="AY336" s="258" t="s">
        <v>225</v>
      </c>
    </row>
    <row r="337" s="14" customFormat="1">
      <c r="A337" s="14"/>
      <c r="B337" s="260"/>
      <c r="C337" s="261"/>
      <c r="D337" s="249" t="s">
        <v>236</v>
      </c>
      <c r="E337" s="262" t="s">
        <v>1</v>
      </c>
      <c r="F337" s="263" t="s">
        <v>270</v>
      </c>
      <c r="G337" s="261"/>
      <c r="H337" s="264">
        <v>92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0" t="s">
        <v>236</v>
      </c>
      <c r="AU337" s="270" t="s">
        <v>21</v>
      </c>
      <c r="AV337" s="14" t="s">
        <v>232</v>
      </c>
      <c r="AW337" s="14" t="s">
        <v>36</v>
      </c>
      <c r="AX337" s="14" t="s">
        <v>88</v>
      </c>
      <c r="AY337" s="270" t="s">
        <v>225</v>
      </c>
    </row>
    <row r="338" s="2" customFormat="1" ht="16.5" customHeight="1">
      <c r="A338" s="40"/>
      <c r="B338" s="41"/>
      <c r="C338" s="282" t="s">
        <v>1472</v>
      </c>
      <c r="D338" s="282" t="s">
        <v>341</v>
      </c>
      <c r="E338" s="283" t="s">
        <v>3861</v>
      </c>
      <c r="F338" s="284" t="s">
        <v>3862</v>
      </c>
      <c r="G338" s="285" t="s">
        <v>537</v>
      </c>
      <c r="H338" s="286">
        <v>87</v>
      </c>
      <c r="I338" s="287"/>
      <c r="J338" s="288">
        <f>ROUND(I338*H338,2)</f>
        <v>0</v>
      </c>
      <c r="K338" s="284" t="s">
        <v>231</v>
      </c>
      <c r="L338" s="289"/>
      <c r="M338" s="290" t="s">
        <v>1</v>
      </c>
      <c r="N338" s="291" t="s">
        <v>45</v>
      </c>
      <c r="O338" s="93"/>
      <c r="P338" s="238">
        <f>O338*H338</f>
        <v>0</v>
      </c>
      <c r="Q338" s="238">
        <v>0.055</v>
      </c>
      <c r="R338" s="238">
        <f>Q338*H338</f>
        <v>4.7850000000000001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277</v>
      </c>
      <c r="AT338" s="240" t="s">
        <v>341</v>
      </c>
      <c r="AU338" s="240" t="s">
        <v>21</v>
      </c>
      <c r="AY338" s="18" t="s">
        <v>225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88</v>
      </c>
      <c r="BK338" s="241">
        <f>ROUND(I338*H338,2)</f>
        <v>0</v>
      </c>
      <c r="BL338" s="18" t="s">
        <v>232</v>
      </c>
      <c r="BM338" s="240" t="s">
        <v>3863</v>
      </c>
    </row>
    <row r="339" s="2" customFormat="1" ht="16.5" customHeight="1">
      <c r="A339" s="40"/>
      <c r="B339" s="41"/>
      <c r="C339" s="282" t="s">
        <v>1477</v>
      </c>
      <c r="D339" s="282" t="s">
        <v>341</v>
      </c>
      <c r="E339" s="283" t="s">
        <v>2695</v>
      </c>
      <c r="F339" s="284" t="s">
        <v>2696</v>
      </c>
      <c r="G339" s="285" t="s">
        <v>537</v>
      </c>
      <c r="H339" s="286">
        <v>1</v>
      </c>
      <c r="I339" s="287"/>
      <c r="J339" s="288">
        <f>ROUND(I339*H339,2)</f>
        <v>0</v>
      </c>
      <c r="K339" s="284" t="s">
        <v>231</v>
      </c>
      <c r="L339" s="289"/>
      <c r="M339" s="290" t="s">
        <v>1</v>
      </c>
      <c r="N339" s="291" t="s">
        <v>45</v>
      </c>
      <c r="O339" s="93"/>
      <c r="P339" s="238">
        <f>O339*H339</f>
        <v>0</v>
      </c>
      <c r="Q339" s="238">
        <v>0.080000000000000002</v>
      </c>
      <c r="R339" s="238">
        <f>Q339*H339</f>
        <v>0.080000000000000002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277</v>
      </c>
      <c r="AT339" s="240" t="s">
        <v>341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3864</v>
      </c>
    </row>
    <row r="340" s="2" customFormat="1" ht="24.15" customHeight="1">
      <c r="A340" s="40"/>
      <c r="B340" s="41"/>
      <c r="C340" s="282" t="s">
        <v>1482</v>
      </c>
      <c r="D340" s="282" t="s">
        <v>341</v>
      </c>
      <c r="E340" s="283" t="s">
        <v>3865</v>
      </c>
      <c r="F340" s="284" t="s">
        <v>3866</v>
      </c>
      <c r="G340" s="285" t="s">
        <v>537</v>
      </c>
      <c r="H340" s="286">
        <v>4</v>
      </c>
      <c r="I340" s="287"/>
      <c r="J340" s="288">
        <f>ROUND(I340*H340,2)</f>
        <v>0</v>
      </c>
      <c r="K340" s="284" t="s">
        <v>231</v>
      </c>
      <c r="L340" s="289"/>
      <c r="M340" s="290" t="s">
        <v>1</v>
      </c>
      <c r="N340" s="291" t="s">
        <v>45</v>
      </c>
      <c r="O340" s="93"/>
      <c r="P340" s="238">
        <f>O340*H340</f>
        <v>0</v>
      </c>
      <c r="Q340" s="238">
        <v>0.065670000000000006</v>
      </c>
      <c r="R340" s="238">
        <f>Q340*H340</f>
        <v>0.26268000000000002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277</v>
      </c>
      <c r="AT340" s="240" t="s">
        <v>341</v>
      </c>
      <c r="AU340" s="240" t="s">
        <v>21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232</v>
      </c>
      <c r="BM340" s="240" t="s">
        <v>3867</v>
      </c>
    </row>
    <row r="341" s="13" customFormat="1">
      <c r="A341" s="13"/>
      <c r="B341" s="247"/>
      <c r="C341" s="248"/>
      <c r="D341" s="249" t="s">
        <v>236</v>
      </c>
      <c r="E341" s="248"/>
      <c r="F341" s="251" t="s">
        <v>3868</v>
      </c>
      <c r="G341" s="248"/>
      <c r="H341" s="252">
        <v>4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4</v>
      </c>
      <c r="AX341" s="13" t="s">
        <v>88</v>
      </c>
      <c r="AY341" s="258" t="s">
        <v>225</v>
      </c>
    </row>
    <row r="342" s="2" customFormat="1" ht="33" customHeight="1">
      <c r="A342" s="40"/>
      <c r="B342" s="41"/>
      <c r="C342" s="229" t="s">
        <v>1488</v>
      </c>
      <c r="D342" s="229" t="s">
        <v>227</v>
      </c>
      <c r="E342" s="230" t="s">
        <v>2700</v>
      </c>
      <c r="F342" s="231" t="s">
        <v>2701</v>
      </c>
      <c r="G342" s="232" t="s">
        <v>537</v>
      </c>
      <c r="H342" s="233">
        <v>21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0.1295</v>
      </c>
      <c r="R342" s="238">
        <f>Q342*H342</f>
        <v>2.7195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3869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2703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2" customFormat="1" ht="16.5" customHeight="1">
      <c r="A344" s="40"/>
      <c r="B344" s="41"/>
      <c r="C344" s="282" t="s">
        <v>1494</v>
      </c>
      <c r="D344" s="282" t="s">
        <v>341</v>
      </c>
      <c r="E344" s="283" t="s">
        <v>3870</v>
      </c>
      <c r="F344" s="284" t="s">
        <v>3871</v>
      </c>
      <c r="G344" s="285" t="s">
        <v>537</v>
      </c>
      <c r="H344" s="286">
        <v>21.420000000000002</v>
      </c>
      <c r="I344" s="287"/>
      <c r="J344" s="288">
        <f>ROUND(I344*H344,2)</f>
        <v>0</v>
      </c>
      <c r="K344" s="284" t="s">
        <v>231</v>
      </c>
      <c r="L344" s="289"/>
      <c r="M344" s="290" t="s">
        <v>1</v>
      </c>
      <c r="N344" s="291" t="s">
        <v>45</v>
      </c>
      <c r="O344" s="93"/>
      <c r="P344" s="238">
        <f>O344*H344</f>
        <v>0</v>
      </c>
      <c r="Q344" s="238">
        <v>0.056120000000000003</v>
      </c>
      <c r="R344" s="238">
        <f>Q344*H344</f>
        <v>1.2020904000000001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277</v>
      </c>
      <c r="AT344" s="240" t="s">
        <v>341</v>
      </c>
      <c r="AU344" s="240" t="s">
        <v>21</v>
      </c>
      <c r="AY344" s="18" t="s">
        <v>225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88</v>
      </c>
      <c r="BK344" s="241">
        <f>ROUND(I344*H344,2)</f>
        <v>0</v>
      </c>
      <c r="BL344" s="18" t="s">
        <v>232</v>
      </c>
      <c r="BM344" s="240" t="s">
        <v>3872</v>
      </c>
    </row>
    <row r="345" s="13" customFormat="1">
      <c r="A345" s="13"/>
      <c r="B345" s="247"/>
      <c r="C345" s="248"/>
      <c r="D345" s="249" t="s">
        <v>236</v>
      </c>
      <c r="E345" s="248"/>
      <c r="F345" s="251" t="s">
        <v>3873</v>
      </c>
      <c r="G345" s="248"/>
      <c r="H345" s="252">
        <v>21.420000000000002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236</v>
      </c>
      <c r="AU345" s="258" t="s">
        <v>21</v>
      </c>
      <c r="AV345" s="13" t="s">
        <v>21</v>
      </c>
      <c r="AW345" s="13" t="s">
        <v>4</v>
      </c>
      <c r="AX345" s="13" t="s">
        <v>88</v>
      </c>
      <c r="AY345" s="258" t="s">
        <v>225</v>
      </c>
    </row>
    <row r="346" s="2" customFormat="1" ht="24.15" customHeight="1">
      <c r="A346" s="40"/>
      <c r="B346" s="41"/>
      <c r="C346" s="229" t="s">
        <v>1496</v>
      </c>
      <c r="D346" s="229" t="s">
        <v>227</v>
      </c>
      <c r="E346" s="230" t="s">
        <v>3874</v>
      </c>
      <c r="F346" s="231" t="s">
        <v>3875</v>
      </c>
      <c r="G346" s="232" t="s">
        <v>537</v>
      </c>
      <c r="H346" s="233">
        <v>45</v>
      </c>
      <c r="I346" s="234"/>
      <c r="J346" s="235">
        <f>ROUND(I346*H346,2)</f>
        <v>0</v>
      </c>
      <c r="K346" s="231" t="s">
        <v>231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0.00040999999999999999</v>
      </c>
      <c r="R346" s="238">
        <f>Q346*H346</f>
        <v>0.018450000000000001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232</v>
      </c>
      <c r="AT346" s="240" t="s">
        <v>227</v>
      </c>
      <c r="AU346" s="240" t="s">
        <v>21</v>
      </c>
      <c r="AY346" s="18" t="s">
        <v>225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88</v>
      </c>
      <c r="BK346" s="241">
        <f>ROUND(I346*H346,2)</f>
        <v>0</v>
      </c>
      <c r="BL346" s="18" t="s">
        <v>232</v>
      </c>
      <c r="BM346" s="240" t="s">
        <v>3876</v>
      </c>
    </row>
    <row r="347" s="2" customFormat="1">
      <c r="A347" s="40"/>
      <c r="B347" s="41"/>
      <c r="C347" s="42"/>
      <c r="D347" s="242" t="s">
        <v>234</v>
      </c>
      <c r="E347" s="42"/>
      <c r="F347" s="243" t="s">
        <v>3877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234</v>
      </c>
      <c r="AU347" s="18" t="s">
        <v>21</v>
      </c>
    </row>
    <row r="348" s="2" customFormat="1">
      <c r="A348" s="40"/>
      <c r="B348" s="41"/>
      <c r="C348" s="42"/>
      <c r="D348" s="249" t="s">
        <v>261</v>
      </c>
      <c r="E348" s="42"/>
      <c r="F348" s="259" t="s">
        <v>3878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261</v>
      </c>
      <c r="AU348" s="18" t="s">
        <v>21</v>
      </c>
    </row>
    <row r="349" s="2" customFormat="1" ht="24.15" customHeight="1">
      <c r="A349" s="40"/>
      <c r="B349" s="41"/>
      <c r="C349" s="229" t="s">
        <v>1498</v>
      </c>
      <c r="D349" s="229" t="s">
        <v>227</v>
      </c>
      <c r="E349" s="230" t="s">
        <v>3879</v>
      </c>
      <c r="F349" s="231" t="s">
        <v>3880</v>
      </c>
      <c r="G349" s="232" t="s">
        <v>537</v>
      </c>
      <c r="H349" s="233">
        <v>45</v>
      </c>
      <c r="I349" s="234"/>
      <c r="J349" s="235">
        <f>ROUND(I349*H349,2)</f>
        <v>0</v>
      </c>
      <c r="K349" s="231" t="s">
        <v>231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232</v>
      </c>
      <c r="AT349" s="240" t="s">
        <v>227</v>
      </c>
      <c r="AU349" s="240" t="s">
        <v>21</v>
      </c>
      <c r="AY349" s="18" t="s">
        <v>225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88</v>
      </c>
      <c r="BK349" s="241">
        <f>ROUND(I349*H349,2)</f>
        <v>0</v>
      </c>
      <c r="BL349" s="18" t="s">
        <v>232</v>
      </c>
      <c r="BM349" s="240" t="s">
        <v>3881</v>
      </c>
    </row>
    <row r="350" s="2" customFormat="1">
      <c r="A350" s="40"/>
      <c r="B350" s="41"/>
      <c r="C350" s="42"/>
      <c r="D350" s="242" t="s">
        <v>234</v>
      </c>
      <c r="E350" s="42"/>
      <c r="F350" s="243" t="s">
        <v>3882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234</v>
      </c>
      <c r="AU350" s="18" t="s">
        <v>21</v>
      </c>
    </row>
    <row r="351" s="13" customFormat="1">
      <c r="A351" s="13"/>
      <c r="B351" s="247"/>
      <c r="C351" s="248"/>
      <c r="D351" s="249" t="s">
        <v>236</v>
      </c>
      <c r="E351" s="250" t="s">
        <v>1</v>
      </c>
      <c r="F351" s="251" t="s">
        <v>3883</v>
      </c>
      <c r="G351" s="248"/>
      <c r="H351" s="252">
        <v>45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236</v>
      </c>
      <c r="AU351" s="258" t="s">
        <v>21</v>
      </c>
      <c r="AV351" s="13" t="s">
        <v>21</v>
      </c>
      <c r="AW351" s="13" t="s">
        <v>36</v>
      </c>
      <c r="AX351" s="13" t="s">
        <v>88</v>
      </c>
      <c r="AY351" s="258" t="s">
        <v>225</v>
      </c>
    </row>
    <row r="352" s="2" customFormat="1" ht="24.15" customHeight="1">
      <c r="A352" s="40"/>
      <c r="B352" s="41"/>
      <c r="C352" s="229" t="s">
        <v>1501</v>
      </c>
      <c r="D352" s="229" t="s">
        <v>227</v>
      </c>
      <c r="E352" s="230" t="s">
        <v>1489</v>
      </c>
      <c r="F352" s="231" t="s">
        <v>1490</v>
      </c>
      <c r="G352" s="232" t="s">
        <v>537</v>
      </c>
      <c r="H352" s="233">
        <v>87</v>
      </c>
      <c r="I352" s="234"/>
      <c r="J352" s="235">
        <f>ROUND(I352*H352,2)</f>
        <v>0</v>
      </c>
      <c r="K352" s="231" t="s">
        <v>231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0.16370999999999999</v>
      </c>
      <c r="R352" s="238">
        <f>Q352*H352</f>
        <v>14.24277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232</v>
      </c>
      <c r="AT352" s="240" t="s">
        <v>227</v>
      </c>
      <c r="AU352" s="240" t="s">
        <v>21</v>
      </c>
      <c r="AY352" s="18" t="s">
        <v>225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88</v>
      </c>
      <c r="BK352" s="241">
        <f>ROUND(I352*H352,2)</f>
        <v>0</v>
      </c>
      <c r="BL352" s="18" t="s">
        <v>232</v>
      </c>
      <c r="BM352" s="240" t="s">
        <v>3884</v>
      </c>
    </row>
    <row r="353" s="2" customFormat="1">
      <c r="A353" s="40"/>
      <c r="B353" s="41"/>
      <c r="C353" s="42"/>
      <c r="D353" s="242" t="s">
        <v>234</v>
      </c>
      <c r="E353" s="42"/>
      <c r="F353" s="243" t="s">
        <v>1492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234</v>
      </c>
      <c r="AU353" s="18" t="s">
        <v>21</v>
      </c>
    </row>
    <row r="354" s="13" customFormat="1">
      <c r="A354" s="13"/>
      <c r="B354" s="247"/>
      <c r="C354" s="248"/>
      <c r="D354" s="249" t="s">
        <v>236</v>
      </c>
      <c r="E354" s="250" t="s">
        <v>1</v>
      </c>
      <c r="F354" s="251" t="s">
        <v>3885</v>
      </c>
      <c r="G354" s="248"/>
      <c r="H354" s="252">
        <v>87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236</v>
      </c>
      <c r="AU354" s="258" t="s">
        <v>21</v>
      </c>
      <c r="AV354" s="13" t="s">
        <v>21</v>
      </c>
      <c r="AW354" s="13" t="s">
        <v>36</v>
      </c>
      <c r="AX354" s="13" t="s">
        <v>88</v>
      </c>
      <c r="AY354" s="258" t="s">
        <v>225</v>
      </c>
    </row>
    <row r="355" s="2" customFormat="1" ht="16.5" customHeight="1">
      <c r="A355" s="40"/>
      <c r="B355" s="41"/>
      <c r="C355" s="282" t="s">
        <v>1504</v>
      </c>
      <c r="D355" s="282" t="s">
        <v>341</v>
      </c>
      <c r="E355" s="283" t="s">
        <v>3886</v>
      </c>
      <c r="F355" s="284" t="s">
        <v>3887</v>
      </c>
      <c r="G355" s="285" t="s">
        <v>537</v>
      </c>
      <c r="H355" s="286">
        <v>87</v>
      </c>
      <c r="I355" s="287"/>
      <c r="J355" s="288">
        <f>ROUND(I355*H355,2)</f>
        <v>0</v>
      </c>
      <c r="K355" s="284" t="s">
        <v>231</v>
      </c>
      <c r="L355" s="289"/>
      <c r="M355" s="290" t="s">
        <v>1</v>
      </c>
      <c r="N355" s="291" t="s">
        <v>45</v>
      </c>
      <c r="O355" s="93"/>
      <c r="P355" s="238">
        <f>O355*H355</f>
        <v>0</v>
      </c>
      <c r="Q355" s="238">
        <v>0.13400000000000001</v>
      </c>
      <c r="R355" s="238">
        <f>Q355*H355</f>
        <v>11.658000000000001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277</v>
      </c>
      <c r="AT355" s="240" t="s">
        <v>341</v>
      </c>
      <c r="AU355" s="240" t="s">
        <v>21</v>
      </c>
      <c r="AY355" s="18" t="s">
        <v>225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88</v>
      </c>
      <c r="BK355" s="241">
        <f>ROUND(I355*H355,2)</f>
        <v>0</v>
      </c>
      <c r="BL355" s="18" t="s">
        <v>232</v>
      </c>
      <c r="BM355" s="240" t="s">
        <v>3888</v>
      </c>
    </row>
    <row r="356" s="2" customFormat="1" ht="24.15" customHeight="1">
      <c r="A356" s="40"/>
      <c r="B356" s="41"/>
      <c r="C356" s="229" t="s">
        <v>1507</v>
      </c>
      <c r="D356" s="229" t="s">
        <v>227</v>
      </c>
      <c r="E356" s="230" t="s">
        <v>3889</v>
      </c>
      <c r="F356" s="231" t="s">
        <v>3890</v>
      </c>
      <c r="G356" s="232" t="s">
        <v>537</v>
      </c>
      <c r="H356" s="233">
        <v>35</v>
      </c>
      <c r="I356" s="234"/>
      <c r="J356" s="235">
        <f>ROUND(I356*H356,2)</f>
        <v>0</v>
      </c>
      <c r="K356" s="231" t="s">
        <v>231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0.29221000000000003</v>
      </c>
      <c r="R356" s="238">
        <f>Q356*H356</f>
        <v>10.227350000000001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232</v>
      </c>
      <c r="AT356" s="240" t="s">
        <v>227</v>
      </c>
      <c r="AU356" s="240" t="s">
        <v>21</v>
      </c>
      <c r="AY356" s="18" t="s">
        <v>225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88</v>
      </c>
      <c r="BK356" s="241">
        <f>ROUND(I356*H356,2)</f>
        <v>0</v>
      </c>
      <c r="BL356" s="18" t="s">
        <v>232</v>
      </c>
      <c r="BM356" s="240" t="s">
        <v>3891</v>
      </c>
    </row>
    <row r="357" s="2" customFormat="1">
      <c r="A357" s="40"/>
      <c r="B357" s="41"/>
      <c r="C357" s="42"/>
      <c r="D357" s="242" t="s">
        <v>234</v>
      </c>
      <c r="E357" s="42"/>
      <c r="F357" s="243" t="s">
        <v>3892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234</v>
      </c>
      <c r="AU357" s="18" t="s">
        <v>21</v>
      </c>
    </row>
    <row r="358" s="2" customFormat="1">
      <c r="A358" s="40"/>
      <c r="B358" s="41"/>
      <c r="C358" s="42"/>
      <c r="D358" s="249" t="s">
        <v>261</v>
      </c>
      <c r="E358" s="42"/>
      <c r="F358" s="259" t="s">
        <v>2391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261</v>
      </c>
      <c r="AU358" s="18" t="s">
        <v>21</v>
      </c>
    </row>
    <row r="359" s="2" customFormat="1" ht="24.15" customHeight="1">
      <c r="A359" s="40"/>
      <c r="B359" s="41"/>
      <c r="C359" s="282" t="s">
        <v>1510</v>
      </c>
      <c r="D359" s="282" t="s">
        <v>341</v>
      </c>
      <c r="E359" s="283" t="s">
        <v>3893</v>
      </c>
      <c r="F359" s="284" t="s">
        <v>3894</v>
      </c>
      <c r="G359" s="285" t="s">
        <v>537</v>
      </c>
      <c r="H359" s="286">
        <v>35</v>
      </c>
      <c r="I359" s="287"/>
      <c r="J359" s="288">
        <f>ROUND(I359*H359,2)</f>
        <v>0</v>
      </c>
      <c r="K359" s="284" t="s">
        <v>231</v>
      </c>
      <c r="L359" s="289"/>
      <c r="M359" s="290" t="s">
        <v>1</v>
      </c>
      <c r="N359" s="291" t="s">
        <v>45</v>
      </c>
      <c r="O359" s="93"/>
      <c r="P359" s="238">
        <f>O359*H359</f>
        <v>0</v>
      </c>
      <c r="Q359" s="238">
        <v>0.015599999999999999</v>
      </c>
      <c r="R359" s="238">
        <f>Q359*H359</f>
        <v>0.54599999999999993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277</v>
      </c>
      <c r="AT359" s="240" t="s">
        <v>341</v>
      </c>
      <c r="AU359" s="240" t="s">
        <v>21</v>
      </c>
      <c r="AY359" s="18" t="s">
        <v>225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88</v>
      </c>
      <c r="BK359" s="241">
        <f>ROUND(I359*H359,2)</f>
        <v>0</v>
      </c>
      <c r="BL359" s="18" t="s">
        <v>232</v>
      </c>
      <c r="BM359" s="240" t="s">
        <v>3895</v>
      </c>
    </row>
    <row r="360" s="2" customFormat="1" ht="16.5" customHeight="1">
      <c r="A360" s="40"/>
      <c r="B360" s="41"/>
      <c r="C360" s="282" t="s">
        <v>1514</v>
      </c>
      <c r="D360" s="282" t="s">
        <v>341</v>
      </c>
      <c r="E360" s="283" t="s">
        <v>3896</v>
      </c>
      <c r="F360" s="284" t="s">
        <v>3897</v>
      </c>
      <c r="G360" s="285" t="s">
        <v>537</v>
      </c>
      <c r="H360" s="286">
        <v>35</v>
      </c>
      <c r="I360" s="287"/>
      <c r="J360" s="288">
        <f>ROUND(I360*H360,2)</f>
        <v>0</v>
      </c>
      <c r="K360" s="284" t="s">
        <v>1</v>
      </c>
      <c r="L360" s="289"/>
      <c r="M360" s="290" t="s">
        <v>1</v>
      </c>
      <c r="N360" s="291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277</v>
      </c>
      <c r="AT360" s="240" t="s">
        <v>341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3898</v>
      </c>
    </row>
    <row r="361" s="2" customFormat="1" ht="16.5" customHeight="1">
      <c r="A361" s="40"/>
      <c r="B361" s="41"/>
      <c r="C361" s="229" t="s">
        <v>1518</v>
      </c>
      <c r="D361" s="229" t="s">
        <v>227</v>
      </c>
      <c r="E361" s="230" t="s">
        <v>3899</v>
      </c>
      <c r="F361" s="231" t="s">
        <v>3900</v>
      </c>
      <c r="G361" s="232" t="s">
        <v>230</v>
      </c>
      <c r="H361" s="233">
        <v>976</v>
      </c>
      <c r="I361" s="234"/>
      <c r="J361" s="235">
        <f>ROUND(I361*H361,2)</f>
        <v>0</v>
      </c>
      <c r="K361" s="231" t="s">
        <v>231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0.01</v>
      </c>
      <c r="T361" s="239">
        <f>S361*H361</f>
        <v>9.7599999999999998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232</v>
      </c>
      <c r="AT361" s="240" t="s">
        <v>227</v>
      </c>
      <c r="AU361" s="240" t="s">
        <v>21</v>
      </c>
      <c r="AY361" s="18" t="s">
        <v>225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88</v>
      </c>
      <c r="BK361" s="241">
        <f>ROUND(I361*H361,2)</f>
        <v>0</v>
      </c>
      <c r="BL361" s="18" t="s">
        <v>232</v>
      </c>
      <c r="BM361" s="240" t="s">
        <v>3901</v>
      </c>
    </row>
    <row r="362" s="2" customFormat="1">
      <c r="A362" s="40"/>
      <c r="B362" s="41"/>
      <c r="C362" s="42"/>
      <c r="D362" s="242" t="s">
        <v>234</v>
      </c>
      <c r="E362" s="42"/>
      <c r="F362" s="243" t="s">
        <v>3902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234</v>
      </c>
      <c r="AU362" s="18" t="s">
        <v>21</v>
      </c>
    </row>
    <row r="363" s="13" customFormat="1">
      <c r="A363" s="13"/>
      <c r="B363" s="247"/>
      <c r="C363" s="248"/>
      <c r="D363" s="249" t="s">
        <v>236</v>
      </c>
      <c r="E363" s="250" t="s">
        <v>1</v>
      </c>
      <c r="F363" s="251" t="s">
        <v>3903</v>
      </c>
      <c r="G363" s="248"/>
      <c r="H363" s="252">
        <v>976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236</v>
      </c>
      <c r="AU363" s="258" t="s">
        <v>21</v>
      </c>
      <c r="AV363" s="13" t="s">
        <v>21</v>
      </c>
      <c r="AW363" s="13" t="s">
        <v>36</v>
      </c>
      <c r="AX363" s="13" t="s">
        <v>88</v>
      </c>
      <c r="AY363" s="258" t="s">
        <v>225</v>
      </c>
    </row>
    <row r="364" s="12" customFormat="1" ht="22.8" customHeight="1">
      <c r="A364" s="12"/>
      <c r="B364" s="213"/>
      <c r="C364" s="214"/>
      <c r="D364" s="215" t="s">
        <v>79</v>
      </c>
      <c r="E364" s="227" t="s">
        <v>540</v>
      </c>
      <c r="F364" s="227" t="s">
        <v>541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SUM(P365:P376)</f>
        <v>0</v>
      </c>
      <c r="Q364" s="221"/>
      <c r="R364" s="222">
        <f>SUM(R365:R376)</f>
        <v>0</v>
      </c>
      <c r="S364" s="221"/>
      <c r="T364" s="223">
        <f>SUM(T365:T376)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88</v>
      </c>
      <c r="AT364" s="225" t="s">
        <v>79</v>
      </c>
      <c r="AU364" s="225" t="s">
        <v>88</v>
      </c>
      <c r="AY364" s="224" t="s">
        <v>225</v>
      </c>
      <c r="BK364" s="226">
        <f>SUM(BK365:BK376)</f>
        <v>0</v>
      </c>
    </row>
    <row r="365" s="2" customFormat="1" ht="21.75" customHeight="1">
      <c r="A365" s="40"/>
      <c r="B365" s="41"/>
      <c r="C365" s="229" t="s">
        <v>1522</v>
      </c>
      <c r="D365" s="229" t="s">
        <v>227</v>
      </c>
      <c r="E365" s="230" t="s">
        <v>3904</v>
      </c>
      <c r="F365" s="231" t="s">
        <v>3905</v>
      </c>
      <c r="G365" s="232" t="s">
        <v>395</v>
      </c>
      <c r="H365" s="233">
        <v>859.76800000000003</v>
      </c>
      <c r="I365" s="234"/>
      <c r="J365" s="235">
        <f>ROUND(I365*H365,2)</f>
        <v>0</v>
      </c>
      <c r="K365" s="231" t="s">
        <v>231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232</v>
      </c>
      <c r="AT365" s="240" t="s">
        <v>227</v>
      </c>
      <c r="AU365" s="240" t="s">
        <v>21</v>
      </c>
      <c r="AY365" s="18" t="s">
        <v>225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88</v>
      </c>
      <c r="BK365" s="241">
        <f>ROUND(I365*H365,2)</f>
        <v>0</v>
      </c>
      <c r="BL365" s="18" t="s">
        <v>232</v>
      </c>
      <c r="BM365" s="240" t="s">
        <v>3906</v>
      </c>
    </row>
    <row r="366" s="2" customFormat="1">
      <c r="A366" s="40"/>
      <c r="B366" s="41"/>
      <c r="C366" s="42"/>
      <c r="D366" s="242" t="s">
        <v>234</v>
      </c>
      <c r="E366" s="42"/>
      <c r="F366" s="243" t="s">
        <v>3907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234</v>
      </c>
      <c r="AU366" s="18" t="s">
        <v>21</v>
      </c>
    </row>
    <row r="367" s="2" customFormat="1" ht="24.15" customHeight="1">
      <c r="A367" s="40"/>
      <c r="B367" s="41"/>
      <c r="C367" s="229" t="s">
        <v>1526</v>
      </c>
      <c r="D367" s="229" t="s">
        <v>227</v>
      </c>
      <c r="E367" s="230" t="s">
        <v>3908</v>
      </c>
      <c r="F367" s="231" t="s">
        <v>3909</v>
      </c>
      <c r="G367" s="232" t="s">
        <v>395</v>
      </c>
      <c r="H367" s="233">
        <v>15977.176</v>
      </c>
      <c r="I367" s="234"/>
      <c r="J367" s="235">
        <f>ROUND(I367*H367,2)</f>
        <v>0</v>
      </c>
      <c r="K367" s="231" t="s">
        <v>231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232</v>
      </c>
      <c r="AT367" s="240" t="s">
        <v>227</v>
      </c>
      <c r="AU367" s="240" t="s">
        <v>21</v>
      </c>
      <c r="AY367" s="18" t="s">
        <v>225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88</v>
      </c>
      <c r="BK367" s="241">
        <f>ROUND(I367*H367,2)</f>
        <v>0</v>
      </c>
      <c r="BL367" s="18" t="s">
        <v>232</v>
      </c>
      <c r="BM367" s="240" t="s">
        <v>3910</v>
      </c>
    </row>
    <row r="368" s="2" customFormat="1">
      <c r="A368" s="40"/>
      <c r="B368" s="41"/>
      <c r="C368" s="42"/>
      <c r="D368" s="242" t="s">
        <v>234</v>
      </c>
      <c r="E368" s="42"/>
      <c r="F368" s="243" t="s">
        <v>3911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234</v>
      </c>
      <c r="AU368" s="18" t="s">
        <v>21</v>
      </c>
    </row>
    <row r="369" s="13" customFormat="1">
      <c r="A369" s="13"/>
      <c r="B369" s="247"/>
      <c r="C369" s="248"/>
      <c r="D369" s="249" t="s">
        <v>236</v>
      </c>
      <c r="E369" s="250" t="s">
        <v>1</v>
      </c>
      <c r="F369" s="251" t="s">
        <v>3912</v>
      </c>
      <c r="G369" s="248"/>
      <c r="H369" s="252">
        <v>15977.176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236</v>
      </c>
      <c r="AU369" s="258" t="s">
        <v>21</v>
      </c>
      <c r="AV369" s="13" t="s">
        <v>21</v>
      </c>
      <c r="AW369" s="13" t="s">
        <v>36</v>
      </c>
      <c r="AX369" s="13" t="s">
        <v>88</v>
      </c>
      <c r="AY369" s="258" t="s">
        <v>225</v>
      </c>
    </row>
    <row r="370" s="2" customFormat="1" ht="33" customHeight="1">
      <c r="A370" s="40"/>
      <c r="B370" s="41"/>
      <c r="C370" s="229" t="s">
        <v>1530</v>
      </c>
      <c r="D370" s="229" t="s">
        <v>227</v>
      </c>
      <c r="E370" s="230" t="s">
        <v>3913</v>
      </c>
      <c r="F370" s="231" t="s">
        <v>3914</v>
      </c>
      <c r="G370" s="232" t="s">
        <v>395</v>
      </c>
      <c r="H370" s="233">
        <v>10.42</v>
      </c>
      <c r="I370" s="234"/>
      <c r="J370" s="235">
        <f>ROUND(I370*H370,2)</f>
        <v>0</v>
      </c>
      <c r="K370" s="231" t="s">
        <v>231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232</v>
      </c>
      <c r="AT370" s="240" t="s">
        <v>227</v>
      </c>
      <c r="AU370" s="240" t="s">
        <v>21</v>
      </c>
      <c r="AY370" s="18" t="s">
        <v>225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88</v>
      </c>
      <c r="BK370" s="241">
        <f>ROUND(I370*H370,2)</f>
        <v>0</v>
      </c>
      <c r="BL370" s="18" t="s">
        <v>232</v>
      </c>
      <c r="BM370" s="240" t="s">
        <v>3915</v>
      </c>
    </row>
    <row r="371" s="2" customFormat="1">
      <c r="A371" s="40"/>
      <c r="B371" s="41"/>
      <c r="C371" s="42"/>
      <c r="D371" s="242" t="s">
        <v>234</v>
      </c>
      <c r="E371" s="42"/>
      <c r="F371" s="243" t="s">
        <v>3916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234</v>
      </c>
      <c r="AU371" s="18" t="s">
        <v>21</v>
      </c>
    </row>
    <row r="372" s="2" customFormat="1" ht="24.15" customHeight="1">
      <c r="A372" s="40"/>
      <c r="B372" s="41"/>
      <c r="C372" s="229" t="s">
        <v>1535</v>
      </c>
      <c r="D372" s="229" t="s">
        <v>227</v>
      </c>
      <c r="E372" s="230" t="s">
        <v>555</v>
      </c>
      <c r="F372" s="231" t="s">
        <v>556</v>
      </c>
      <c r="G372" s="232" t="s">
        <v>395</v>
      </c>
      <c r="H372" s="233">
        <v>363.43000000000001</v>
      </c>
      <c r="I372" s="234"/>
      <c r="J372" s="235">
        <f>ROUND(I372*H372,2)</f>
        <v>0</v>
      </c>
      <c r="K372" s="231" t="s">
        <v>231</v>
      </c>
      <c r="L372" s="46"/>
      <c r="M372" s="236" t="s">
        <v>1</v>
      </c>
      <c r="N372" s="237" t="s">
        <v>45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232</v>
      </c>
      <c r="AT372" s="240" t="s">
        <v>227</v>
      </c>
      <c r="AU372" s="240" t="s">
        <v>21</v>
      </c>
      <c r="AY372" s="18" t="s">
        <v>225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88</v>
      </c>
      <c r="BK372" s="241">
        <f>ROUND(I372*H372,2)</f>
        <v>0</v>
      </c>
      <c r="BL372" s="18" t="s">
        <v>232</v>
      </c>
      <c r="BM372" s="240" t="s">
        <v>3917</v>
      </c>
    </row>
    <row r="373" s="2" customFormat="1">
      <c r="A373" s="40"/>
      <c r="B373" s="41"/>
      <c r="C373" s="42"/>
      <c r="D373" s="242" t="s">
        <v>234</v>
      </c>
      <c r="E373" s="42"/>
      <c r="F373" s="243" t="s">
        <v>558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234</v>
      </c>
      <c r="AU373" s="18" t="s">
        <v>21</v>
      </c>
    </row>
    <row r="374" s="13" customFormat="1">
      <c r="A374" s="13"/>
      <c r="B374" s="247"/>
      <c r="C374" s="248"/>
      <c r="D374" s="249" t="s">
        <v>236</v>
      </c>
      <c r="E374" s="250" t="s">
        <v>1</v>
      </c>
      <c r="F374" s="251" t="s">
        <v>3918</v>
      </c>
      <c r="G374" s="248"/>
      <c r="H374" s="252">
        <v>363.43000000000001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236</v>
      </c>
      <c r="AU374" s="258" t="s">
        <v>21</v>
      </c>
      <c r="AV374" s="13" t="s">
        <v>21</v>
      </c>
      <c r="AW374" s="13" t="s">
        <v>36</v>
      </c>
      <c r="AX374" s="13" t="s">
        <v>88</v>
      </c>
      <c r="AY374" s="258" t="s">
        <v>225</v>
      </c>
    </row>
    <row r="375" s="2" customFormat="1" ht="33" customHeight="1">
      <c r="A375" s="40"/>
      <c r="B375" s="41"/>
      <c r="C375" s="229" t="s">
        <v>2143</v>
      </c>
      <c r="D375" s="229" t="s">
        <v>227</v>
      </c>
      <c r="E375" s="230" t="s">
        <v>3919</v>
      </c>
      <c r="F375" s="231" t="s">
        <v>3920</v>
      </c>
      <c r="G375" s="232" t="s">
        <v>395</v>
      </c>
      <c r="H375" s="233">
        <v>457.42000000000002</v>
      </c>
      <c r="I375" s="234"/>
      <c r="J375" s="235">
        <f>ROUND(I375*H375,2)</f>
        <v>0</v>
      </c>
      <c r="K375" s="231" t="s">
        <v>231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232</v>
      </c>
      <c r="AT375" s="240" t="s">
        <v>227</v>
      </c>
      <c r="AU375" s="240" t="s">
        <v>21</v>
      </c>
      <c r="AY375" s="18" t="s">
        <v>225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88</v>
      </c>
      <c r="BK375" s="241">
        <f>ROUND(I375*H375,2)</f>
        <v>0</v>
      </c>
      <c r="BL375" s="18" t="s">
        <v>232</v>
      </c>
      <c r="BM375" s="240" t="s">
        <v>3921</v>
      </c>
    </row>
    <row r="376" s="2" customFormat="1">
      <c r="A376" s="40"/>
      <c r="B376" s="41"/>
      <c r="C376" s="42"/>
      <c r="D376" s="242" t="s">
        <v>234</v>
      </c>
      <c r="E376" s="42"/>
      <c r="F376" s="243" t="s">
        <v>3922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234</v>
      </c>
      <c r="AU376" s="18" t="s">
        <v>21</v>
      </c>
    </row>
    <row r="377" s="12" customFormat="1" ht="22.8" customHeight="1">
      <c r="A377" s="12"/>
      <c r="B377" s="213"/>
      <c r="C377" s="214"/>
      <c r="D377" s="215" t="s">
        <v>79</v>
      </c>
      <c r="E377" s="227" t="s">
        <v>559</v>
      </c>
      <c r="F377" s="227" t="s">
        <v>560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88</v>
      </c>
      <c r="AT377" s="225" t="s">
        <v>79</v>
      </c>
      <c r="AU377" s="225" t="s">
        <v>88</v>
      </c>
      <c r="AY377" s="224" t="s">
        <v>225</v>
      </c>
      <c r="BK377" s="226">
        <f>SUM(BK378:BK379)</f>
        <v>0</v>
      </c>
    </row>
    <row r="378" s="2" customFormat="1" ht="33" customHeight="1">
      <c r="A378" s="40"/>
      <c r="B378" s="41"/>
      <c r="C378" s="229" t="s">
        <v>2148</v>
      </c>
      <c r="D378" s="229" t="s">
        <v>227</v>
      </c>
      <c r="E378" s="230" t="s">
        <v>3923</v>
      </c>
      <c r="F378" s="231" t="s">
        <v>3924</v>
      </c>
      <c r="G378" s="232" t="s">
        <v>395</v>
      </c>
      <c r="H378" s="233">
        <v>246.92599999999999</v>
      </c>
      <c r="I378" s="234"/>
      <c r="J378" s="235">
        <f>ROUND(I378*H378,2)</f>
        <v>0</v>
      </c>
      <c r="K378" s="231" t="s">
        <v>231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232</v>
      </c>
      <c r="AT378" s="240" t="s">
        <v>227</v>
      </c>
      <c r="AU378" s="240" t="s">
        <v>21</v>
      </c>
      <c r="AY378" s="18" t="s">
        <v>225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88</v>
      </c>
      <c r="BK378" s="241">
        <f>ROUND(I378*H378,2)</f>
        <v>0</v>
      </c>
      <c r="BL378" s="18" t="s">
        <v>232</v>
      </c>
      <c r="BM378" s="240" t="s">
        <v>3925</v>
      </c>
    </row>
    <row r="379" s="2" customFormat="1">
      <c r="A379" s="40"/>
      <c r="B379" s="41"/>
      <c r="C379" s="42"/>
      <c r="D379" s="242" t="s">
        <v>234</v>
      </c>
      <c r="E379" s="42"/>
      <c r="F379" s="243" t="s">
        <v>3926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234</v>
      </c>
      <c r="AU379" s="18" t="s">
        <v>21</v>
      </c>
    </row>
    <row r="380" s="12" customFormat="1" ht="25.92" customHeight="1">
      <c r="A380" s="12"/>
      <c r="B380" s="213"/>
      <c r="C380" s="214"/>
      <c r="D380" s="215" t="s">
        <v>79</v>
      </c>
      <c r="E380" s="216" t="s">
        <v>772</v>
      </c>
      <c r="F380" s="216" t="s">
        <v>773</v>
      </c>
      <c r="G380" s="214"/>
      <c r="H380" s="214"/>
      <c r="I380" s="217"/>
      <c r="J380" s="218">
        <f>BK380</f>
        <v>0</v>
      </c>
      <c r="K380" s="214"/>
      <c r="L380" s="219"/>
      <c r="M380" s="220"/>
      <c r="N380" s="221"/>
      <c r="O380" s="221"/>
      <c r="P380" s="222">
        <f>P381</f>
        <v>0</v>
      </c>
      <c r="Q380" s="221"/>
      <c r="R380" s="222">
        <f>R381</f>
        <v>0</v>
      </c>
      <c r="S380" s="221"/>
      <c r="T380" s="22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232</v>
      </c>
      <c r="AT380" s="225" t="s">
        <v>79</v>
      </c>
      <c r="AU380" s="225" t="s">
        <v>80</v>
      </c>
      <c r="AY380" s="224" t="s">
        <v>225</v>
      </c>
      <c r="BK380" s="226">
        <f>BK381</f>
        <v>0</v>
      </c>
    </row>
    <row r="381" s="2" customFormat="1" ht="16.5" customHeight="1">
      <c r="A381" s="40"/>
      <c r="B381" s="41"/>
      <c r="C381" s="229" t="s">
        <v>2150</v>
      </c>
      <c r="D381" s="229" t="s">
        <v>227</v>
      </c>
      <c r="E381" s="230" t="s">
        <v>3927</v>
      </c>
      <c r="F381" s="231" t="s">
        <v>3928</v>
      </c>
      <c r="G381" s="232" t="s">
        <v>259</v>
      </c>
      <c r="H381" s="233">
        <v>8</v>
      </c>
      <c r="I381" s="234"/>
      <c r="J381" s="235">
        <f>ROUND(I381*H381,2)</f>
        <v>0</v>
      </c>
      <c r="K381" s="231" t="s">
        <v>1</v>
      </c>
      <c r="L381" s="46"/>
      <c r="M381" s="297" t="s">
        <v>1</v>
      </c>
      <c r="N381" s="298" t="s">
        <v>45</v>
      </c>
      <c r="O381" s="294"/>
      <c r="P381" s="295">
        <f>O381*H381</f>
        <v>0</v>
      </c>
      <c r="Q381" s="295">
        <v>0</v>
      </c>
      <c r="R381" s="295">
        <f>Q381*H381</f>
        <v>0</v>
      </c>
      <c r="S381" s="295">
        <v>0</v>
      </c>
      <c r="T381" s="29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2851</v>
      </c>
      <c r="AT381" s="240" t="s">
        <v>227</v>
      </c>
      <c r="AU381" s="240" t="s">
        <v>88</v>
      </c>
      <c r="AY381" s="18" t="s">
        <v>225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88</v>
      </c>
      <c r="BK381" s="241">
        <f>ROUND(I381*H381,2)</f>
        <v>0</v>
      </c>
      <c r="BL381" s="18" t="s">
        <v>2851</v>
      </c>
      <c r="BM381" s="240" t="s">
        <v>3929</v>
      </c>
    </row>
    <row r="382" s="2" customFormat="1" ht="6.96" customHeight="1">
      <c r="A382" s="40"/>
      <c r="B382" s="68"/>
      <c r="C382" s="69"/>
      <c r="D382" s="69"/>
      <c r="E382" s="69"/>
      <c r="F382" s="69"/>
      <c r="G382" s="69"/>
      <c r="H382" s="69"/>
      <c r="I382" s="69"/>
      <c r="J382" s="69"/>
      <c r="K382" s="69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WQgRJ+RA0bpuL08SxsTZAsaCOYUFgPTFoG3OVdPDXoM+81Lju3Li9FC7j+5BUmyHnzPJO3DL0+qyDCCgY32HzQ==" hashValue="yd15i+frswLXhzR7CEJpIfcDQwQLtER/An7N0ehCt3W8g/p7bi0TW+Iac9Kc7lzXMyDiUWbtl+N4hi7SVXgBnQ==" algorithmName="SHA-512" password="CC35"/>
  <autoFilter ref="C126:K3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6123"/>
    <hyperlink ref="F134" r:id="rId2" display="https://podminky.urs.cz/item/CS_URS_2024_02/113107223"/>
    <hyperlink ref="F139" r:id="rId3" display="https://podminky.urs.cz/item/CS_URS_2024_01/113154232"/>
    <hyperlink ref="F144" r:id="rId4" display="https://podminky.urs.cz/item/CS_URS_2024_01/113154235"/>
    <hyperlink ref="F149" r:id="rId5" display="https://podminky.urs.cz/item/CS_URS_2024_02/113201112"/>
    <hyperlink ref="F152" r:id="rId6" display="https://podminky.urs.cz/item/CS_URS_2024_02/121151103"/>
    <hyperlink ref="F155" r:id="rId7" display="https://podminky.urs.cz/item/CS_URS_2024_02/122351102"/>
    <hyperlink ref="F158" r:id="rId8" display="https://podminky.urs.cz/item/CS_URS_2024_02/132351102"/>
    <hyperlink ref="F161" r:id="rId9" display="https://podminky.urs.cz/item/CS_URS_2024_02/162551128"/>
    <hyperlink ref="F175" r:id="rId10" display="https://podminky.urs.cz/item/CS_URS_2024_02/162751137"/>
    <hyperlink ref="F178" r:id="rId11" display="https://podminky.urs.cz/item/CS_URS_2024_02/162751139"/>
    <hyperlink ref="F181" r:id="rId12" display="https://podminky.urs.cz/item/CS_URS_2024_02/167151111"/>
    <hyperlink ref="F184" r:id="rId13" display="https://podminky.urs.cz/item/CS_URS_2024_02/171152111"/>
    <hyperlink ref="F189" r:id="rId14" display="https://podminky.urs.cz/item/CS_URS_2024_02/171201231"/>
    <hyperlink ref="F192" r:id="rId15" display="https://podminky.urs.cz/item/CS_URS_2024_02/175151101"/>
    <hyperlink ref="F197" r:id="rId16" display="https://podminky.urs.cz/item/CS_URS_2024_02/181252305"/>
    <hyperlink ref="F202" r:id="rId17" display="https://podminky.urs.cz/item/CS_URS_2024_02/182351123"/>
    <hyperlink ref="F205" r:id="rId18" display="https://podminky.urs.cz/item/CS_URS_2024_02/181451132"/>
    <hyperlink ref="F209" r:id="rId19" display="https://podminky.urs.cz/item/CS_URS_2024_02/185804312"/>
    <hyperlink ref="F212" r:id="rId20" display="https://podminky.urs.cz/item/CS_URS_2024_02/211971122"/>
    <hyperlink ref="F220" r:id="rId21" display="https://podminky.urs.cz/item/CS_URS_2024_02/212312111"/>
    <hyperlink ref="F223" r:id="rId22" display="https://podminky.urs.cz/item/CS_URS_2024_02/212751106"/>
    <hyperlink ref="F226" r:id="rId23" display="https://podminky.urs.cz/item/CS_URS_2024_02/275322611"/>
    <hyperlink ref="F229" r:id="rId24" display="https://podminky.urs.cz/item/CS_URS_2024_02/275351121"/>
    <hyperlink ref="F231" r:id="rId25" display="https://podminky.urs.cz/item/CS_URS_2024_02/275351122"/>
    <hyperlink ref="F233" r:id="rId26" display="https://podminky.urs.cz/item/CS_URS_2024_02/275362021"/>
    <hyperlink ref="F239" r:id="rId27" display="https://podminky.urs.cz/item/CS_URS_2024_02/451316123"/>
    <hyperlink ref="F241" r:id="rId28" display="https://podminky.urs.cz/item/CS_URS_2024_02/451561112"/>
    <hyperlink ref="F243" r:id="rId29" display="https://podminky.urs.cz/item/CS_URS_2024_02/465513127"/>
    <hyperlink ref="F249" r:id="rId30" display="https://podminky.urs.cz/item/CS_URS_2024_02/564851111"/>
    <hyperlink ref="F252" r:id="rId31" display="https://podminky.urs.cz/item/CS_URS_2024_02/564861111"/>
    <hyperlink ref="F257" r:id="rId32" display="https://podminky.urs.cz/item/CS_URS_2024_02/564871111"/>
    <hyperlink ref="F260" r:id="rId33" display="https://podminky.urs.cz/item/CS_URS_2024_02/565135121"/>
    <hyperlink ref="F263" r:id="rId34" display="https://podminky.urs.cz/item/CS_URS_2024_02/569851111"/>
    <hyperlink ref="F266" r:id="rId35" display="https://podminky.urs.cz/item/CS_URS_2024_02/569903311"/>
    <hyperlink ref="F269" r:id="rId36" display="https://podminky.urs.cz/item/CS_URS_2024_02/573191111"/>
    <hyperlink ref="F272" r:id="rId37" display="https://podminky.urs.cz/item/CS_URS_2024_02/573231106"/>
    <hyperlink ref="F275" r:id="rId38" display="https://podminky.urs.cz/item/CS_URS_2024_02/577134121"/>
    <hyperlink ref="F278" r:id="rId39" display="https://podminky.urs.cz/item/CS_URS_2024_02/577155122"/>
    <hyperlink ref="F281" r:id="rId40" display="https://podminky.urs.cz/item/CS_URS_2024_02/596211210"/>
    <hyperlink ref="F288" r:id="rId41" display="https://podminky.urs.cz/item/CS_URS_2024_02/596811120"/>
    <hyperlink ref="F294" r:id="rId42" display="https://podminky.urs.cz/item/CS_URS_2024_02/637121111"/>
    <hyperlink ref="F298" r:id="rId43" display="https://podminky.urs.cz/item/CS_URS_2024_02/871313123"/>
    <hyperlink ref="F301" r:id="rId44" display="https://podminky.urs.cz/item/CS_URS_2024_02/895270101"/>
    <hyperlink ref="F304" r:id="rId45" display="https://podminky.urs.cz/item/CS_URS_2024_02/895270131"/>
    <hyperlink ref="F306" r:id="rId46" display="https://podminky.urs.cz/item/CS_URS_2024_02/895270135"/>
    <hyperlink ref="F308" r:id="rId47" display="https://podminky.urs.cz/item/CS_URS_2024_02/895270152"/>
    <hyperlink ref="F310" r:id="rId48" display="https://podminky.urs.cz/item/CS_URS_2024_02/895270224"/>
    <hyperlink ref="F313" r:id="rId49" display="https://podminky.urs.cz/item/CS_URS_2024_02/899623171"/>
    <hyperlink ref="F317" r:id="rId50" display="https://podminky.urs.cz/item/CS_URS_2024_02/914111111"/>
    <hyperlink ref="F319" r:id="rId51" display="https://podminky.urs.cz/item/CS_URS_2024_02/914511112"/>
    <hyperlink ref="F332" r:id="rId52" display="https://podminky.urs.cz/item/CS_URS_2024_02/916131113"/>
    <hyperlink ref="F343" r:id="rId53" display="https://podminky.urs.cz/item/CS_URS_2024_02/916231213"/>
    <hyperlink ref="F347" r:id="rId54" display="https://podminky.urs.cz/item/CS_URS_2024_02/919121222"/>
    <hyperlink ref="F350" r:id="rId55" display="https://podminky.urs.cz/item/CS_URS_2024_02/919735112"/>
    <hyperlink ref="F353" r:id="rId56" display="https://podminky.urs.cz/item/CS_URS_2024_02/935112211"/>
    <hyperlink ref="F357" r:id="rId57" display="https://podminky.urs.cz/item/CS_URS_2024_02/935113111"/>
    <hyperlink ref="F362" r:id="rId58" display="https://podminky.urs.cz/item/CS_URS_2024_02/938908411"/>
    <hyperlink ref="F366" r:id="rId59" display="https://podminky.urs.cz/item/CS_URS_2024_02/997221551"/>
    <hyperlink ref="F368" r:id="rId60" display="https://podminky.urs.cz/item/CS_URS_2024_02/997221559"/>
    <hyperlink ref="F371" r:id="rId61" display="https://podminky.urs.cz/item/CS_URS_2024_02/997221615"/>
    <hyperlink ref="F373" r:id="rId62" display="https://podminky.urs.cz/item/CS_URS_2024_02/997221655"/>
    <hyperlink ref="F376" r:id="rId63" display="https://podminky.urs.cz/item/CS_URS_2024_02/997221645"/>
    <hyperlink ref="F379" r:id="rId6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148" t="s">
        <v>3930</v>
      </c>
      <c r="BA2" s="148" t="s">
        <v>1</v>
      </c>
      <c r="BB2" s="148" t="s">
        <v>1</v>
      </c>
      <c r="BC2" s="148" t="s">
        <v>3931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1849</v>
      </c>
      <c r="BA3" s="148" t="s">
        <v>1</v>
      </c>
      <c r="BB3" s="148" t="s">
        <v>1</v>
      </c>
      <c r="BC3" s="148" t="s">
        <v>3932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3933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ROUND((SUM(BE127:BE340)),  2)</f>
        <v>0</v>
      </c>
      <c r="G33" s="40"/>
      <c r="H33" s="40"/>
      <c r="I33" s="167">
        <v>0.20999999999999999</v>
      </c>
      <c r="J33" s="166">
        <f>ROUND(((SUM(BE127:BE340))*I33),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ROUND((SUM(BF127:BF340)),  2)</f>
        <v>0</v>
      </c>
      <c r="G34" s="40"/>
      <c r="H34" s="40"/>
      <c r="I34" s="167">
        <v>0.14999999999999999</v>
      </c>
      <c r="J34" s="166">
        <f>ROUND(((SUM(BF127:BF340))*I34),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ROUND((SUM(BG127:BG340)),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ROUND((SUM(BH127:BH340)),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ROUND((SUM(BI127:BI340)),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030.32.2 - Příjezdová komunikace k jezu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J129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J216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J226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J250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602</v>
      </c>
      <c r="E103" s="199"/>
      <c r="F103" s="199"/>
      <c r="G103" s="199"/>
      <c r="H103" s="199"/>
      <c r="I103" s="199"/>
      <c r="J103" s="200">
        <f>J283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203</v>
      </c>
      <c r="E104" s="199"/>
      <c r="F104" s="199"/>
      <c r="G104" s="199"/>
      <c r="H104" s="199"/>
      <c r="I104" s="199"/>
      <c r="J104" s="200">
        <f>J301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J324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J335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603</v>
      </c>
      <c r="E107" s="194"/>
      <c r="F107" s="194"/>
      <c r="G107" s="194"/>
      <c r="H107" s="194"/>
      <c r="I107" s="194"/>
      <c r="J107" s="195">
        <f>J338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190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030.32.2 - Příjezdová komunikace k jezu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Loučky u Zátoru</v>
      </c>
      <c r="G121" s="42"/>
      <c r="H121" s="42"/>
      <c r="I121" s="33" t="s">
        <v>24</v>
      </c>
      <c r="J121" s="81" t="str">
        <f>IF(J12="","",J12)</f>
        <v>20. 12. 2024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28</v>
      </c>
      <c r="D123" s="42"/>
      <c r="E123" s="42"/>
      <c r="F123" s="28" t="str">
        <f>E15</f>
        <v>Povodí Odry, státní podnik</v>
      </c>
      <c r="G123" s="42"/>
      <c r="H123" s="42"/>
      <c r="I123" s="33" t="s">
        <v>34</v>
      </c>
      <c r="J123" s="38" t="str">
        <f>E21</f>
        <v>AQUATIS, a.s.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3" t="s">
        <v>32</v>
      </c>
      <c r="D124" s="42"/>
      <c r="E124" s="42"/>
      <c r="F124" s="28" t="str">
        <f>IF(E18="","",E18)</f>
        <v>Vyplň údaj</v>
      </c>
      <c r="G124" s="42"/>
      <c r="H124" s="42"/>
      <c r="I124" s="33" t="s">
        <v>37</v>
      </c>
      <c r="J124" s="38" t="str">
        <f>E24</f>
        <v>Ing. Michal Jendruščák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211</v>
      </c>
      <c r="D126" s="205" t="s">
        <v>65</v>
      </c>
      <c r="E126" s="205" t="s">
        <v>61</v>
      </c>
      <c r="F126" s="205" t="s">
        <v>62</v>
      </c>
      <c r="G126" s="205" t="s">
        <v>212</v>
      </c>
      <c r="H126" s="205" t="s">
        <v>213</v>
      </c>
      <c r="I126" s="205" t="s">
        <v>214</v>
      </c>
      <c r="J126" s="205" t="s">
        <v>194</v>
      </c>
      <c r="K126" s="206" t="s">
        <v>215</v>
      </c>
      <c r="L126" s="207"/>
      <c r="M126" s="102" t="s">
        <v>1</v>
      </c>
      <c r="N126" s="103" t="s">
        <v>44</v>
      </c>
      <c r="O126" s="103" t="s">
        <v>216</v>
      </c>
      <c r="P126" s="103" t="s">
        <v>217</v>
      </c>
      <c r="Q126" s="103" t="s">
        <v>218</v>
      </c>
      <c r="R126" s="103" t="s">
        <v>219</v>
      </c>
      <c r="S126" s="103" t="s">
        <v>220</v>
      </c>
      <c r="T126" s="104" t="s">
        <v>221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222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P128+P338</f>
        <v>0</v>
      </c>
      <c r="Q127" s="106"/>
      <c r="R127" s="210">
        <f>R128+R338</f>
        <v>253.29518514999998</v>
      </c>
      <c r="S127" s="106"/>
      <c r="T127" s="211">
        <f>T128+T338</f>
        <v>103.58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79</v>
      </c>
      <c r="AU127" s="18" t="s">
        <v>196</v>
      </c>
      <c r="BK127" s="212">
        <f>BK128+BK338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223</v>
      </c>
      <c r="F128" s="216" t="s">
        <v>224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P129+P216+P226+P238+P250+P283+P301+P324+P335</f>
        <v>0</v>
      </c>
      <c r="Q128" s="221"/>
      <c r="R128" s="222">
        <f>R129+R216+R226+R238+R250+R283+R301+R324+R335</f>
        <v>253.29518514999998</v>
      </c>
      <c r="S128" s="221"/>
      <c r="T128" s="223">
        <f>T129+T216+T226+T238+T250+T283+T301+T324+T335</f>
        <v>103.58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88</v>
      </c>
      <c r="AT128" s="225" t="s">
        <v>79</v>
      </c>
      <c r="AU128" s="225" t="s">
        <v>80</v>
      </c>
      <c r="AY128" s="224" t="s">
        <v>225</v>
      </c>
      <c r="BK128" s="226">
        <f>BK129+BK216+BK226+BK238+BK250+BK283+BK301+BK324+BK335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88</v>
      </c>
      <c r="F129" s="227" t="s">
        <v>226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SUM(P130:P215)</f>
        <v>0</v>
      </c>
      <c r="Q129" s="221"/>
      <c r="R129" s="222">
        <f>SUM(R130:R215)</f>
        <v>3.0786000000000002</v>
      </c>
      <c r="S129" s="221"/>
      <c r="T129" s="223">
        <f>SUM(T130:T215)</f>
        <v>95.109999999999999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88</v>
      </c>
      <c r="AY129" s="224" t="s">
        <v>225</v>
      </c>
      <c r="BK129" s="226">
        <f>SUM(BK130:BK215)</f>
        <v>0</v>
      </c>
    </row>
    <row r="130" s="2" customFormat="1" ht="24.15" customHeight="1">
      <c r="A130" s="40"/>
      <c r="B130" s="41"/>
      <c r="C130" s="229" t="s">
        <v>88</v>
      </c>
      <c r="D130" s="229" t="s">
        <v>227</v>
      </c>
      <c r="E130" s="230" t="s">
        <v>3934</v>
      </c>
      <c r="F130" s="231" t="s">
        <v>3935</v>
      </c>
      <c r="G130" s="232" t="s">
        <v>230</v>
      </c>
      <c r="H130" s="233">
        <v>163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0.28999999999999998</v>
      </c>
      <c r="T130" s="239">
        <f>S130*H130</f>
        <v>47.269999999999996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3936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3937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1</v>
      </c>
      <c r="F132" s="251" t="s">
        <v>3938</v>
      </c>
      <c r="G132" s="248"/>
      <c r="H132" s="252">
        <v>104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80</v>
      </c>
      <c r="AY132" s="258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3939</v>
      </c>
      <c r="G133" s="248"/>
      <c r="H133" s="252">
        <v>59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163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33" customHeight="1">
      <c r="A135" s="40"/>
      <c r="B135" s="41"/>
      <c r="C135" s="229" t="s">
        <v>21</v>
      </c>
      <c r="D135" s="229" t="s">
        <v>227</v>
      </c>
      <c r="E135" s="230" t="s">
        <v>3593</v>
      </c>
      <c r="F135" s="231" t="s">
        <v>3594</v>
      </c>
      <c r="G135" s="232" t="s">
        <v>230</v>
      </c>
      <c r="H135" s="233">
        <v>104</v>
      </c>
      <c r="I135" s="234"/>
      <c r="J135" s="235">
        <f>ROUND(I135*H135,2)</f>
        <v>0</v>
      </c>
      <c r="K135" s="231" t="s">
        <v>2817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0.00024000000000000001</v>
      </c>
      <c r="R135" s="238">
        <f>Q135*H135</f>
        <v>0.02496</v>
      </c>
      <c r="S135" s="238">
        <v>0.46000000000000002</v>
      </c>
      <c r="T135" s="239">
        <f>S135*H135</f>
        <v>47.840000000000003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3940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3596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3941</v>
      </c>
      <c r="G137" s="248"/>
      <c r="H137" s="252">
        <v>104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88</v>
      </c>
      <c r="AY137" s="258" t="s">
        <v>225</v>
      </c>
    </row>
    <row r="138" s="2" customFormat="1" ht="24.15" customHeight="1">
      <c r="A138" s="40"/>
      <c r="B138" s="41"/>
      <c r="C138" s="229" t="s">
        <v>244</v>
      </c>
      <c r="D138" s="229" t="s">
        <v>227</v>
      </c>
      <c r="E138" s="230" t="s">
        <v>264</v>
      </c>
      <c r="F138" s="231" t="s">
        <v>265</v>
      </c>
      <c r="G138" s="232" t="s">
        <v>230</v>
      </c>
      <c r="H138" s="233">
        <v>1403</v>
      </c>
      <c r="I138" s="234"/>
      <c r="J138" s="235">
        <f>ROUND(I138*H138,2)</f>
        <v>0</v>
      </c>
      <c r="K138" s="231" t="s">
        <v>2817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3942</v>
      </c>
    </row>
    <row r="139" s="2" customFormat="1">
      <c r="A139" s="40"/>
      <c r="B139" s="41"/>
      <c r="C139" s="42"/>
      <c r="D139" s="242" t="s">
        <v>234</v>
      </c>
      <c r="E139" s="42"/>
      <c r="F139" s="243" t="s">
        <v>3943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234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3944</v>
      </c>
      <c r="G140" s="248"/>
      <c r="H140" s="252">
        <v>1403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232</v>
      </c>
      <c r="D141" s="229" t="s">
        <v>227</v>
      </c>
      <c r="E141" s="230" t="s">
        <v>3945</v>
      </c>
      <c r="F141" s="231" t="s">
        <v>3946</v>
      </c>
      <c r="G141" s="232" t="s">
        <v>240</v>
      </c>
      <c r="H141" s="233">
        <v>286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3947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3948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3949</v>
      </c>
      <c r="G143" s="248"/>
      <c r="H143" s="252">
        <v>286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3" customHeight="1">
      <c r="A144" s="40"/>
      <c r="B144" s="41"/>
      <c r="C144" s="229" t="s">
        <v>256</v>
      </c>
      <c r="D144" s="229" t="s">
        <v>227</v>
      </c>
      <c r="E144" s="230" t="s">
        <v>3950</v>
      </c>
      <c r="F144" s="231" t="s">
        <v>3951</v>
      </c>
      <c r="G144" s="232" t="s">
        <v>240</v>
      </c>
      <c r="H144" s="233">
        <v>203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3952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3953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3954</v>
      </c>
      <c r="G146" s="248"/>
      <c r="H146" s="252">
        <v>203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3955</v>
      </c>
      <c r="F147" s="231" t="s">
        <v>3956</v>
      </c>
      <c r="G147" s="232" t="s">
        <v>230</v>
      </c>
      <c r="H147" s="233">
        <v>87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3957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3958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3959</v>
      </c>
      <c r="G149" s="248"/>
      <c r="H149" s="252">
        <v>87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3960</v>
      </c>
      <c r="F150" s="284" t="s">
        <v>3961</v>
      </c>
      <c r="G150" s="285" t="s">
        <v>230</v>
      </c>
      <c r="H150" s="286">
        <v>87</v>
      </c>
      <c r="I150" s="287"/>
      <c r="J150" s="288">
        <f>ROUND(I150*H150,2)</f>
        <v>0</v>
      </c>
      <c r="K150" s="284" t="s">
        <v>231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0.00051999999999999995</v>
      </c>
      <c r="R150" s="238">
        <f>Q150*H150</f>
        <v>0.045239999999999995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3962</v>
      </c>
    </row>
    <row r="151" s="2" customFormat="1" ht="37.8" customHeight="1">
      <c r="A151" s="40"/>
      <c r="B151" s="41"/>
      <c r="C151" s="229" t="s">
        <v>277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1369.9000000000001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3963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3964</v>
      </c>
      <c r="G153" s="248"/>
      <c r="H153" s="252">
        <v>420.89999999999998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3949</v>
      </c>
      <c r="G154" s="248"/>
      <c r="H154" s="252">
        <v>286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3954</v>
      </c>
      <c r="G155" s="248"/>
      <c r="H155" s="252">
        <v>203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5" customFormat="1">
      <c r="A156" s="15"/>
      <c r="B156" s="271"/>
      <c r="C156" s="272"/>
      <c r="D156" s="249" t="s">
        <v>236</v>
      </c>
      <c r="E156" s="273" t="s">
        <v>1</v>
      </c>
      <c r="F156" s="274" t="s">
        <v>303</v>
      </c>
      <c r="G156" s="272"/>
      <c r="H156" s="275">
        <v>909.89999999999998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236</v>
      </c>
      <c r="AU156" s="281" t="s">
        <v>21</v>
      </c>
      <c r="AV156" s="15" t="s">
        <v>244</v>
      </c>
      <c r="AW156" s="15" t="s">
        <v>36</v>
      </c>
      <c r="AX156" s="15" t="s">
        <v>80</v>
      </c>
      <c r="AY156" s="281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3965</v>
      </c>
      <c r="G157" s="248"/>
      <c r="H157" s="252">
        <v>63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3966</v>
      </c>
      <c r="G158" s="248"/>
      <c r="H158" s="252">
        <v>76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3967</v>
      </c>
      <c r="G159" s="248"/>
      <c r="H159" s="252">
        <v>28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3968</v>
      </c>
      <c r="G160" s="248"/>
      <c r="H160" s="252">
        <v>79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3969</v>
      </c>
      <c r="G161" s="248"/>
      <c r="H161" s="252">
        <v>110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3970</v>
      </c>
      <c r="G162" s="248"/>
      <c r="H162" s="252">
        <v>100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3971</v>
      </c>
      <c r="G163" s="248"/>
      <c r="H163" s="252">
        <v>4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3930</v>
      </c>
      <c r="F164" s="274" t="s">
        <v>303</v>
      </c>
      <c r="G164" s="272"/>
      <c r="H164" s="275">
        <v>460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1369.9000000000001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283</v>
      </c>
      <c r="D166" s="229" t="s">
        <v>227</v>
      </c>
      <c r="E166" s="230" t="s">
        <v>671</v>
      </c>
      <c r="F166" s="231" t="s">
        <v>672</v>
      </c>
      <c r="G166" s="232" t="s">
        <v>240</v>
      </c>
      <c r="H166" s="233">
        <v>214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3972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674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3973</v>
      </c>
      <c r="G168" s="248"/>
      <c r="H168" s="252">
        <v>49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5" customFormat="1">
      <c r="A169" s="15"/>
      <c r="B169" s="271"/>
      <c r="C169" s="272"/>
      <c r="D169" s="249" t="s">
        <v>236</v>
      </c>
      <c r="E169" s="273" t="s">
        <v>1</v>
      </c>
      <c r="F169" s="274" t="s">
        <v>303</v>
      </c>
      <c r="G169" s="272"/>
      <c r="H169" s="275">
        <v>49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236</v>
      </c>
      <c r="AU169" s="281" t="s">
        <v>21</v>
      </c>
      <c r="AV169" s="15" t="s">
        <v>244</v>
      </c>
      <c r="AW169" s="15" t="s">
        <v>36</v>
      </c>
      <c r="AX169" s="15" t="s">
        <v>80</v>
      </c>
      <c r="AY169" s="281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3974</v>
      </c>
      <c r="G170" s="248"/>
      <c r="H170" s="252">
        <v>165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5" customFormat="1">
      <c r="A171" s="15"/>
      <c r="B171" s="271"/>
      <c r="C171" s="272"/>
      <c r="D171" s="249" t="s">
        <v>236</v>
      </c>
      <c r="E171" s="273" t="s">
        <v>1</v>
      </c>
      <c r="F171" s="274" t="s">
        <v>303</v>
      </c>
      <c r="G171" s="272"/>
      <c r="H171" s="275">
        <v>165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236</v>
      </c>
      <c r="AU171" s="281" t="s">
        <v>21</v>
      </c>
      <c r="AV171" s="15" t="s">
        <v>244</v>
      </c>
      <c r="AW171" s="15" t="s">
        <v>36</v>
      </c>
      <c r="AX171" s="15" t="s">
        <v>80</v>
      </c>
      <c r="AY171" s="281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214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7.8" customHeight="1">
      <c r="A173" s="40"/>
      <c r="B173" s="41"/>
      <c r="C173" s="229" t="s">
        <v>289</v>
      </c>
      <c r="D173" s="229" t="s">
        <v>227</v>
      </c>
      <c r="E173" s="230" t="s">
        <v>678</v>
      </c>
      <c r="F173" s="231" t="s">
        <v>679</v>
      </c>
      <c r="G173" s="232" t="s">
        <v>240</v>
      </c>
      <c r="H173" s="233">
        <v>2140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3975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681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3976</v>
      </c>
      <c r="G175" s="248"/>
      <c r="H175" s="252">
        <v>2140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295</v>
      </c>
      <c r="D176" s="229" t="s">
        <v>227</v>
      </c>
      <c r="E176" s="230" t="s">
        <v>3629</v>
      </c>
      <c r="F176" s="231" t="s">
        <v>3630</v>
      </c>
      <c r="G176" s="232" t="s">
        <v>240</v>
      </c>
      <c r="H176" s="233">
        <v>625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3977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3632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3930</v>
      </c>
      <c r="G178" s="248"/>
      <c r="H178" s="252">
        <v>460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80</v>
      </c>
      <c r="AY178" s="258" t="s">
        <v>225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1849</v>
      </c>
      <c r="G179" s="248"/>
      <c r="H179" s="252">
        <v>165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80</v>
      </c>
      <c r="AY179" s="258" t="s">
        <v>225</v>
      </c>
    </row>
    <row r="180" s="14" customFormat="1">
      <c r="A180" s="14"/>
      <c r="B180" s="260"/>
      <c r="C180" s="261"/>
      <c r="D180" s="249" t="s">
        <v>236</v>
      </c>
      <c r="E180" s="262" t="s">
        <v>1</v>
      </c>
      <c r="F180" s="263" t="s">
        <v>270</v>
      </c>
      <c r="G180" s="261"/>
      <c r="H180" s="264">
        <v>625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0" t="s">
        <v>236</v>
      </c>
      <c r="AU180" s="270" t="s">
        <v>21</v>
      </c>
      <c r="AV180" s="14" t="s">
        <v>232</v>
      </c>
      <c r="AW180" s="14" t="s">
        <v>36</v>
      </c>
      <c r="AX180" s="14" t="s">
        <v>88</v>
      </c>
      <c r="AY180" s="270" t="s">
        <v>225</v>
      </c>
    </row>
    <row r="181" s="2" customFormat="1" ht="33" customHeight="1">
      <c r="A181" s="40"/>
      <c r="B181" s="41"/>
      <c r="C181" s="229" t="s">
        <v>317</v>
      </c>
      <c r="D181" s="229" t="s">
        <v>227</v>
      </c>
      <c r="E181" s="230" t="s">
        <v>3633</v>
      </c>
      <c r="F181" s="231" t="s">
        <v>3634</v>
      </c>
      <c r="G181" s="232" t="s">
        <v>240</v>
      </c>
      <c r="H181" s="233">
        <v>100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3978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3636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3970</v>
      </c>
      <c r="G183" s="248"/>
      <c r="H183" s="252">
        <v>100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323</v>
      </c>
      <c r="D184" s="229" t="s">
        <v>227</v>
      </c>
      <c r="E184" s="230" t="s">
        <v>393</v>
      </c>
      <c r="F184" s="231" t="s">
        <v>394</v>
      </c>
      <c r="G184" s="232" t="s">
        <v>395</v>
      </c>
      <c r="H184" s="233">
        <v>428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3979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397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3980</v>
      </c>
      <c r="G186" s="248"/>
      <c r="H186" s="252">
        <v>428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328</v>
      </c>
      <c r="D187" s="229" t="s">
        <v>227</v>
      </c>
      <c r="E187" s="230" t="s">
        <v>827</v>
      </c>
      <c r="F187" s="231" t="s">
        <v>828</v>
      </c>
      <c r="G187" s="232" t="s">
        <v>240</v>
      </c>
      <c r="H187" s="233">
        <v>155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3981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3982</v>
      </c>
      <c r="G189" s="248"/>
      <c r="H189" s="252">
        <v>38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3983</v>
      </c>
      <c r="G190" s="248"/>
      <c r="H190" s="252">
        <v>38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3968</v>
      </c>
      <c r="G191" s="248"/>
      <c r="H191" s="252">
        <v>79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155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24.15" customHeight="1">
      <c r="A193" s="40"/>
      <c r="B193" s="41"/>
      <c r="C193" s="229" t="s">
        <v>8</v>
      </c>
      <c r="D193" s="229" t="s">
        <v>227</v>
      </c>
      <c r="E193" s="230" t="s">
        <v>3984</v>
      </c>
      <c r="F193" s="231" t="s">
        <v>3985</v>
      </c>
      <c r="G193" s="232" t="s">
        <v>240</v>
      </c>
      <c r="H193" s="233">
        <v>5.5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3986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3987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3988</v>
      </c>
      <c r="G195" s="248"/>
      <c r="H195" s="252">
        <v>1.5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80</v>
      </c>
      <c r="AY195" s="258" t="s">
        <v>225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3971</v>
      </c>
      <c r="G196" s="248"/>
      <c r="H196" s="252">
        <v>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80</v>
      </c>
      <c r="AY196" s="258" t="s">
        <v>225</v>
      </c>
    </row>
    <row r="197" s="14" customFormat="1">
      <c r="A197" s="14"/>
      <c r="B197" s="260"/>
      <c r="C197" s="261"/>
      <c r="D197" s="249" t="s">
        <v>236</v>
      </c>
      <c r="E197" s="262" t="s">
        <v>1</v>
      </c>
      <c r="F197" s="263" t="s">
        <v>270</v>
      </c>
      <c r="G197" s="261"/>
      <c r="H197" s="264">
        <v>5.5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0" t="s">
        <v>236</v>
      </c>
      <c r="AU197" s="270" t="s">
        <v>21</v>
      </c>
      <c r="AV197" s="14" t="s">
        <v>232</v>
      </c>
      <c r="AW197" s="14" t="s">
        <v>36</v>
      </c>
      <c r="AX197" s="14" t="s">
        <v>88</v>
      </c>
      <c r="AY197" s="270" t="s">
        <v>225</v>
      </c>
    </row>
    <row r="198" s="2" customFormat="1" ht="16.5" customHeight="1">
      <c r="A198" s="40"/>
      <c r="B198" s="41"/>
      <c r="C198" s="282" t="s">
        <v>340</v>
      </c>
      <c r="D198" s="282" t="s">
        <v>341</v>
      </c>
      <c r="E198" s="283" t="s">
        <v>1840</v>
      </c>
      <c r="F198" s="284" t="s">
        <v>1841</v>
      </c>
      <c r="G198" s="285" t="s">
        <v>395</v>
      </c>
      <c r="H198" s="286">
        <v>3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1</v>
      </c>
      <c r="R198" s="238">
        <f>Q198*H198</f>
        <v>3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3989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3990</v>
      </c>
      <c r="G199" s="248"/>
      <c r="H199" s="252">
        <v>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346</v>
      </c>
      <c r="D200" s="229" t="s">
        <v>227</v>
      </c>
      <c r="E200" s="230" t="s">
        <v>3649</v>
      </c>
      <c r="F200" s="231" t="s">
        <v>3650</v>
      </c>
      <c r="G200" s="232" t="s">
        <v>230</v>
      </c>
      <c r="H200" s="233">
        <v>420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3991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3652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13" customFormat="1">
      <c r="A202" s="13"/>
      <c r="B202" s="247"/>
      <c r="C202" s="248"/>
      <c r="D202" s="249" t="s">
        <v>236</v>
      </c>
      <c r="E202" s="250" t="s">
        <v>1</v>
      </c>
      <c r="F202" s="251" t="s">
        <v>3992</v>
      </c>
      <c r="G202" s="248"/>
      <c r="H202" s="252">
        <v>420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36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352</v>
      </c>
      <c r="D203" s="229" t="s">
        <v>227</v>
      </c>
      <c r="E203" s="230" t="s">
        <v>419</v>
      </c>
      <c r="F203" s="231" t="s">
        <v>420</v>
      </c>
      <c r="G203" s="232" t="s">
        <v>230</v>
      </c>
      <c r="H203" s="233">
        <v>420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3993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82" t="s">
        <v>358</v>
      </c>
      <c r="D205" s="282" t="s">
        <v>341</v>
      </c>
      <c r="E205" s="283" t="s">
        <v>424</v>
      </c>
      <c r="F205" s="284" t="s">
        <v>425</v>
      </c>
      <c r="G205" s="285" t="s">
        <v>426</v>
      </c>
      <c r="H205" s="286">
        <v>8.4000000000000004</v>
      </c>
      <c r="I205" s="287"/>
      <c r="J205" s="288">
        <f>ROUND(I205*H205,2)</f>
        <v>0</v>
      </c>
      <c r="K205" s="284" t="s">
        <v>231</v>
      </c>
      <c r="L205" s="289"/>
      <c r="M205" s="290" t="s">
        <v>1</v>
      </c>
      <c r="N205" s="291" t="s">
        <v>45</v>
      </c>
      <c r="O205" s="93"/>
      <c r="P205" s="238">
        <f>O205*H205</f>
        <v>0</v>
      </c>
      <c r="Q205" s="238">
        <v>0.001</v>
      </c>
      <c r="R205" s="238">
        <f>Q205*H205</f>
        <v>0.0084000000000000012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277</v>
      </c>
      <c r="AT205" s="240" t="s">
        <v>341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3994</v>
      </c>
    </row>
    <row r="206" s="13" customFormat="1">
      <c r="A206" s="13"/>
      <c r="B206" s="247"/>
      <c r="C206" s="248"/>
      <c r="D206" s="249" t="s">
        <v>236</v>
      </c>
      <c r="E206" s="248"/>
      <c r="F206" s="251" t="s">
        <v>3995</v>
      </c>
      <c r="G206" s="248"/>
      <c r="H206" s="252">
        <v>8.4000000000000004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236</v>
      </c>
      <c r="AU206" s="258" t="s">
        <v>21</v>
      </c>
      <c r="AV206" s="13" t="s">
        <v>21</v>
      </c>
      <c r="AW206" s="13" t="s">
        <v>4</v>
      </c>
      <c r="AX206" s="13" t="s">
        <v>88</v>
      </c>
      <c r="AY206" s="258" t="s">
        <v>225</v>
      </c>
    </row>
    <row r="207" s="2" customFormat="1" ht="24.15" customHeight="1">
      <c r="A207" s="40"/>
      <c r="B207" s="41"/>
      <c r="C207" s="229" t="s">
        <v>364</v>
      </c>
      <c r="D207" s="229" t="s">
        <v>227</v>
      </c>
      <c r="E207" s="230" t="s">
        <v>3643</v>
      </c>
      <c r="F207" s="231" t="s">
        <v>3644</v>
      </c>
      <c r="G207" s="232" t="s">
        <v>230</v>
      </c>
      <c r="H207" s="233">
        <v>1277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3996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3646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3997</v>
      </c>
      <c r="G209" s="248"/>
      <c r="H209" s="252">
        <v>687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80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3998</v>
      </c>
      <c r="G210" s="248"/>
      <c r="H210" s="252">
        <v>590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80</v>
      </c>
      <c r="AY210" s="258" t="s">
        <v>225</v>
      </c>
    </row>
    <row r="211" s="14" customFormat="1">
      <c r="A211" s="14"/>
      <c r="B211" s="260"/>
      <c r="C211" s="261"/>
      <c r="D211" s="249" t="s">
        <v>236</v>
      </c>
      <c r="E211" s="262" t="s">
        <v>1</v>
      </c>
      <c r="F211" s="263" t="s">
        <v>270</v>
      </c>
      <c r="G211" s="261"/>
      <c r="H211" s="264">
        <v>1277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0" t="s">
        <v>236</v>
      </c>
      <c r="AU211" s="270" t="s">
        <v>21</v>
      </c>
      <c r="AV211" s="14" t="s">
        <v>232</v>
      </c>
      <c r="AW211" s="14" t="s">
        <v>36</v>
      </c>
      <c r="AX211" s="14" t="s">
        <v>88</v>
      </c>
      <c r="AY211" s="270" t="s">
        <v>225</v>
      </c>
    </row>
    <row r="212" s="2" customFormat="1" ht="16.5" customHeight="1">
      <c r="A212" s="40"/>
      <c r="B212" s="41"/>
      <c r="C212" s="229" t="s">
        <v>7</v>
      </c>
      <c r="D212" s="229" t="s">
        <v>227</v>
      </c>
      <c r="E212" s="230" t="s">
        <v>437</v>
      </c>
      <c r="F212" s="231" t="s">
        <v>438</v>
      </c>
      <c r="G212" s="232" t="s">
        <v>240</v>
      </c>
      <c r="H212" s="233">
        <v>8.4000000000000004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3999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440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 ht="16.5" customHeight="1">
      <c r="A214" s="40"/>
      <c r="B214" s="41"/>
      <c r="C214" s="229" t="s">
        <v>374</v>
      </c>
      <c r="D214" s="229" t="s">
        <v>227</v>
      </c>
      <c r="E214" s="230" t="s">
        <v>375</v>
      </c>
      <c r="F214" s="231" t="s">
        <v>376</v>
      </c>
      <c r="G214" s="232" t="s">
        <v>240</v>
      </c>
      <c r="H214" s="233">
        <v>275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4000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4001</v>
      </c>
      <c r="G215" s="248"/>
      <c r="H215" s="252">
        <v>275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12" customFormat="1" ht="22.8" customHeight="1">
      <c r="A216" s="12"/>
      <c r="B216" s="213"/>
      <c r="C216" s="214"/>
      <c r="D216" s="215" t="s">
        <v>79</v>
      </c>
      <c r="E216" s="227" t="s">
        <v>21</v>
      </c>
      <c r="F216" s="227" t="s">
        <v>446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SUM(P217:P225)</f>
        <v>0</v>
      </c>
      <c r="Q216" s="221"/>
      <c r="R216" s="222">
        <f>SUM(R217:R225)</f>
        <v>106.64063600000002</v>
      </c>
      <c r="S216" s="221"/>
      <c r="T216" s="223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88</v>
      </c>
      <c r="AT216" s="225" t="s">
        <v>79</v>
      </c>
      <c r="AU216" s="225" t="s">
        <v>88</v>
      </c>
      <c r="AY216" s="224" t="s">
        <v>225</v>
      </c>
      <c r="BK216" s="226">
        <f>SUM(BK217:BK225)</f>
        <v>0</v>
      </c>
    </row>
    <row r="217" s="2" customFormat="1" ht="16.5" customHeight="1">
      <c r="A217" s="40"/>
      <c r="B217" s="41"/>
      <c r="C217" s="229" t="s">
        <v>379</v>
      </c>
      <c r="D217" s="229" t="s">
        <v>227</v>
      </c>
      <c r="E217" s="230" t="s">
        <v>4002</v>
      </c>
      <c r="F217" s="231" t="s">
        <v>4003</v>
      </c>
      <c r="G217" s="232" t="s">
        <v>240</v>
      </c>
      <c r="H217" s="233">
        <v>13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1.9199999999999999</v>
      </c>
      <c r="R217" s="238">
        <f>Q217*H217</f>
        <v>24.960000000000001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4004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4005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4006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2" customFormat="1" ht="37.8" customHeight="1">
      <c r="A220" s="40"/>
      <c r="B220" s="41"/>
      <c r="C220" s="229" t="s">
        <v>386</v>
      </c>
      <c r="D220" s="229" t="s">
        <v>227</v>
      </c>
      <c r="E220" s="230" t="s">
        <v>4007</v>
      </c>
      <c r="F220" s="231" t="s">
        <v>4008</v>
      </c>
      <c r="G220" s="232" t="s">
        <v>537</v>
      </c>
      <c r="H220" s="233">
        <v>254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0.31433</v>
      </c>
      <c r="R220" s="238">
        <f>Q220*H220</f>
        <v>79.839820000000003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4009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4010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4011</v>
      </c>
      <c r="G222" s="248"/>
      <c r="H222" s="252">
        <v>254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16.5" customHeight="1">
      <c r="A223" s="40"/>
      <c r="B223" s="41"/>
      <c r="C223" s="229" t="s">
        <v>1453</v>
      </c>
      <c r="D223" s="229" t="s">
        <v>227</v>
      </c>
      <c r="E223" s="230" t="s">
        <v>4012</v>
      </c>
      <c r="F223" s="231" t="s">
        <v>4013</v>
      </c>
      <c r="G223" s="232" t="s">
        <v>240</v>
      </c>
      <c r="H223" s="233">
        <v>0.80000000000000004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2.3010199999999998</v>
      </c>
      <c r="R223" s="238">
        <f>Q223*H223</f>
        <v>1.840816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4014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4015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4016</v>
      </c>
      <c r="G225" s="248"/>
      <c r="H225" s="252">
        <v>0.80000000000000004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244</v>
      </c>
      <c r="F226" s="227" t="s">
        <v>462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SUM(P227:P237)</f>
        <v>0</v>
      </c>
      <c r="Q226" s="221"/>
      <c r="R226" s="222">
        <f>SUM(R227:R237)</f>
        <v>0.070289149999999995</v>
      </c>
      <c r="S226" s="221"/>
      <c r="T226" s="223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SUM(BK227:BK237)</f>
        <v>0</v>
      </c>
    </row>
    <row r="227" s="2" customFormat="1" ht="24.15" customHeight="1">
      <c r="A227" s="40"/>
      <c r="B227" s="41"/>
      <c r="C227" s="229" t="s">
        <v>392</v>
      </c>
      <c r="D227" s="229" t="s">
        <v>227</v>
      </c>
      <c r="E227" s="230" t="s">
        <v>889</v>
      </c>
      <c r="F227" s="231" t="s">
        <v>890</v>
      </c>
      <c r="G227" s="232" t="s">
        <v>240</v>
      </c>
      <c r="H227" s="233">
        <v>2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4017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892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4018</v>
      </c>
      <c r="G229" s="248"/>
      <c r="H229" s="252">
        <v>2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1.75" customHeight="1">
      <c r="A230" s="40"/>
      <c r="B230" s="41"/>
      <c r="C230" s="229" t="s">
        <v>399</v>
      </c>
      <c r="D230" s="229" t="s">
        <v>227</v>
      </c>
      <c r="E230" s="230" t="s">
        <v>720</v>
      </c>
      <c r="F230" s="231" t="s">
        <v>721</v>
      </c>
      <c r="G230" s="232" t="s">
        <v>230</v>
      </c>
      <c r="H230" s="233">
        <v>4.1600000000000001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0.0086499999999999997</v>
      </c>
      <c r="R230" s="238">
        <f>Q230*H230</f>
        <v>0.035984000000000002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4019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723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4020</v>
      </c>
      <c r="G232" s="248"/>
      <c r="H232" s="252">
        <v>4.1600000000000001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1.75" customHeight="1">
      <c r="A233" s="40"/>
      <c r="B233" s="41"/>
      <c r="C233" s="229" t="s">
        <v>701</v>
      </c>
      <c r="D233" s="229" t="s">
        <v>227</v>
      </c>
      <c r="E233" s="230" t="s">
        <v>725</v>
      </c>
      <c r="F233" s="231" t="s">
        <v>726</v>
      </c>
      <c r="G233" s="232" t="s">
        <v>230</v>
      </c>
      <c r="H233" s="233">
        <v>4.1600000000000001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4021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728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 ht="24.15" customHeight="1">
      <c r="A235" s="40"/>
      <c r="B235" s="41"/>
      <c r="C235" s="229" t="s">
        <v>405</v>
      </c>
      <c r="D235" s="229" t="s">
        <v>227</v>
      </c>
      <c r="E235" s="230" t="s">
        <v>736</v>
      </c>
      <c r="F235" s="231" t="s">
        <v>737</v>
      </c>
      <c r="G235" s="232" t="s">
        <v>395</v>
      </c>
      <c r="H235" s="233">
        <v>0.033000000000000002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1.03955</v>
      </c>
      <c r="R235" s="238">
        <f>Q235*H235</f>
        <v>0.03430515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4022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739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4023</v>
      </c>
      <c r="G237" s="248"/>
      <c r="H237" s="252">
        <v>0.033000000000000002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232</v>
      </c>
      <c r="F238" s="227" t="s">
        <v>469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SUM(P239:P249)</f>
        <v>0</v>
      </c>
      <c r="Q238" s="221"/>
      <c r="R238" s="222">
        <f>SUM(R239:R249)</f>
        <v>5.8891900000000001</v>
      </c>
      <c r="S238" s="221"/>
      <c r="T238" s="223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SUM(BK239:BK249)</f>
        <v>0</v>
      </c>
    </row>
    <row r="239" s="2" customFormat="1" ht="33" customHeight="1">
      <c r="A239" s="40"/>
      <c r="B239" s="41"/>
      <c r="C239" s="229" t="s">
        <v>412</v>
      </c>
      <c r="D239" s="229" t="s">
        <v>227</v>
      </c>
      <c r="E239" s="230" t="s">
        <v>4024</v>
      </c>
      <c r="F239" s="231" t="s">
        <v>4025</v>
      </c>
      <c r="G239" s="232" t="s">
        <v>230</v>
      </c>
      <c r="H239" s="233">
        <v>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4026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4027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 ht="24.15" customHeight="1">
      <c r="A241" s="40"/>
      <c r="B241" s="41"/>
      <c r="C241" s="229" t="s">
        <v>418</v>
      </c>
      <c r="D241" s="229" t="s">
        <v>227</v>
      </c>
      <c r="E241" s="230" t="s">
        <v>3693</v>
      </c>
      <c r="F241" s="231" t="s">
        <v>3694</v>
      </c>
      <c r="G241" s="232" t="s">
        <v>230</v>
      </c>
      <c r="H241" s="233">
        <v>4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0.30005999999999999</v>
      </c>
      <c r="R241" s="238">
        <f>Q241*H241</f>
        <v>1.20024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4028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3696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 ht="24.15" customHeight="1">
      <c r="A243" s="40"/>
      <c r="B243" s="41"/>
      <c r="C243" s="229" t="s">
        <v>423</v>
      </c>
      <c r="D243" s="229" t="s">
        <v>227</v>
      </c>
      <c r="E243" s="230" t="s">
        <v>4029</v>
      </c>
      <c r="F243" s="231" t="s">
        <v>4030</v>
      </c>
      <c r="G243" s="232" t="s">
        <v>230</v>
      </c>
      <c r="H243" s="233">
        <v>5</v>
      </c>
      <c r="I243" s="234"/>
      <c r="J243" s="235">
        <f>ROUND(I243*H243,2)</f>
        <v>0</v>
      </c>
      <c r="K243" s="231" t="s">
        <v>231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0.93779000000000001</v>
      </c>
      <c r="R243" s="238">
        <f>Q243*H243</f>
        <v>4.6889500000000002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232</v>
      </c>
      <c r="AT243" s="240" t="s">
        <v>227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4031</v>
      </c>
    </row>
    <row r="244" s="2" customFormat="1">
      <c r="A244" s="40"/>
      <c r="B244" s="41"/>
      <c r="C244" s="42"/>
      <c r="D244" s="242" t="s">
        <v>234</v>
      </c>
      <c r="E244" s="42"/>
      <c r="F244" s="243" t="s">
        <v>4032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234</v>
      </c>
      <c r="AU244" s="18" t="s">
        <v>21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4033</v>
      </c>
      <c r="G245" s="248"/>
      <c r="H245" s="252">
        <v>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4034</v>
      </c>
      <c r="G246" s="248"/>
      <c r="H246" s="252">
        <v>2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80</v>
      </c>
      <c r="AY246" s="258" t="s">
        <v>225</v>
      </c>
    </row>
    <row r="247" s="14" customFormat="1">
      <c r="A247" s="14"/>
      <c r="B247" s="260"/>
      <c r="C247" s="261"/>
      <c r="D247" s="249" t="s">
        <v>236</v>
      </c>
      <c r="E247" s="262" t="s">
        <v>1</v>
      </c>
      <c r="F247" s="263" t="s">
        <v>270</v>
      </c>
      <c r="G247" s="261"/>
      <c r="H247" s="264">
        <v>5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0" t="s">
        <v>236</v>
      </c>
      <c r="AU247" s="270" t="s">
        <v>21</v>
      </c>
      <c r="AV247" s="14" t="s">
        <v>232</v>
      </c>
      <c r="AW247" s="14" t="s">
        <v>36</v>
      </c>
      <c r="AX247" s="14" t="s">
        <v>88</v>
      </c>
      <c r="AY247" s="270" t="s">
        <v>225</v>
      </c>
    </row>
    <row r="248" s="2" customFormat="1" ht="16.5" customHeight="1">
      <c r="A248" s="40"/>
      <c r="B248" s="41"/>
      <c r="C248" s="229" t="s">
        <v>430</v>
      </c>
      <c r="D248" s="229" t="s">
        <v>227</v>
      </c>
      <c r="E248" s="230" t="s">
        <v>4035</v>
      </c>
      <c r="F248" s="231" t="s">
        <v>4036</v>
      </c>
      <c r="G248" s="232" t="s">
        <v>537</v>
      </c>
      <c r="H248" s="233">
        <v>8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4037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4038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12" customFormat="1" ht="22.8" customHeight="1">
      <c r="A250" s="12"/>
      <c r="B250" s="213"/>
      <c r="C250" s="214"/>
      <c r="D250" s="215" t="s">
        <v>79</v>
      </c>
      <c r="E250" s="227" t="s">
        <v>256</v>
      </c>
      <c r="F250" s="227" t="s">
        <v>504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SUM(P251:P282)</f>
        <v>0</v>
      </c>
      <c r="Q250" s="221"/>
      <c r="R250" s="222">
        <f>SUM(R251:R282)</f>
        <v>123.55</v>
      </c>
      <c r="S250" s="221"/>
      <c r="T250" s="223">
        <f>SUM(T251:T282)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88</v>
      </c>
      <c r="AT250" s="225" t="s">
        <v>79</v>
      </c>
      <c r="AU250" s="225" t="s">
        <v>88</v>
      </c>
      <c r="AY250" s="224" t="s">
        <v>225</v>
      </c>
      <c r="BK250" s="226">
        <f>SUM(BK251:BK282)</f>
        <v>0</v>
      </c>
    </row>
    <row r="251" s="2" customFormat="1" ht="24.15" customHeight="1">
      <c r="A251" s="40"/>
      <c r="B251" s="41"/>
      <c r="C251" s="229" t="s">
        <v>436</v>
      </c>
      <c r="D251" s="229" t="s">
        <v>227</v>
      </c>
      <c r="E251" s="230" t="s">
        <v>3700</v>
      </c>
      <c r="F251" s="231" t="s">
        <v>3701</v>
      </c>
      <c r="G251" s="232" t="s">
        <v>230</v>
      </c>
      <c r="H251" s="233">
        <v>1120</v>
      </c>
      <c r="I251" s="234"/>
      <c r="J251" s="235">
        <f>ROUND(I251*H251,2)</f>
        <v>0</v>
      </c>
      <c r="K251" s="231" t="s">
        <v>231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4039</v>
      </c>
    </row>
    <row r="252" s="2" customFormat="1">
      <c r="A252" s="40"/>
      <c r="B252" s="41"/>
      <c r="C252" s="42"/>
      <c r="D252" s="242" t="s">
        <v>234</v>
      </c>
      <c r="E252" s="42"/>
      <c r="F252" s="243" t="s">
        <v>3703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234</v>
      </c>
      <c r="AU252" s="18" t="s">
        <v>21</v>
      </c>
    </row>
    <row r="253" s="13" customFormat="1">
      <c r="A253" s="13"/>
      <c r="B253" s="247"/>
      <c r="C253" s="248"/>
      <c r="D253" s="249" t="s">
        <v>236</v>
      </c>
      <c r="E253" s="250" t="s">
        <v>1</v>
      </c>
      <c r="F253" s="251" t="s">
        <v>4040</v>
      </c>
      <c r="G253" s="248"/>
      <c r="H253" s="252">
        <v>558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236</v>
      </c>
      <c r="AU253" s="258" t="s">
        <v>21</v>
      </c>
      <c r="AV253" s="13" t="s">
        <v>21</v>
      </c>
      <c r="AW253" s="13" t="s">
        <v>36</v>
      </c>
      <c r="AX253" s="13" t="s">
        <v>80</v>
      </c>
      <c r="AY253" s="258" t="s">
        <v>225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4041</v>
      </c>
      <c r="G254" s="248"/>
      <c r="H254" s="252">
        <v>562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80</v>
      </c>
      <c r="AY254" s="258" t="s">
        <v>225</v>
      </c>
    </row>
    <row r="255" s="14" customFormat="1">
      <c r="A255" s="14"/>
      <c r="B255" s="260"/>
      <c r="C255" s="261"/>
      <c r="D255" s="249" t="s">
        <v>236</v>
      </c>
      <c r="E255" s="262" t="s">
        <v>1</v>
      </c>
      <c r="F255" s="263" t="s">
        <v>270</v>
      </c>
      <c r="G255" s="261"/>
      <c r="H255" s="264">
        <v>1120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0" t="s">
        <v>236</v>
      </c>
      <c r="AU255" s="270" t="s">
        <v>21</v>
      </c>
      <c r="AV255" s="14" t="s">
        <v>232</v>
      </c>
      <c r="AW255" s="14" t="s">
        <v>36</v>
      </c>
      <c r="AX255" s="14" t="s">
        <v>88</v>
      </c>
      <c r="AY255" s="270" t="s">
        <v>225</v>
      </c>
    </row>
    <row r="256" s="2" customFormat="1" ht="24.15" customHeight="1">
      <c r="A256" s="40"/>
      <c r="B256" s="41"/>
      <c r="C256" s="229" t="s">
        <v>441</v>
      </c>
      <c r="D256" s="229" t="s">
        <v>227</v>
      </c>
      <c r="E256" s="230" t="s">
        <v>4042</v>
      </c>
      <c r="F256" s="231" t="s">
        <v>4043</v>
      </c>
      <c r="G256" s="232" t="s">
        <v>230</v>
      </c>
      <c r="H256" s="233">
        <v>655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4044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4045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13" customFormat="1">
      <c r="A258" s="13"/>
      <c r="B258" s="247"/>
      <c r="C258" s="248"/>
      <c r="D258" s="249" t="s">
        <v>236</v>
      </c>
      <c r="E258" s="250" t="s">
        <v>1</v>
      </c>
      <c r="F258" s="251" t="s">
        <v>4046</v>
      </c>
      <c r="G258" s="248"/>
      <c r="H258" s="252">
        <v>655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236</v>
      </c>
      <c r="AU258" s="258" t="s">
        <v>21</v>
      </c>
      <c r="AV258" s="13" t="s">
        <v>21</v>
      </c>
      <c r="AW258" s="13" t="s">
        <v>36</v>
      </c>
      <c r="AX258" s="13" t="s">
        <v>88</v>
      </c>
      <c r="AY258" s="258" t="s">
        <v>225</v>
      </c>
    </row>
    <row r="259" s="2" customFormat="1" ht="24.15" customHeight="1">
      <c r="A259" s="40"/>
      <c r="B259" s="41"/>
      <c r="C259" s="229" t="s">
        <v>729</v>
      </c>
      <c r="D259" s="229" t="s">
        <v>227</v>
      </c>
      <c r="E259" s="230" t="s">
        <v>4047</v>
      </c>
      <c r="F259" s="231" t="s">
        <v>4048</v>
      </c>
      <c r="G259" s="232" t="s">
        <v>230</v>
      </c>
      <c r="H259" s="233">
        <v>447</v>
      </c>
      <c r="I259" s="234"/>
      <c r="J259" s="235">
        <f>ROUND(I259*H259,2)</f>
        <v>0</v>
      </c>
      <c r="K259" s="231" t="s">
        <v>231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4049</v>
      </c>
    </row>
    <row r="260" s="2" customFormat="1">
      <c r="A260" s="40"/>
      <c r="B260" s="41"/>
      <c r="C260" s="42"/>
      <c r="D260" s="242" t="s">
        <v>234</v>
      </c>
      <c r="E260" s="42"/>
      <c r="F260" s="243" t="s">
        <v>4050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234</v>
      </c>
      <c r="AU260" s="18" t="s">
        <v>21</v>
      </c>
    </row>
    <row r="261" s="13" customFormat="1">
      <c r="A261" s="13"/>
      <c r="B261" s="247"/>
      <c r="C261" s="248"/>
      <c r="D261" s="249" t="s">
        <v>236</v>
      </c>
      <c r="E261" s="250" t="s">
        <v>1</v>
      </c>
      <c r="F261" s="251" t="s">
        <v>4051</v>
      </c>
      <c r="G261" s="248"/>
      <c r="H261" s="252">
        <v>447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236</v>
      </c>
      <c r="AU261" s="258" t="s">
        <v>21</v>
      </c>
      <c r="AV261" s="13" t="s">
        <v>21</v>
      </c>
      <c r="AW261" s="13" t="s">
        <v>36</v>
      </c>
      <c r="AX261" s="13" t="s">
        <v>88</v>
      </c>
      <c r="AY261" s="258" t="s">
        <v>225</v>
      </c>
    </row>
    <row r="262" s="2" customFormat="1" ht="33" customHeight="1">
      <c r="A262" s="40"/>
      <c r="B262" s="41"/>
      <c r="C262" s="229" t="s">
        <v>735</v>
      </c>
      <c r="D262" s="229" t="s">
        <v>227</v>
      </c>
      <c r="E262" s="230" t="s">
        <v>4052</v>
      </c>
      <c r="F262" s="231" t="s">
        <v>4053</v>
      </c>
      <c r="G262" s="232" t="s">
        <v>230</v>
      </c>
      <c r="H262" s="233">
        <v>476</v>
      </c>
      <c r="I262" s="234"/>
      <c r="J262" s="235">
        <f>ROUND(I262*H262,2)</f>
        <v>0</v>
      </c>
      <c r="K262" s="231" t="s">
        <v>231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232</v>
      </c>
      <c r="AT262" s="240" t="s">
        <v>227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4054</v>
      </c>
    </row>
    <row r="263" s="2" customFormat="1">
      <c r="A263" s="40"/>
      <c r="B263" s="41"/>
      <c r="C263" s="42"/>
      <c r="D263" s="242" t="s">
        <v>234</v>
      </c>
      <c r="E263" s="42"/>
      <c r="F263" s="243" t="s">
        <v>4055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234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4056</v>
      </c>
      <c r="G264" s="248"/>
      <c r="H264" s="252">
        <v>476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88</v>
      </c>
      <c r="AY264" s="258" t="s">
        <v>225</v>
      </c>
    </row>
    <row r="265" s="2" customFormat="1" ht="16.5" customHeight="1">
      <c r="A265" s="40"/>
      <c r="B265" s="41"/>
      <c r="C265" s="229" t="s">
        <v>456</v>
      </c>
      <c r="D265" s="229" t="s">
        <v>227</v>
      </c>
      <c r="E265" s="230" t="s">
        <v>3721</v>
      </c>
      <c r="F265" s="231" t="s">
        <v>3722</v>
      </c>
      <c r="G265" s="232" t="s">
        <v>230</v>
      </c>
      <c r="H265" s="233">
        <v>238</v>
      </c>
      <c r="I265" s="234"/>
      <c r="J265" s="235">
        <f>ROUND(I265*H265,2)</f>
        <v>0</v>
      </c>
      <c r="K265" s="231" t="s">
        <v>231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0.34499999999999997</v>
      </c>
      <c r="R265" s="238">
        <f>Q265*H265</f>
        <v>82.109999999999999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232</v>
      </c>
      <c r="AT265" s="240" t="s">
        <v>227</v>
      </c>
      <c r="AU265" s="240" t="s">
        <v>21</v>
      </c>
      <c r="AY265" s="18" t="s">
        <v>225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88</v>
      </c>
      <c r="BK265" s="241">
        <f>ROUND(I265*H265,2)</f>
        <v>0</v>
      </c>
      <c r="BL265" s="18" t="s">
        <v>232</v>
      </c>
      <c r="BM265" s="240" t="s">
        <v>4057</v>
      </c>
    </row>
    <row r="266" s="2" customFormat="1">
      <c r="A266" s="40"/>
      <c r="B266" s="41"/>
      <c r="C266" s="42"/>
      <c r="D266" s="242" t="s">
        <v>234</v>
      </c>
      <c r="E266" s="42"/>
      <c r="F266" s="243" t="s">
        <v>3724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234</v>
      </c>
      <c r="AU266" s="18" t="s">
        <v>21</v>
      </c>
    </row>
    <row r="267" s="13" customFormat="1">
      <c r="A267" s="13"/>
      <c r="B267" s="247"/>
      <c r="C267" s="248"/>
      <c r="D267" s="249" t="s">
        <v>236</v>
      </c>
      <c r="E267" s="250" t="s">
        <v>1</v>
      </c>
      <c r="F267" s="251" t="s">
        <v>4058</v>
      </c>
      <c r="G267" s="248"/>
      <c r="H267" s="252">
        <v>238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236</v>
      </c>
      <c r="AU267" s="258" t="s">
        <v>21</v>
      </c>
      <c r="AV267" s="13" t="s">
        <v>21</v>
      </c>
      <c r="AW267" s="13" t="s">
        <v>36</v>
      </c>
      <c r="AX267" s="13" t="s">
        <v>88</v>
      </c>
      <c r="AY267" s="258" t="s">
        <v>225</v>
      </c>
    </row>
    <row r="268" s="2" customFormat="1" ht="16.5" customHeight="1">
      <c r="A268" s="40"/>
      <c r="B268" s="41"/>
      <c r="C268" s="229" t="s">
        <v>463</v>
      </c>
      <c r="D268" s="229" t="s">
        <v>227</v>
      </c>
      <c r="E268" s="230" t="s">
        <v>3726</v>
      </c>
      <c r="F268" s="231" t="s">
        <v>3727</v>
      </c>
      <c r="G268" s="232" t="s">
        <v>240</v>
      </c>
      <c r="H268" s="233">
        <v>28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4059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3729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13" customFormat="1">
      <c r="A270" s="13"/>
      <c r="B270" s="247"/>
      <c r="C270" s="248"/>
      <c r="D270" s="249" t="s">
        <v>236</v>
      </c>
      <c r="E270" s="250" t="s">
        <v>1</v>
      </c>
      <c r="F270" s="251" t="s">
        <v>4060</v>
      </c>
      <c r="G270" s="248"/>
      <c r="H270" s="252">
        <v>28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236</v>
      </c>
      <c r="AU270" s="258" t="s">
        <v>21</v>
      </c>
      <c r="AV270" s="13" t="s">
        <v>21</v>
      </c>
      <c r="AW270" s="13" t="s">
        <v>36</v>
      </c>
      <c r="AX270" s="13" t="s">
        <v>88</v>
      </c>
      <c r="AY270" s="258" t="s">
        <v>225</v>
      </c>
    </row>
    <row r="271" s="2" customFormat="1" ht="24.15" customHeight="1">
      <c r="A271" s="40"/>
      <c r="B271" s="41"/>
      <c r="C271" s="229" t="s">
        <v>470</v>
      </c>
      <c r="D271" s="229" t="s">
        <v>227</v>
      </c>
      <c r="E271" s="230" t="s">
        <v>4061</v>
      </c>
      <c r="F271" s="231" t="s">
        <v>4062</v>
      </c>
      <c r="G271" s="232" t="s">
        <v>240</v>
      </c>
      <c r="H271" s="233">
        <v>28</v>
      </c>
      <c r="I271" s="234"/>
      <c r="J271" s="235">
        <f>ROUND(I271*H271,2)</f>
        <v>0</v>
      </c>
      <c r="K271" s="231" t="s">
        <v>231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1.48</v>
      </c>
      <c r="R271" s="238">
        <f>Q271*H271</f>
        <v>41.439999999999998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232</v>
      </c>
      <c r="AT271" s="240" t="s">
        <v>227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4063</v>
      </c>
    </row>
    <row r="272" s="2" customFormat="1">
      <c r="A272" s="40"/>
      <c r="B272" s="41"/>
      <c r="C272" s="42"/>
      <c r="D272" s="242" t="s">
        <v>234</v>
      </c>
      <c r="E272" s="42"/>
      <c r="F272" s="243" t="s">
        <v>4064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234</v>
      </c>
      <c r="AU272" s="18" t="s">
        <v>21</v>
      </c>
    </row>
    <row r="273" s="13" customFormat="1">
      <c r="A273" s="13"/>
      <c r="B273" s="247"/>
      <c r="C273" s="248"/>
      <c r="D273" s="249" t="s">
        <v>236</v>
      </c>
      <c r="E273" s="250" t="s">
        <v>1</v>
      </c>
      <c r="F273" s="251" t="s">
        <v>4065</v>
      </c>
      <c r="G273" s="248"/>
      <c r="H273" s="252">
        <v>28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236</v>
      </c>
      <c r="AU273" s="258" t="s">
        <v>21</v>
      </c>
      <c r="AV273" s="13" t="s">
        <v>21</v>
      </c>
      <c r="AW273" s="13" t="s">
        <v>36</v>
      </c>
      <c r="AX273" s="13" t="s">
        <v>88</v>
      </c>
      <c r="AY273" s="258" t="s">
        <v>225</v>
      </c>
    </row>
    <row r="274" s="2" customFormat="1" ht="24.15" customHeight="1">
      <c r="A274" s="40"/>
      <c r="B274" s="41"/>
      <c r="C274" s="229" t="s">
        <v>476</v>
      </c>
      <c r="D274" s="229" t="s">
        <v>227</v>
      </c>
      <c r="E274" s="230" t="s">
        <v>3730</v>
      </c>
      <c r="F274" s="231" t="s">
        <v>3731</v>
      </c>
      <c r="G274" s="232" t="s">
        <v>230</v>
      </c>
      <c r="H274" s="233">
        <v>558</v>
      </c>
      <c r="I274" s="234"/>
      <c r="J274" s="235">
        <f>ROUND(I274*H274,2)</f>
        <v>0</v>
      </c>
      <c r="K274" s="231" t="s">
        <v>231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232</v>
      </c>
      <c r="AT274" s="240" t="s">
        <v>227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4066</v>
      </c>
    </row>
    <row r="275" s="2" customFormat="1">
      <c r="A275" s="40"/>
      <c r="B275" s="41"/>
      <c r="C275" s="42"/>
      <c r="D275" s="242" t="s">
        <v>234</v>
      </c>
      <c r="E275" s="42"/>
      <c r="F275" s="243" t="s">
        <v>3733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234</v>
      </c>
      <c r="AU275" s="18" t="s">
        <v>21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4067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481</v>
      </c>
      <c r="D277" s="229" t="s">
        <v>227</v>
      </c>
      <c r="E277" s="230" t="s">
        <v>3735</v>
      </c>
      <c r="F277" s="231" t="s">
        <v>3736</v>
      </c>
      <c r="G277" s="232" t="s">
        <v>230</v>
      </c>
      <c r="H277" s="233">
        <v>476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4068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3738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4069</v>
      </c>
      <c r="G279" s="248"/>
      <c r="H279" s="252">
        <v>476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33" customHeight="1">
      <c r="A280" s="40"/>
      <c r="B280" s="41"/>
      <c r="C280" s="229" t="s">
        <v>487</v>
      </c>
      <c r="D280" s="229" t="s">
        <v>227</v>
      </c>
      <c r="E280" s="230" t="s">
        <v>3740</v>
      </c>
      <c r="F280" s="231" t="s">
        <v>3741</v>
      </c>
      <c r="G280" s="232" t="s">
        <v>230</v>
      </c>
      <c r="H280" s="233">
        <v>463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4070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3743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13" customFormat="1">
      <c r="A282" s="13"/>
      <c r="B282" s="247"/>
      <c r="C282" s="248"/>
      <c r="D282" s="249" t="s">
        <v>236</v>
      </c>
      <c r="E282" s="250" t="s">
        <v>1</v>
      </c>
      <c r="F282" s="251" t="s">
        <v>4071</v>
      </c>
      <c r="G282" s="248"/>
      <c r="H282" s="252">
        <v>463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236</v>
      </c>
      <c r="AU282" s="258" t="s">
        <v>21</v>
      </c>
      <c r="AV282" s="13" t="s">
        <v>21</v>
      </c>
      <c r="AW282" s="13" t="s">
        <v>36</v>
      </c>
      <c r="AX282" s="13" t="s">
        <v>88</v>
      </c>
      <c r="AY282" s="258" t="s">
        <v>225</v>
      </c>
    </row>
    <row r="283" s="12" customFormat="1" ht="22.8" customHeight="1">
      <c r="A283" s="12"/>
      <c r="B283" s="213"/>
      <c r="C283" s="214"/>
      <c r="D283" s="215" t="s">
        <v>79</v>
      </c>
      <c r="E283" s="227" t="s">
        <v>277</v>
      </c>
      <c r="F283" s="227" t="s">
        <v>757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SUM(P284:P300)</f>
        <v>0</v>
      </c>
      <c r="Q283" s="221"/>
      <c r="R283" s="222">
        <f>SUM(R284:R300)</f>
        <v>2.3311999999999999</v>
      </c>
      <c r="S283" s="221"/>
      <c r="T283" s="223">
        <f>SUM(T284:T300)</f>
        <v>3.8399999999999999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88</v>
      </c>
      <c r="AT283" s="225" t="s">
        <v>79</v>
      </c>
      <c r="AU283" s="225" t="s">
        <v>88</v>
      </c>
      <c r="AY283" s="224" t="s">
        <v>225</v>
      </c>
      <c r="BK283" s="226">
        <f>SUM(BK284:BK300)</f>
        <v>0</v>
      </c>
    </row>
    <row r="284" s="2" customFormat="1" ht="24.15" customHeight="1">
      <c r="A284" s="40"/>
      <c r="B284" s="41"/>
      <c r="C284" s="229" t="s">
        <v>492</v>
      </c>
      <c r="D284" s="229" t="s">
        <v>227</v>
      </c>
      <c r="E284" s="230" t="s">
        <v>1408</v>
      </c>
      <c r="F284" s="231" t="s">
        <v>1409</v>
      </c>
      <c r="G284" s="232" t="s">
        <v>240</v>
      </c>
      <c r="H284" s="233">
        <v>2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1.9199999999999999</v>
      </c>
      <c r="T284" s="239">
        <f>S284*H284</f>
        <v>3.8399999999999999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4072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1411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4073</v>
      </c>
      <c r="G286" s="248"/>
      <c r="H286" s="252">
        <v>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80</v>
      </c>
      <c r="AY286" s="258" t="s">
        <v>225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4074</v>
      </c>
      <c r="G287" s="248"/>
      <c r="H287" s="252">
        <v>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80</v>
      </c>
      <c r="AY287" s="258" t="s">
        <v>225</v>
      </c>
    </row>
    <row r="288" s="14" customFormat="1">
      <c r="A288" s="14"/>
      <c r="B288" s="260"/>
      <c r="C288" s="261"/>
      <c r="D288" s="249" t="s">
        <v>236</v>
      </c>
      <c r="E288" s="262" t="s">
        <v>1</v>
      </c>
      <c r="F288" s="263" t="s">
        <v>270</v>
      </c>
      <c r="G288" s="261"/>
      <c r="H288" s="264">
        <v>2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0" t="s">
        <v>236</v>
      </c>
      <c r="AU288" s="270" t="s">
        <v>21</v>
      </c>
      <c r="AV288" s="14" t="s">
        <v>232</v>
      </c>
      <c r="AW288" s="14" t="s">
        <v>36</v>
      </c>
      <c r="AX288" s="14" t="s">
        <v>88</v>
      </c>
      <c r="AY288" s="270" t="s">
        <v>225</v>
      </c>
    </row>
    <row r="289" s="2" customFormat="1" ht="33" customHeight="1">
      <c r="A289" s="40"/>
      <c r="B289" s="41"/>
      <c r="C289" s="229" t="s">
        <v>498</v>
      </c>
      <c r="D289" s="229" t="s">
        <v>227</v>
      </c>
      <c r="E289" s="230" t="s">
        <v>3784</v>
      </c>
      <c r="F289" s="231" t="s">
        <v>3785</v>
      </c>
      <c r="G289" s="232" t="s">
        <v>459</v>
      </c>
      <c r="H289" s="233">
        <v>4</v>
      </c>
      <c r="I289" s="234"/>
      <c r="J289" s="235">
        <f>ROUND(I289*H289,2)</f>
        <v>0</v>
      </c>
      <c r="K289" s="231" t="s">
        <v>231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0.15321000000000001</v>
      </c>
      <c r="R289" s="238">
        <f>Q289*H289</f>
        <v>0.61284000000000005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232</v>
      </c>
      <c r="AT289" s="240" t="s">
        <v>227</v>
      </c>
      <c r="AU289" s="240" t="s">
        <v>21</v>
      </c>
      <c r="AY289" s="18" t="s">
        <v>225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88</v>
      </c>
      <c r="BK289" s="241">
        <f>ROUND(I289*H289,2)</f>
        <v>0</v>
      </c>
      <c r="BL289" s="18" t="s">
        <v>232</v>
      </c>
      <c r="BM289" s="240" t="s">
        <v>4075</v>
      </c>
    </row>
    <row r="290" s="2" customFormat="1">
      <c r="A290" s="40"/>
      <c r="B290" s="41"/>
      <c r="C290" s="42"/>
      <c r="D290" s="242" t="s">
        <v>234</v>
      </c>
      <c r="E290" s="42"/>
      <c r="F290" s="243" t="s">
        <v>3787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234</v>
      </c>
      <c r="AU290" s="18" t="s">
        <v>21</v>
      </c>
    </row>
    <row r="291" s="2" customFormat="1">
      <c r="A291" s="40"/>
      <c r="B291" s="41"/>
      <c r="C291" s="42"/>
      <c r="D291" s="249" t="s">
        <v>261</v>
      </c>
      <c r="E291" s="42"/>
      <c r="F291" s="259" t="s">
        <v>4076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261</v>
      </c>
      <c r="AU291" s="18" t="s">
        <v>21</v>
      </c>
    </row>
    <row r="292" s="2" customFormat="1" ht="37.8" customHeight="1">
      <c r="A292" s="40"/>
      <c r="B292" s="41"/>
      <c r="C292" s="229" t="s">
        <v>505</v>
      </c>
      <c r="D292" s="229" t="s">
        <v>227</v>
      </c>
      <c r="E292" s="230" t="s">
        <v>3789</v>
      </c>
      <c r="F292" s="231" t="s">
        <v>3790</v>
      </c>
      <c r="G292" s="232" t="s">
        <v>459</v>
      </c>
      <c r="H292" s="233">
        <v>4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0.016809999999999999</v>
      </c>
      <c r="R292" s="238">
        <f>Q292*H292</f>
        <v>0.067239999999999994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4077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3792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2" customFormat="1" ht="37.8" customHeight="1">
      <c r="A294" s="40"/>
      <c r="B294" s="41"/>
      <c r="C294" s="229" t="s">
        <v>511</v>
      </c>
      <c r="D294" s="229" t="s">
        <v>227</v>
      </c>
      <c r="E294" s="230" t="s">
        <v>3793</v>
      </c>
      <c r="F294" s="231" t="s">
        <v>3794</v>
      </c>
      <c r="G294" s="232" t="s">
        <v>459</v>
      </c>
      <c r="H294" s="233">
        <v>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4078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3796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33" customHeight="1">
      <c r="A296" s="40"/>
      <c r="B296" s="41"/>
      <c r="C296" s="229" t="s">
        <v>517</v>
      </c>
      <c r="D296" s="229" t="s">
        <v>227</v>
      </c>
      <c r="E296" s="230" t="s">
        <v>4079</v>
      </c>
      <c r="F296" s="231" t="s">
        <v>4080</v>
      </c>
      <c r="G296" s="232" t="s">
        <v>459</v>
      </c>
      <c r="H296" s="233">
        <v>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0.00139</v>
      </c>
      <c r="R296" s="238">
        <f>Q296*H296</f>
        <v>0.01112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4081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4082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523</v>
      </c>
      <c r="D298" s="229" t="s">
        <v>227</v>
      </c>
      <c r="E298" s="230" t="s">
        <v>3801</v>
      </c>
      <c r="F298" s="231" t="s">
        <v>3802</v>
      </c>
      <c r="G298" s="232" t="s">
        <v>459</v>
      </c>
      <c r="H298" s="233">
        <v>4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0.23499999999999999</v>
      </c>
      <c r="R298" s="238">
        <f>Q298*H298</f>
        <v>0.93999999999999995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4083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3804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16.5" customHeight="1">
      <c r="A300" s="40"/>
      <c r="B300" s="41"/>
      <c r="C300" s="282" t="s">
        <v>528</v>
      </c>
      <c r="D300" s="282" t="s">
        <v>341</v>
      </c>
      <c r="E300" s="283" t="s">
        <v>3805</v>
      </c>
      <c r="F300" s="284" t="s">
        <v>3806</v>
      </c>
      <c r="G300" s="285" t="s">
        <v>459</v>
      </c>
      <c r="H300" s="286">
        <v>4</v>
      </c>
      <c r="I300" s="287"/>
      <c r="J300" s="288">
        <f>ROUND(I300*H300,2)</f>
        <v>0</v>
      </c>
      <c r="K300" s="284" t="s">
        <v>231</v>
      </c>
      <c r="L300" s="289"/>
      <c r="M300" s="290" t="s">
        <v>1</v>
      </c>
      <c r="N300" s="291" t="s">
        <v>45</v>
      </c>
      <c r="O300" s="93"/>
      <c r="P300" s="238">
        <f>O300*H300</f>
        <v>0</v>
      </c>
      <c r="Q300" s="238">
        <v>0.17499999999999999</v>
      </c>
      <c r="R300" s="238">
        <f>Q300*H300</f>
        <v>0.69999999999999996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277</v>
      </c>
      <c r="AT300" s="240" t="s">
        <v>341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4084</v>
      </c>
    </row>
    <row r="301" s="12" customFormat="1" ht="22.8" customHeight="1">
      <c r="A301" s="12"/>
      <c r="B301" s="213"/>
      <c r="C301" s="214"/>
      <c r="D301" s="215" t="s">
        <v>79</v>
      </c>
      <c r="E301" s="227" t="s">
        <v>283</v>
      </c>
      <c r="F301" s="227" t="s">
        <v>516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SUM(P302:P323)</f>
        <v>0</v>
      </c>
      <c r="Q301" s="221"/>
      <c r="R301" s="222">
        <f>SUM(R302:R323)</f>
        <v>11.735269999999998</v>
      </c>
      <c r="S301" s="221"/>
      <c r="T301" s="223">
        <f>SUM(T302:T323)</f>
        <v>4.6299999999999999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88</v>
      </c>
      <c r="AT301" s="225" t="s">
        <v>79</v>
      </c>
      <c r="AU301" s="225" t="s">
        <v>88</v>
      </c>
      <c r="AY301" s="224" t="s">
        <v>225</v>
      </c>
      <c r="BK301" s="226">
        <f>SUM(BK302:BK323)</f>
        <v>0</v>
      </c>
    </row>
    <row r="302" s="2" customFormat="1" ht="24.15" customHeight="1">
      <c r="A302" s="40"/>
      <c r="B302" s="41"/>
      <c r="C302" s="229" t="s">
        <v>534</v>
      </c>
      <c r="D302" s="229" t="s">
        <v>227</v>
      </c>
      <c r="E302" s="230" t="s">
        <v>3812</v>
      </c>
      <c r="F302" s="231" t="s">
        <v>3813</v>
      </c>
      <c r="G302" s="232" t="s">
        <v>459</v>
      </c>
      <c r="H302" s="233">
        <v>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0.00069999999999999999</v>
      </c>
      <c r="R302" s="238">
        <f>Q302*H302</f>
        <v>0.00069999999999999999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4085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3815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3788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2" customFormat="1" ht="24.15" customHeight="1">
      <c r="A305" s="40"/>
      <c r="B305" s="41"/>
      <c r="C305" s="282" t="s">
        <v>542</v>
      </c>
      <c r="D305" s="282" t="s">
        <v>341</v>
      </c>
      <c r="E305" s="283" t="s">
        <v>3832</v>
      </c>
      <c r="F305" s="284" t="s">
        <v>3833</v>
      </c>
      <c r="G305" s="285" t="s">
        <v>459</v>
      </c>
      <c r="H305" s="286">
        <v>1</v>
      </c>
      <c r="I305" s="287"/>
      <c r="J305" s="288">
        <f>ROUND(I305*H305,2)</f>
        <v>0</v>
      </c>
      <c r="K305" s="284" t="s">
        <v>231</v>
      </c>
      <c r="L305" s="289"/>
      <c r="M305" s="290" t="s">
        <v>1</v>
      </c>
      <c r="N305" s="291" t="s">
        <v>45</v>
      </c>
      <c r="O305" s="93"/>
      <c r="P305" s="238">
        <f>O305*H305</f>
        <v>0</v>
      </c>
      <c r="Q305" s="238">
        <v>0.0012999999999999999</v>
      </c>
      <c r="R305" s="238">
        <f>Q305*H305</f>
        <v>0.0012999999999999999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277</v>
      </c>
      <c r="AT305" s="240" t="s">
        <v>341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4086</v>
      </c>
    </row>
    <row r="306" s="2" customFormat="1" ht="24.15" customHeight="1">
      <c r="A306" s="40"/>
      <c r="B306" s="41"/>
      <c r="C306" s="229" t="s">
        <v>547</v>
      </c>
      <c r="D306" s="229" t="s">
        <v>227</v>
      </c>
      <c r="E306" s="230" t="s">
        <v>3816</v>
      </c>
      <c r="F306" s="231" t="s">
        <v>3817</v>
      </c>
      <c r="G306" s="232" t="s">
        <v>459</v>
      </c>
      <c r="H306" s="233">
        <v>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0.11241</v>
      </c>
      <c r="R306" s="238">
        <f>Q306*H306</f>
        <v>0.11241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4087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3819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21.75" customHeight="1">
      <c r="A308" s="40"/>
      <c r="B308" s="41"/>
      <c r="C308" s="282" t="s">
        <v>554</v>
      </c>
      <c r="D308" s="282" t="s">
        <v>341</v>
      </c>
      <c r="E308" s="283" t="s">
        <v>3820</v>
      </c>
      <c r="F308" s="284" t="s">
        <v>3821</v>
      </c>
      <c r="G308" s="285" t="s">
        <v>459</v>
      </c>
      <c r="H308" s="286">
        <v>1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0.0025000000000000001</v>
      </c>
      <c r="R308" s="238">
        <f>Q308*H308</f>
        <v>0.0025000000000000001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277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232</v>
      </c>
      <c r="BM308" s="240" t="s">
        <v>4088</v>
      </c>
    </row>
    <row r="309" s="2" customFormat="1" ht="16.5" customHeight="1">
      <c r="A309" s="40"/>
      <c r="B309" s="41"/>
      <c r="C309" s="282" t="s">
        <v>561</v>
      </c>
      <c r="D309" s="282" t="s">
        <v>341</v>
      </c>
      <c r="E309" s="283" t="s">
        <v>3823</v>
      </c>
      <c r="F309" s="284" t="s">
        <v>3824</v>
      </c>
      <c r="G309" s="285" t="s">
        <v>459</v>
      </c>
      <c r="H309" s="286">
        <v>1</v>
      </c>
      <c r="I309" s="287"/>
      <c r="J309" s="288">
        <f>ROUND(I309*H309,2)</f>
        <v>0</v>
      </c>
      <c r="K309" s="284" t="s">
        <v>1</v>
      </c>
      <c r="L309" s="289"/>
      <c r="M309" s="290" t="s">
        <v>1</v>
      </c>
      <c r="N309" s="291" t="s">
        <v>45</v>
      </c>
      <c r="O309" s="93"/>
      <c r="P309" s="238">
        <f>O309*H309</f>
        <v>0</v>
      </c>
      <c r="Q309" s="238">
        <v>0.00010000000000000001</v>
      </c>
      <c r="R309" s="238">
        <f>Q309*H309</f>
        <v>0.00010000000000000001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277</v>
      </c>
      <c r="AT309" s="240" t="s">
        <v>341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4089</v>
      </c>
    </row>
    <row r="310" s="2" customFormat="1" ht="16.5" customHeight="1">
      <c r="A310" s="40"/>
      <c r="B310" s="41"/>
      <c r="C310" s="282" t="s">
        <v>570</v>
      </c>
      <c r="D310" s="282" t="s">
        <v>341</v>
      </c>
      <c r="E310" s="283" t="s">
        <v>3826</v>
      </c>
      <c r="F310" s="284" t="s">
        <v>3827</v>
      </c>
      <c r="G310" s="285" t="s">
        <v>459</v>
      </c>
      <c r="H310" s="286">
        <v>1</v>
      </c>
      <c r="I310" s="287"/>
      <c r="J310" s="288">
        <f>ROUND(I310*H310,2)</f>
        <v>0</v>
      </c>
      <c r="K310" s="284" t="s">
        <v>1</v>
      </c>
      <c r="L310" s="289"/>
      <c r="M310" s="290" t="s">
        <v>1</v>
      </c>
      <c r="N310" s="291" t="s">
        <v>45</v>
      </c>
      <c r="O310" s="93"/>
      <c r="P310" s="238">
        <f>O310*H310</f>
        <v>0</v>
      </c>
      <c r="Q310" s="238">
        <v>0.0030000000000000001</v>
      </c>
      <c r="R310" s="238">
        <f>Q310*H310</f>
        <v>0.0030000000000000001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277</v>
      </c>
      <c r="AT310" s="240" t="s">
        <v>341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232</v>
      </c>
      <c r="BM310" s="240" t="s">
        <v>4090</v>
      </c>
    </row>
    <row r="311" s="2" customFormat="1" ht="24.15" customHeight="1">
      <c r="A311" s="40"/>
      <c r="B311" s="41"/>
      <c r="C311" s="229" t="s">
        <v>576</v>
      </c>
      <c r="D311" s="229" t="s">
        <v>227</v>
      </c>
      <c r="E311" s="230" t="s">
        <v>3302</v>
      </c>
      <c r="F311" s="231" t="s">
        <v>3303</v>
      </c>
      <c r="G311" s="232" t="s">
        <v>230</v>
      </c>
      <c r="H311" s="233">
        <v>1910</v>
      </c>
      <c r="I311" s="234"/>
      <c r="J311" s="235">
        <f>ROUND(I311*H311,2)</f>
        <v>0</v>
      </c>
      <c r="K311" s="231" t="s">
        <v>231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0.00046999999999999999</v>
      </c>
      <c r="R311" s="238">
        <f>Q311*H311</f>
        <v>0.89769999999999994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232</v>
      </c>
      <c r="AT311" s="240" t="s">
        <v>227</v>
      </c>
      <c r="AU311" s="240" t="s">
        <v>21</v>
      </c>
      <c r="AY311" s="18" t="s">
        <v>225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88</v>
      </c>
      <c r="BK311" s="241">
        <f>ROUND(I311*H311,2)</f>
        <v>0</v>
      </c>
      <c r="BL311" s="18" t="s">
        <v>232</v>
      </c>
      <c r="BM311" s="240" t="s">
        <v>4091</v>
      </c>
    </row>
    <row r="312" s="2" customFormat="1">
      <c r="A312" s="40"/>
      <c r="B312" s="41"/>
      <c r="C312" s="42"/>
      <c r="D312" s="242" t="s">
        <v>234</v>
      </c>
      <c r="E312" s="42"/>
      <c r="F312" s="243" t="s">
        <v>3305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234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4092</v>
      </c>
      <c r="G313" s="248"/>
      <c r="H313" s="252">
        <v>687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80</v>
      </c>
      <c r="AY313" s="258" t="s">
        <v>225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4093</v>
      </c>
      <c r="G314" s="248"/>
      <c r="H314" s="252">
        <v>590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80</v>
      </c>
      <c r="AY314" s="258" t="s">
        <v>225</v>
      </c>
    </row>
    <row r="315" s="13" customFormat="1">
      <c r="A315" s="13"/>
      <c r="B315" s="247"/>
      <c r="C315" s="248"/>
      <c r="D315" s="249" t="s">
        <v>236</v>
      </c>
      <c r="E315" s="250" t="s">
        <v>1</v>
      </c>
      <c r="F315" s="251" t="s">
        <v>4094</v>
      </c>
      <c r="G315" s="248"/>
      <c r="H315" s="252">
        <v>633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236</v>
      </c>
      <c r="AU315" s="258" t="s">
        <v>21</v>
      </c>
      <c r="AV315" s="13" t="s">
        <v>21</v>
      </c>
      <c r="AW315" s="13" t="s">
        <v>36</v>
      </c>
      <c r="AX315" s="13" t="s">
        <v>80</v>
      </c>
      <c r="AY315" s="258" t="s">
        <v>225</v>
      </c>
    </row>
    <row r="316" s="14" customFormat="1">
      <c r="A316" s="14"/>
      <c r="B316" s="260"/>
      <c r="C316" s="261"/>
      <c r="D316" s="249" t="s">
        <v>236</v>
      </c>
      <c r="E316" s="262" t="s">
        <v>1</v>
      </c>
      <c r="F316" s="263" t="s">
        <v>270</v>
      </c>
      <c r="G316" s="261"/>
      <c r="H316" s="264">
        <v>1910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0" t="s">
        <v>236</v>
      </c>
      <c r="AU316" s="270" t="s">
        <v>21</v>
      </c>
      <c r="AV316" s="14" t="s">
        <v>232</v>
      </c>
      <c r="AW316" s="14" t="s">
        <v>36</v>
      </c>
      <c r="AX316" s="14" t="s">
        <v>88</v>
      </c>
      <c r="AY316" s="270" t="s">
        <v>225</v>
      </c>
    </row>
    <row r="317" s="2" customFormat="1" ht="24.15" customHeight="1">
      <c r="A317" s="40"/>
      <c r="B317" s="41"/>
      <c r="C317" s="229" t="s">
        <v>584</v>
      </c>
      <c r="D317" s="229" t="s">
        <v>227</v>
      </c>
      <c r="E317" s="230" t="s">
        <v>1489</v>
      </c>
      <c r="F317" s="231" t="s">
        <v>1490</v>
      </c>
      <c r="G317" s="232" t="s">
        <v>537</v>
      </c>
      <c r="H317" s="233">
        <v>36</v>
      </c>
      <c r="I317" s="234"/>
      <c r="J317" s="235">
        <f>ROUND(I317*H317,2)</f>
        <v>0</v>
      </c>
      <c r="K317" s="231" t="s">
        <v>231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0.16370999999999999</v>
      </c>
      <c r="R317" s="238">
        <f>Q317*H317</f>
        <v>5.8935599999999999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232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232</v>
      </c>
      <c r="BM317" s="240" t="s">
        <v>4095</v>
      </c>
    </row>
    <row r="318" s="2" customFormat="1">
      <c r="A318" s="40"/>
      <c r="B318" s="41"/>
      <c r="C318" s="42"/>
      <c r="D318" s="242" t="s">
        <v>234</v>
      </c>
      <c r="E318" s="42"/>
      <c r="F318" s="243" t="s">
        <v>1492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234</v>
      </c>
      <c r="AU318" s="18" t="s">
        <v>21</v>
      </c>
    </row>
    <row r="319" s="13" customFormat="1">
      <c r="A319" s="13"/>
      <c r="B319" s="247"/>
      <c r="C319" s="248"/>
      <c r="D319" s="249" t="s">
        <v>236</v>
      </c>
      <c r="E319" s="250" t="s">
        <v>1</v>
      </c>
      <c r="F319" s="251" t="s">
        <v>4096</v>
      </c>
      <c r="G319" s="248"/>
      <c r="H319" s="252">
        <v>36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236</v>
      </c>
      <c r="AU319" s="258" t="s">
        <v>21</v>
      </c>
      <c r="AV319" s="13" t="s">
        <v>21</v>
      </c>
      <c r="AW319" s="13" t="s">
        <v>36</v>
      </c>
      <c r="AX319" s="13" t="s">
        <v>88</v>
      </c>
      <c r="AY319" s="258" t="s">
        <v>225</v>
      </c>
    </row>
    <row r="320" s="2" customFormat="1" ht="16.5" customHeight="1">
      <c r="A320" s="40"/>
      <c r="B320" s="41"/>
      <c r="C320" s="282" t="s">
        <v>591</v>
      </c>
      <c r="D320" s="282" t="s">
        <v>341</v>
      </c>
      <c r="E320" s="283" t="s">
        <v>3886</v>
      </c>
      <c r="F320" s="284" t="s">
        <v>3887</v>
      </c>
      <c r="G320" s="285" t="s">
        <v>537</v>
      </c>
      <c r="H320" s="286">
        <v>36</v>
      </c>
      <c r="I320" s="287"/>
      <c r="J320" s="288">
        <f>ROUND(I320*H320,2)</f>
        <v>0</v>
      </c>
      <c r="K320" s="284" t="s">
        <v>231</v>
      </c>
      <c r="L320" s="289"/>
      <c r="M320" s="290" t="s">
        <v>1</v>
      </c>
      <c r="N320" s="291" t="s">
        <v>45</v>
      </c>
      <c r="O320" s="93"/>
      <c r="P320" s="238">
        <f>O320*H320</f>
        <v>0</v>
      </c>
      <c r="Q320" s="238">
        <v>0.13400000000000001</v>
      </c>
      <c r="R320" s="238">
        <f>Q320*H320</f>
        <v>4.8239999999999998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277</v>
      </c>
      <c r="AT320" s="240" t="s">
        <v>341</v>
      </c>
      <c r="AU320" s="240" t="s">
        <v>21</v>
      </c>
      <c r="AY320" s="18" t="s">
        <v>225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88</v>
      </c>
      <c r="BK320" s="241">
        <f>ROUND(I320*H320,2)</f>
        <v>0</v>
      </c>
      <c r="BL320" s="18" t="s">
        <v>232</v>
      </c>
      <c r="BM320" s="240" t="s">
        <v>4097</v>
      </c>
    </row>
    <row r="321" s="2" customFormat="1" ht="16.5" customHeight="1">
      <c r="A321" s="40"/>
      <c r="B321" s="41"/>
      <c r="C321" s="229" t="s">
        <v>447</v>
      </c>
      <c r="D321" s="229" t="s">
        <v>227</v>
      </c>
      <c r="E321" s="230" t="s">
        <v>3899</v>
      </c>
      <c r="F321" s="231" t="s">
        <v>3900</v>
      </c>
      <c r="G321" s="232" t="s">
        <v>230</v>
      </c>
      <c r="H321" s="233">
        <v>463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0.01</v>
      </c>
      <c r="T321" s="239">
        <f>S321*H321</f>
        <v>4.6299999999999999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4098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3902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2" customFormat="1">
      <c r="A323" s="40"/>
      <c r="B323" s="41"/>
      <c r="C323" s="42"/>
      <c r="D323" s="249" t="s">
        <v>261</v>
      </c>
      <c r="E323" s="42"/>
      <c r="F323" s="259" t="s">
        <v>4099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261</v>
      </c>
      <c r="AU323" s="18" t="s">
        <v>21</v>
      </c>
    </row>
    <row r="324" s="12" customFormat="1" ht="22.8" customHeight="1">
      <c r="A324" s="12"/>
      <c r="B324" s="213"/>
      <c r="C324" s="214"/>
      <c r="D324" s="215" t="s">
        <v>79</v>
      </c>
      <c r="E324" s="227" t="s">
        <v>540</v>
      </c>
      <c r="F324" s="227" t="s">
        <v>541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SUM(P325:P334)</f>
        <v>0</v>
      </c>
      <c r="Q324" s="221"/>
      <c r="R324" s="222">
        <f>SUM(R325:R334)</f>
        <v>0</v>
      </c>
      <c r="S324" s="221"/>
      <c r="T324" s="223">
        <f>SUM(T325:T334)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88</v>
      </c>
      <c r="AT324" s="225" t="s">
        <v>79</v>
      </c>
      <c r="AU324" s="225" t="s">
        <v>88</v>
      </c>
      <c r="AY324" s="224" t="s">
        <v>225</v>
      </c>
      <c r="BK324" s="226">
        <f>SUM(BK325:BK334)</f>
        <v>0</v>
      </c>
    </row>
    <row r="325" s="2" customFormat="1" ht="21.75" customHeight="1">
      <c r="A325" s="40"/>
      <c r="B325" s="41"/>
      <c r="C325" s="229" t="s">
        <v>451</v>
      </c>
      <c r="D325" s="229" t="s">
        <v>227</v>
      </c>
      <c r="E325" s="230" t="s">
        <v>3904</v>
      </c>
      <c r="F325" s="231" t="s">
        <v>3905</v>
      </c>
      <c r="G325" s="232" t="s">
        <v>395</v>
      </c>
      <c r="H325" s="233">
        <v>103.58</v>
      </c>
      <c r="I325" s="234"/>
      <c r="J325" s="235">
        <f>ROUND(I325*H325,2)</f>
        <v>0</v>
      </c>
      <c r="K325" s="231" t="s">
        <v>231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232</v>
      </c>
      <c r="AT325" s="240" t="s">
        <v>227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232</v>
      </c>
      <c r="BM325" s="240" t="s">
        <v>4100</v>
      </c>
    </row>
    <row r="326" s="2" customFormat="1">
      <c r="A326" s="40"/>
      <c r="B326" s="41"/>
      <c r="C326" s="42"/>
      <c r="D326" s="242" t="s">
        <v>234</v>
      </c>
      <c r="E326" s="42"/>
      <c r="F326" s="243" t="s">
        <v>3907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234</v>
      </c>
      <c r="AU326" s="18" t="s">
        <v>21</v>
      </c>
    </row>
    <row r="327" s="2" customFormat="1" ht="24.15" customHeight="1">
      <c r="A327" s="40"/>
      <c r="B327" s="41"/>
      <c r="C327" s="229" t="s">
        <v>968</v>
      </c>
      <c r="D327" s="229" t="s">
        <v>227</v>
      </c>
      <c r="E327" s="230" t="s">
        <v>3908</v>
      </c>
      <c r="F327" s="231" t="s">
        <v>3909</v>
      </c>
      <c r="G327" s="232" t="s">
        <v>395</v>
      </c>
      <c r="H327" s="233">
        <v>1937.28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4101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3911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4102</v>
      </c>
      <c r="G329" s="248"/>
      <c r="H329" s="252">
        <v>1937.28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44.25" customHeight="1">
      <c r="A330" s="40"/>
      <c r="B330" s="41"/>
      <c r="C330" s="229" t="s">
        <v>971</v>
      </c>
      <c r="D330" s="229" t="s">
        <v>227</v>
      </c>
      <c r="E330" s="230" t="s">
        <v>4103</v>
      </c>
      <c r="F330" s="231" t="s">
        <v>4104</v>
      </c>
      <c r="G330" s="232" t="s">
        <v>395</v>
      </c>
      <c r="H330" s="233">
        <v>29.289999999999999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4105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4106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4107</v>
      </c>
      <c r="G332" s="248"/>
      <c r="H332" s="252">
        <v>29.289999999999999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44.25" customHeight="1">
      <c r="A333" s="40"/>
      <c r="B333" s="41"/>
      <c r="C333" s="229" t="s">
        <v>974</v>
      </c>
      <c r="D333" s="229" t="s">
        <v>227</v>
      </c>
      <c r="E333" s="230" t="s">
        <v>4108</v>
      </c>
      <c r="F333" s="231" t="s">
        <v>4109</v>
      </c>
      <c r="G333" s="232" t="s">
        <v>395</v>
      </c>
      <c r="H333" s="233">
        <v>46.460000000000001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4110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4111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559</v>
      </c>
      <c r="F335" s="227" t="s">
        <v>560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SUM(P336:P337)</f>
        <v>0</v>
      </c>
      <c r="Q335" s="221"/>
      <c r="R335" s="222">
        <f>SUM(R336:R337)</f>
        <v>0</v>
      </c>
      <c r="S335" s="221"/>
      <c r="T335" s="22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88</v>
      </c>
      <c r="AT335" s="225" t="s">
        <v>79</v>
      </c>
      <c r="AU335" s="225" t="s">
        <v>88</v>
      </c>
      <c r="AY335" s="224" t="s">
        <v>225</v>
      </c>
      <c r="BK335" s="226">
        <f>SUM(BK336:BK337)</f>
        <v>0</v>
      </c>
    </row>
    <row r="336" s="2" customFormat="1" ht="33" customHeight="1">
      <c r="A336" s="40"/>
      <c r="B336" s="41"/>
      <c r="C336" s="229" t="s">
        <v>587</v>
      </c>
      <c r="D336" s="229" t="s">
        <v>227</v>
      </c>
      <c r="E336" s="230" t="s">
        <v>3923</v>
      </c>
      <c r="F336" s="231" t="s">
        <v>3924</v>
      </c>
      <c r="G336" s="232" t="s">
        <v>395</v>
      </c>
      <c r="H336" s="233">
        <v>253.29499999999999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4112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3926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2" customFormat="1" ht="25.92" customHeight="1">
      <c r="A338" s="12"/>
      <c r="B338" s="213"/>
      <c r="C338" s="214"/>
      <c r="D338" s="215" t="s">
        <v>79</v>
      </c>
      <c r="E338" s="216" t="s">
        <v>772</v>
      </c>
      <c r="F338" s="216" t="s">
        <v>773</v>
      </c>
      <c r="G338" s="214"/>
      <c r="H338" s="214"/>
      <c r="I338" s="217"/>
      <c r="J338" s="218">
        <f>BK338</f>
        <v>0</v>
      </c>
      <c r="K338" s="214"/>
      <c r="L338" s="219"/>
      <c r="M338" s="220"/>
      <c r="N338" s="221"/>
      <c r="O338" s="221"/>
      <c r="P338" s="222">
        <f>SUM(P339:P340)</f>
        <v>0</v>
      </c>
      <c r="Q338" s="221"/>
      <c r="R338" s="222">
        <f>SUM(R339:R340)</f>
        <v>0</v>
      </c>
      <c r="S338" s="221"/>
      <c r="T338" s="223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232</v>
      </c>
      <c r="AT338" s="225" t="s">
        <v>79</v>
      </c>
      <c r="AU338" s="225" t="s">
        <v>80</v>
      </c>
      <c r="AY338" s="224" t="s">
        <v>225</v>
      </c>
      <c r="BK338" s="226">
        <f>SUM(BK339:BK340)</f>
        <v>0</v>
      </c>
    </row>
    <row r="339" s="2" customFormat="1" ht="16.5" customHeight="1">
      <c r="A339" s="40"/>
      <c r="B339" s="41"/>
      <c r="C339" s="229" t="s">
        <v>1444</v>
      </c>
      <c r="D339" s="229" t="s">
        <v>227</v>
      </c>
      <c r="E339" s="230" t="s">
        <v>3927</v>
      </c>
      <c r="F339" s="231" t="s">
        <v>3928</v>
      </c>
      <c r="G339" s="232" t="s">
        <v>259</v>
      </c>
      <c r="H339" s="233">
        <v>8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2851</v>
      </c>
      <c r="AT339" s="240" t="s">
        <v>227</v>
      </c>
      <c r="AU339" s="240" t="s">
        <v>88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2851</v>
      </c>
      <c r="BM339" s="240" t="s">
        <v>4113</v>
      </c>
    </row>
    <row r="340" s="2" customFormat="1" ht="16.5" customHeight="1">
      <c r="A340" s="40"/>
      <c r="B340" s="41"/>
      <c r="C340" s="229" t="s">
        <v>1448</v>
      </c>
      <c r="D340" s="229" t="s">
        <v>227</v>
      </c>
      <c r="E340" s="230" t="s">
        <v>4114</v>
      </c>
      <c r="F340" s="231" t="s">
        <v>4115</v>
      </c>
      <c r="G340" s="232" t="s">
        <v>259</v>
      </c>
      <c r="H340" s="233">
        <v>1</v>
      </c>
      <c r="I340" s="234"/>
      <c r="J340" s="235">
        <f>ROUND(I340*H340,2)</f>
        <v>0</v>
      </c>
      <c r="K340" s="231" t="s">
        <v>1</v>
      </c>
      <c r="L340" s="46"/>
      <c r="M340" s="297" t="s">
        <v>1</v>
      </c>
      <c r="N340" s="298" t="s">
        <v>45</v>
      </c>
      <c r="O340" s="294"/>
      <c r="P340" s="295">
        <f>O340*H340</f>
        <v>0</v>
      </c>
      <c r="Q340" s="295">
        <v>0</v>
      </c>
      <c r="R340" s="295">
        <f>Q340*H340</f>
        <v>0</v>
      </c>
      <c r="S340" s="295">
        <v>0</v>
      </c>
      <c r="T340" s="29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2851</v>
      </c>
      <c r="AT340" s="240" t="s">
        <v>227</v>
      </c>
      <c r="AU340" s="240" t="s">
        <v>88</v>
      </c>
      <c r="AY340" s="18" t="s">
        <v>225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88</v>
      </c>
      <c r="BK340" s="241">
        <f>ROUND(I340*H340,2)</f>
        <v>0</v>
      </c>
      <c r="BL340" s="18" t="s">
        <v>2851</v>
      </c>
      <c r="BM340" s="240" t="s">
        <v>4116</v>
      </c>
    </row>
    <row r="341" s="2" customFormat="1" ht="6.96" customHeight="1">
      <c r="A341" s="40"/>
      <c r="B341" s="68"/>
      <c r="C341" s="69"/>
      <c r="D341" s="69"/>
      <c r="E341" s="69"/>
      <c r="F341" s="69"/>
      <c r="G341" s="69"/>
      <c r="H341" s="69"/>
      <c r="I341" s="69"/>
      <c r="J341" s="69"/>
      <c r="K341" s="69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Bl3Q33ZZUdu3M0qiVBcxM3hWViazSYInxq0qDyXVtcf6P0GmX26wmt2pWisY27hw/gPWU+TATILey557JynfUQ==" hashValue="C+bsC4vji71j2jKiK/2esebfAxjS20Vx+NcwxY//XAsZQ1XaZQW1hOpvLODtwjbA63GBezM6TElS0NiKBzlM1w==" algorithmName="SHA-512" password="CC35"/>
  <autoFilter ref="C126:K34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4_02/113107322"/>
    <hyperlink ref="F136" r:id="rId2" display="https://podminky.urs.cz/item/CS_URS_2024_01/113154235"/>
    <hyperlink ref="F139" r:id="rId3" display="https://podminky.urs.cz/item/CS_URS_2024_01/121151123"/>
    <hyperlink ref="F142" r:id="rId4" display="https://podminky.urs.cz/item/CS_URS_2024_02/122351504"/>
    <hyperlink ref="F145" r:id="rId5" display="https://podminky.urs.cz/item/CS_URS_2024_02/132351104"/>
    <hyperlink ref="F148" r:id="rId6" display="https://podminky.urs.cz/item/CS_URS_2024_02/153311111"/>
    <hyperlink ref="F152" r:id="rId7" display="https://podminky.urs.cz/item/CS_URS_2024_02/162551128"/>
    <hyperlink ref="F167" r:id="rId8" display="https://podminky.urs.cz/item/CS_URS_2024_02/162751137"/>
    <hyperlink ref="F174" r:id="rId9" display="https://podminky.urs.cz/item/CS_URS_2024_02/162751139"/>
    <hyperlink ref="F177" r:id="rId10" display="https://podminky.urs.cz/item/CS_URS_2024_02/167151111"/>
    <hyperlink ref="F182" r:id="rId11" display="https://podminky.urs.cz/item/CS_URS_2024_02/171152111"/>
    <hyperlink ref="F185" r:id="rId12" display="https://podminky.urs.cz/item/CS_URS_2024_02/171201231"/>
    <hyperlink ref="F188" r:id="rId13" display="https://podminky.urs.cz/item/CS_URS_2024_02/175151101"/>
    <hyperlink ref="F194" r:id="rId14" display="https://podminky.urs.cz/item/CS_URS_2024_02/174151102"/>
    <hyperlink ref="F201" r:id="rId15" display="https://podminky.urs.cz/item/CS_URS_2024_02/182351123"/>
    <hyperlink ref="F204" r:id="rId16" display="https://podminky.urs.cz/item/CS_URS_2024_02/181451132"/>
    <hyperlink ref="F208" r:id="rId17" display="https://podminky.urs.cz/item/CS_URS_2024_02/181252305"/>
    <hyperlink ref="F213" r:id="rId18" display="https://podminky.urs.cz/item/CS_URS_2024_02/185804312"/>
    <hyperlink ref="F218" r:id="rId19" display="https://podminky.urs.cz/item/CS_URS_2024_02/212572111"/>
    <hyperlink ref="F221" r:id="rId20" display="https://podminky.urs.cz/item/CS_URS_2024_02/212751107"/>
    <hyperlink ref="F224" r:id="rId21" display="https://podminky.urs.cz/item/CS_URS_2024_02/273313511"/>
    <hyperlink ref="F228" r:id="rId22" display="https://podminky.urs.cz/item/CS_URS_2024_02/321321116"/>
    <hyperlink ref="F231" r:id="rId23" display="https://podminky.urs.cz/item/CS_URS_2024_02/321351010"/>
    <hyperlink ref="F234" r:id="rId24" display="https://podminky.urs.cz/item/CS_URS_2024_02/321352010"/>
    <hyperlink ref="F236" r:id="rId25" display="https://podminky.urs.cz/item/CS_URS_2024_02/321368211"/>
    <hyperlink ref="F240" r:id="rId26" display="https://podminky.urs.cz/item/CS_URS_2024_02/451316122"/>
    <hyperlink ref="F242" r:id="rId27" display="https://podminky.urs.cz/item/CS_URS_2024_02/451561112"/>
    <hyperlink ref="F244" r:id="rId28" display="https://podminky.urs.cz/item/CS_URS_2024_02/465513327"/>
    <hyperlink ref="F252" r:id="rId29" display="https://podminky.urs.cz/item/CS_URS_2024_02/564851111"/>
    <hyperlink ref="F257" r:id="rId30" display="https://podminky.urs.cz/item/CS_URS_2024_02/561121111"/>
    <hyperlink ref="F260" r:id="rId31" display="https://podminky.urs.cz/item/CS_URS_2024_02/564952114"/>
    <hyperlink ref="F263" r:id="rId32" display="https://podminky.urs.cz/item/CS_URS_2024_02/565135111"/>
    <hyperlink ref="F266" r:id="rId33" display="https://podminky.urs.cz/item/CS_URS_2024_02/569851111"/>
    <hyperlink ref="F269" r:id="rId34" display="https://podminky.urs.cz/item/CS_URS_2024_02/569903311"/>
    <hyperlink ref="F272" r:id="rId35" display="https://podminky.urs.cz/item/CS_URS_2024_02/572211111"/>
    <hyperlink ref="F275" r:id="rId36" display="https://podminky.urs.cz/item/CS_URS_2024_02/573191111"/>
    <hyperlink ref="F278" r:id="rId37" display="https://podminky.urs.cz/item/CS_URS_2024_02/573231106"/>
    <hyperlink ref="F281" r:id="rId38" display="https://podminky.urs.cz/item/CS_URS_2024_02/577134121"/>
    <hyperlink ref="F285" r:id="rId39" display="https://podminky.urs.cz/item/CS_URS_2024_02/890411811"/>
    <hyperlink ref="F290" r:id="rId40" display="https://podminky.urs.cz/item/CS_URS_2024_02/895270101"/>
    <hyperlink ref="F293" r:id="rId41" display="https://podminky.urs.cz/item/CS_URS_2024_02/895270131"/>
    <hyperlink ref="F295" r:id="rId42" display="https://podminky.urs.cz/item/CS_URS_2024_02/895270135"/>
    <hyperlink ref="F297" r:id="rId43" display="https://podminky.urs.cz/item/CS_URS_2024_02/895270151"/>
    <hyperlink ref="F299" r:id="rId44" display="https://podminky.urs.cz/item/CS_URS_2024_02/895270224"/>
    <hyperlink ref="F303" r:id="rId45" display="https://podminky.urs.cz/item/CS_URS_2024_02/914111111"/>
    <hyperlink ref="F307" r:id="rId46" display="https://podminky.urs.cz/item/CS_URS_2024_02/914511112"/>
    <hyperlink ref="F312" r:id="rId47" display="https://podminky.urs.cz/item/CS_URS_2024_02/919726122"/>
    <hyperlink ref="F318" r:id="rId48" display="https://podminky.urs.cz/item/CS_URS_2024_02/935112211"/>
    <hyperlink ref="F322" r:id="rId49" display="https://podminky.urs.cz/item/CS_URS_2024_02/938908411"/>
    <hyperlink ref="F326" r:id="rId50" display="https://podminky.urs.cz/item/CS_URS_2024_02/997221551"/>
    <hyperlink ref="F328" r:id="rId51" display="https://podminky.urs.cz/item/CS_URS_2024_02/997221559"/>
    <hyperlink ref="F331" r:id="rId52" display="https://podminky.urs.cz/item/CS_URS_2024_02/997221873"/>
    <hyperlink ref="F334" r:id="rId53" display="https://podminky.urs.cz/item/CS_URS_2024_02/997221875"/>
    <hyperlink ref="F337" r:id="rId5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148" t="s">
        <v>3930</v>
      </c>
      <c r="BA2" s="148" t="s">
        <v>1</v>
      </c>
      <c r="BB2" s="148" t="s">
        <v>1</v>
      </c>
      <c r="BC2" s="148" t="s">
        <v>4117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4118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ROUND((SUM(BE121:BE238)),  2)</f>
        <v>0</v>
      </c>
      <c r="G33" s="40"/>
      <c r="H33" s="40"/>
      <c r="I33" s="167">
        <v>0.20999999999999999</v>
      </c>
      <c r="J33" s="166">
        <f>ROUND(((SUM(BE121:BE238))*I33),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ROUND((SUM(BF121:BF238)),  2)</f>
        <v>0</v>
      </c>
      <c r="G34" s="40"/>
      <c r="H34" s="40"/>
      <c r="I34" s="167">
        <v>0.14999999999999999</v>
      </c>
      <c r="J34" s="166">
        <f>ROUND(((SUM(BF121:BF238))*I34),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ROUND((SUM(BG121:BG238)),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ROUND((SUM(BH121:BH238)),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ROUND((SUM(BI121:BI238)),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030.33.1 - Sjezdová rampa do koryta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J211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J218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205</v>
      </c>
      <c r="E101" s="199"/>
      <c r="F101" s="199"/>
      <c r="G101" s="199"/>
      <c r="H101" s="199"/>
      <c r="I101" s="199"/>
      <c r="J101" s="200">
        <f>J236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 xml:space="preserve">030.33.1 - Sjezdová rampa do koryta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589.1933004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223</v>
      </c>
      <c r="F122" s="216" t="s">
        <v>224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P123+P211+P218+P236</f>
        <v>0</v>
      </c>
      <c r="Q122" s="221"/>
      <c r="R122" s="222">
        <f>R123+R211+R218+R236</f>
        <v>589.1933004</v>
      </c>
      <c r="S122" s="221"/>
      <c r="T122" s="223">
        <f>T123+T211+T218+T236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80</v>
      </c>
      <c r="AY122" s="224" t="s">
        <v>225</v>
      </c>
      <c r="BK122" s="226">
        <f>BK123+BK211+BK218+BK236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88</v>
      </c>
      <c r="F123" s="227" t="s">
        <v>226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SUM(P124:P210)</f>
        <v>0</v>
      </c>
      <c r="Q123" s="221"/>
      <c r="R123" s="222">
        <f>SUM(R124:R210)</f>
        <v>15.008780399999999</v>
      </c>
      <c r="S123" s="221"/>
      <c r="T123" s="223">
        <f>SUM(T124:T210)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88</v>
      </c>
      <c r="AY123" s="224" t="s">
        <v>225</v>
      </c>
      <c r="BK123" s="226">
        <f>SUM(BK124:BK210)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4119</v>
      </c>
      <c r="F124" s="231" t="s">
        <v>4120</v>
      </c>
      <c r="G124" s="232" t="s">
        <v>230</v>
      </c>
      <c r="H124" s="233">
        <v>76.650000000000006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4121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4122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1</v>
      </c>
      <c r="F126" s="251" t="s">
        <v>4123</v>
      </c>
      <c r="G126" s="248"/>
      <c r="H126" s="252">
        <v>64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80</v>
      </c>
      <c r="AY126" s="258" t="s">
        <v>225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4124</v>
      </c>
      <c r="G127" s="248"/>
      <c r="H127" s="252">
        <v>12.65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80</v>
      </c>
      <c r="AY127" s="258" t="s">
        <v>225</v>
      </c>
    </row>
    <row r="128" s="14" customFormat="1">
      <c r="A128" s="14"/>
      <c r="B128" s="260"/>
      <c r="C128" s="261"/>
      <c r="D128" s="249" t="s">
        <v>236</v>
      </c>
      <c r="E128" s="262" t="s">
        <v>1</v>
      </c>
      <c r="F128" s="263" t="s">
        <v>270</v>
      </c>
      <c r="G128" s="261"/>
      <c r="H128" s="264">
        <v>76.650000000000006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0" t="s">
        <v>236</v>
      </c>
      <c r="AU128" s="270" t="s">
        <v>21</v>
      </c>
      <c r="AV128" s="14" t="s">
        <v>232</v>
      </c>
      <c r="AW128" s="14" t="s">
        <v>36</v>
      </c>
      <c r="AX128" s="14" t="s">
        <v>88</v>
      </c>
      <c r="AY128" s="270" t="s">
        <v>225</v>
      </c>
    </row>
    <row r="129" s="2" customFormat="1" ht="33" customHeight="1">
      <c r="A129" s="40"/>
      <c r="B129" s="41"/>
      <c r="C129" s="229" t="s">
        <v>21</v>
      </c>
      <c r="D129" s="229" t="s">
        <v>227</v>
      </c>
      <c r="E129" s="230" t="s">
        <v>3133</v>
      </c>
      <c r="F129" s="231" t="s">
        <v>3134</v>
      </c>
      <c r="G129" s="232" t="s">
        <v>240</v>
      </c>
      <c r="H129" s="233">
        <v>248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4125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3136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4126</v>
      </c>
      <c r="G131" s="248"/>
      <c r="H131" s="252">
        <v>248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7.8" customHeight="1">
      <c r="A132" s="40"/>
      <c r="B132" s="41"/>
      <c r="C132" s="229" t="s">
        <v>244</v>
      </c>
      <c r="D132" s="229" t="s">
        <v>227</v>
      </c>
      <c r="E132" s="230" t="s">
        <v>617</v>
      </c>
      <c r="F132" s="231" t="s">
        <v>618</v>
      </c>
      <c r="G132" s="232" t="s">
        <v>240</v>
      </c>
      <c r="H132" s="233">
        <v>218.06700000000001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4127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620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4128</v>
      </c>
      <c r="G134" s="248"/>
      <c r="H134" s="252">
        <v>218.06700000000001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232</v>
      </c>
      <c r="D135" s="229" t="s">
        <v>227</v>
      </c>
      <c r="E135" s="230" t="s">
        <v>631</v>
      </c>
      <c r="F135" s="231" t="s">
        <v>632</v>
      </c>
      <c r="G135" s="232" t="s">
        <v>240</v>
      </c>
      <c r="H135" s="233">
        <v>210.85400000000001</v>
      </c>
      <c r="I135" s="234"/>
      <c r="J135" s="235">
        <f>ROUND(I135*H135,2)</f>
        <v>0</v>
      </c>
      <c r="K135" s="231" t="s">
        <v>2817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4129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4130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4131</v>
      </c>
      <c r="G137" s="248"/>
      <c r="H137" s="252">
        <v>9.5999999999999996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4132</v>
      </c>
      <c r="G138" s="248"/>
      <c r="H138" s="252">
        <v>12.699999999999999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22.300000000000001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4133</v>
      </c>
      <c r="G140" s="248"/>
      <c r="H140" s="252">
        <v>69.450000000000003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4134</v>
      </c>
      <c r="G141" s="248"/>
      <c r="H141" s="252">
        <v>5.25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4135</v>
      </c>
      <c r="G142" s="248"/>
      <c r="H142" s="252">
        <v>21.353999999999999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4136</v>
      </c>
      <c r="G143" s="248"/>
      <c r="H143" s="252">
        <v>5.2999999999999998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4137</v>
      </c>
      <c r="G144" s="248"/>
      <c r="H144" s="252">
        <v>87.200000000000003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3930</v>
      </c>
      <c r="F145" s="274" t="s">
        <v>303</v>
      </c>
      <c r="G145" s="272"/>
      <c r="H145" s="275">
        <v>188.554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210.85400000000001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256</v>
      </c>
      <c r="D147" s="229" t="s">
        <v>227</v>
      </c>
      <c r="E147" s="230" t="s">
        <v>671</v>
      </c>
      <c r="F147" s="231" t="s">
        <v>672</v>
      </c>
      <c r="G147" s="232" t="s">
        <v>240</v>
      </c>
      <c r="H147" s="233">
        <v>155.613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4138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4139</v>
      </c>
      <c r="G149" s="248"/>
      <c r="H149" s="252">
        <v>24.812999999999999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80</v>
      </c>
      <c r="AY149" s="258" t="s">
        <v>225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4140</v>
      </c>
      <c r="G150" s="248"/>
      <c r="H150" s="252">
        <v>130.80000000000001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80</v>
      </c>
      <c r="AY150" s="258" t="s">
        <v>225</v>
      </c>
    </row>
    <row r="151" s="14" customFormat="1">
      <c r="A151" s="14"/>
      <c r="B151" s="260"/>
      <c r="C151" s="261"/>
      <c r="D151" s="249" t="s">
        <v>236</v>
      </c>
      <c r="E151" s="262" t="s">
        <v>1</v>
      </c>
      <c r="F151" s="263" t="s">
        <v>270</v>
      </c>
      <c r="G151" s="261"/>
      <c r="H151" s="264">
        <v>155.613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0" t="s">
        <v>236</v>
      </c>
      <c r="AU151" s="270" t="s">
        <v>21</v>
      </c>
      <c r="AV151" s="14" t="s">
        <v>232</v>
      </c>
      <c r="AW151" s="14" t="s">
        <v>36</v>
      </c>
      <c r="AX151" s="14" t="s">
        <v>88</v>
      </c>
      <c r="AY151" s="270" t="s">
        <v>225</v>
      </c>
    </row>
    <row r="152" s="2" customFormat="1" ht="37.8" customHeight="1">
      <c r="A152" s="40"/>
      <c r="B152" s="41"/>
      <c r="C152" s="229" t="s">
        <v>263</v>
      </c>
      <c r="D152" s="229" t="s">
        <v>227</v>
      </c>
      <c r="E152" s="230" t="s">
        <v>678</v>
      </c>
      <c r="F152" s="231" t="s">
        <v>679</v>
      </c>
      <c r="G152" s="232" t="s">
        <v>240</v>
      </c>
      <c r="H152" s="233">
        <v>2956.5900000000001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4141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681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4142</v>
      </c>
      <c r="G154" s="248"/>
      <c r="H154" s="252">
        <v>2956.5900000000001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271</v>
      </c>
      <c r="D155" s="229" t="s">
        <v>227</v>
      </c>
      <c r="E155" s="230" t="s">
        <v>3629</v>
      </c>
      <c r="F155" s="231" t="s">
        <v>3630</v>
      </c>
      <c r="G155" s="232" t="s">
        <v>240</v>
      </c>
      <c r="H155" s="233">
        <v>319.35399999999998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4143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3632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3930</v>
      </c>
      <c r="G157" s="248"/>
      <c r="H157" s="252">
        <v>188.554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4140</v>
      </c>
      <c r="G158" s="248"/>
      <c r="H158" s="252">
        <v>130.80000000000001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319.35399999999998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24.15" customHeight="1">
      <c r="A160" s="40"/>
      <c r="B160" s="41"/>
      <c r="C160" s="229" t="s">
        <v>277</v>
      </c>
      <c r="D160" s="229" t="s">
        <v>227</v>
      </c>
      <c r="E160" s="230" t="s">
        <v>318</v>
      </c>
      <c r="F160" s="231" t="s">
        <v>319</v>
      </c>
      <c r="G160" s="232" t="s">
        <v>230</v>
      </c>
      <c r="H160" s="233">
        <v>277.39999999999998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4144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321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2" customFormat="1">
      <c r="A162" s="40"/>
      <c r="B162" s="41"/>
      <c r="C162" s="42"/>
      <c r="D162" s="249" t="s">
        <v>261</v>
      </c>
      <c r="E162" s="42"/>
      <c r="F162" s="259" t="s">
        <v>4145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261</v>
      </c>
      <c r="AU162" s="18" t="s">
        <v>21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4146</v>
      </c>
      <c r="G163" s="248"/>
      <c r="H163" s="252">
        <v>277.39999999999998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88</v>
      </c>
      <c r="AY163" s="258" t="s">
        <v>225</v>
      </c>
    </row>
    <row r="164" s="2" customFormat="1" ht="33" customHeight="1">
      <c r="A164" s="40"/>
      <c r="B164" s="41"/>
      <c r="C164" s="229" t="s">
        <v>283</v>
      </c>
      <c r="D164" s="229" t="s">
        <v>227</v>
      </c>
      <c r="E164" s="230" t="s">
        <v>393</v>
      </c>
      <c r="F164" s="231" t="s">
        <v>394</v>
      </c>
      <c r="G164" s="232" t="s">
        <v>395</v>
      </c>
      <c r="H164" s="233">
        <v>311.22000000000003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4147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4148</v>
      </c>
      <c r="G166" s="248"/>
      <c r="H166" s="252">
        <v>311.22000000000003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289</v>
      </c>
      <c r="D167" s="229" t="s">
        <v>227</v>
      </c>
      <c r="E167" s="230" t="s">
        <v>406</v>
      </c>
      <c r="F167" s="231" t="s">
        <v>407</v>
      </c>
      <c r="G167" s="232" t="s">
        <v>240</v>
      </c>
      <c r="H167" s="233">
        <v>259.62799999999999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4149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409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4150</v>
      </c>
      <c r="G169" s="248"/>
      <c r="H169" s="252">
        <v>248.13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4151</v>
      </c>
      <c r="G170" s="248"/>
      <c r="H170" s="252">
        <v>11.497999999999999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4" customFormat="1">
      <c r="A171" s="14"/>
      <c r="B171" s="260"/>
      <c r="C171" s="261"/>
      <c r="D171" s="249" t="s">
        <v>236</v>
      </c>
      <c r="E171" s="262" t="s">
        <v>1</v>
      </c>
      <c r="F171" s="263" t="s">
        <v>270</v>
      </c>
      <c r="G171" s="261"/>
      <c r="H171" s="264">
        <v>259.62799999999999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0" t="s">
        <v>236</v>
      </c>
      <c r="AU171" s="270" t="s">
        <v>21</v>
      </c>
      <c r="AV171" s="14" t="s">
        <v>232</v>
      </c>
      <c r="AW171" s="14" t="s">
        <v>36</v>
      </c>
      <c r="AX171" s="14" t="s">
        <v>88</v>
      </c>
      <c r="AY171" s="270" t="s">
        <v>225</v>
      </c>
    </row>
    <row r="172" s="2" customFormat="1" ht="24.15" customHeight="1">
      <c r="A172" s="40"/>
      <c r="B172" s="41"/>
      <c r="C172" s="229" t="s">
        <v>295</v>
      </c>
      <c r="D172" s="229" t="s">
        <v>227</v>
      </c>
      <c r="E172" s="230" t="s">
        <v>324</v>
      </c>
      <c r="F172" s="231" t="s">
        <v>325</v>
      </c>
      <c r="G172" s="232" t="s">
        <v>240</v>
      </c>
      <c r="H172" s="233">
        <v>12.75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4152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327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4153</v>
      </c>
      <c r="G174" s="248"/>
      <c r="H174" s="252">
        <v>5.25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80</v>
      </c>
      <c r="AY174" s="258" t="s">
        <v>225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4154</v>
      </c>
      <c r="G175" s="248"/>
      <c r="H175" s="252">
        <v>7.5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4" customFormat="1">
      <c r="A176" s="14"/>
      <c r="B176" s="260"/>
      <c r="C176" s="261"/>
      <c r="D176" s="249" t="s">
        <v>236</v>
      </c>
      <c r="E176" s="262" t="s">
        <v>1</v>
      </c>
      <c r="F176" s="263" t="s">
        <v>270</v>
      </c>
      <c r="G176" s="261"/>
      <c r="H176" s="264">
        <v>12.75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0" t="s">
        <v>236</v>
      </c>
      <c r="AU176" s="270" t="s">
        <v>21</v>
      </c>
      <c r="AV176" s="14" t="s">
        <v>232</v>
      </c>
      <c r="AW176" s="14" t="s">
        <v>36</v>
      </c>
      <c r="AX176" s="14" t="s">
        <v>88</v>
      </c>
      <c r="AY176" s="270" t="s">
        <v>225</v>
      </c>
    </row>
    <row r="177" s="2" customFormat="1" ht="16.5" customHeight="1">
      <c r="A177" s="40"/>
      <c r="B177" s="41"/>
      <c r="C177" s="282" t="s">
        <v>317</v>
      </c>
      <c r="D177" s="282" t="s">
        <v>341</v>
      </c>
      <c r="E177" s="283" t="s">
        <v>4155</v>
      </c>
      <c r="F177" s="284" t="s">
        <v>4156</v>
      </c>
      <c r="G177" s="285" t="s">
        <v>395</v>
      </c>
      <c r="H177" s="286">
        <v>15</v>
      </c>
      <c r="I177" s="287"/>
      <c r="J177" s="288">
        <f>ROUND(I177*H177,2)</f>
        <v>0</v>
      </c>
      <c r="K177" s="284" t="s">
        <v>231</v>
      </c>
      <c r="L177" s="289"/>
      <c r="M177" s="290" t="s">
        <v>1</v>
      </c>
      <c r="N177" s="291" t="s">
        <v>45</v>
      </c>
      <c r="O177" s="93"/>
      <c r="P177" s="238">
        <f>O177*H177</f>
        <v>0</v>
      </c>
      <c r="Q177" s="238">
        <v>1</v>
      </c>
      <c r="R177" s="238">
        <f>Q177*H177</f>
        <v>15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277</v>
      </c>
      <c r="AT177" s="240" t="s">
        <v>341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4157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4158</v>
      </c>
      <c r="G178" s="248"/>
      <c r="H178" s="252">
        <v>15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33" customHeight="1">
      <c r="A179" s="40"/>
      <c r="B179" s="41"/>
      <c r="C179" s="229" t="s">
        <v>323</v>
      </c>
      <c r="D179" s="229" t="s">
        <v>227</v>
      </c>
      <c r="E179" s="230" t="s">
        <v>413</v>
      </c>
      <c r="F179" s="231" t="s">
        <v>414</v>
      </c>
      <c r="G179" s="232" t="s">
        <v>230</v>
      </c>
      <c r="H179" s="233">
        <v>106.40000000000001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4159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4160</v>
      </c>
      <c r="G181" s="248"/>
      <c r="H181" s="252">
        <v>106.40000000000001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328</v>
      </c>
      <c r="D182" s="229" t="s">
        <v>227</v>
      </c>
      <c r="E182" s="230" t="s">
        <v>1190</v>
      </c>
      <c r="F182" s="231" t="s">
        <v>1191</v>
      </c>
      <c r="G182" s="232" t="s">
        <v>230</v>
      </c>
      <c r="H182" s="233">
        <v>106.40000000000001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4161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1193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4160</v>
      </c>
      <c r="G184" s="248"/>
      <c r="H184" s="252">
        <v>106.40000000000001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88</v>
      </c>
      <c r="AY184" s="258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1203</v>
      </c>
      <c r="F185" s="231" t="s">
        <v>1204</v>
      </c>
      <c r="G185" s="232" t="s">
        <v>230</v>
      </c>
      <c r="H185" s="233">
        <v>35.960000000000001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4162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1206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4163</v>
      </c>
      <c r="G187" s="248"/>
      <c r="H187" s="252">
        <v>35.960000000000001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82" t="s">
        <v>340</v>
      </c>
      <c r="D188" s="282" t="s">
        <v>341</v>
      </c>
      <c r="E188" s="283" t="s">
        <v>424</v>
      </c>
      <c r="F188" s="284" t="s">
        <v>425</v>
      </c>
      <c r="G188" s="285" t="s">
        <v>426</v>
      </c>
      <c r="H188" s="286">
        <v>2.847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0.001</v>
      </c>
      <c r="R188" s="238">
        <f>Q188*H188</f>
        <v>0.0028470000000000001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4164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4165</v>
      </c>
      <c r="G189" s="248"/>
      <c r="H189" s="252">
        <v>142.36000000000001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4166</v>
      </c>
      <c r="G190" s="248"/>
      <c r="H190" s="252">
        <v>2.847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346</v>
      </c>
      <c r="D191" s="229" t="s">
        <v>227</v>
      </c>
      <c r="E191" s="230" t="s">
        <v>708</v>
      </c>
      <c r="F191" s="231" t="s">
        <v>709</v>
      </c>
      <c r="G191" s="232" t="s">
        <v>230</v>
      </c>
      <c r="H191" s="233">
        <v>385.39999999999998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4167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711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4168</v>
      </c>
      <c r="G193" s="248"/>
      <c r="H193" s="252">
        <v>385.39999999999998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352</v>
      </c>
      <c r="D194" s="229" t="s">
        <v>227</v>
      </c>
      <c r="E194" s="230" t="s">
        <v>335</v>
      </c>
      <c r="F194" s="231" t="s">
        <v>336</v>
      </c>
      <c r="G194" s="232" t="s">
        <v>230</v>
      </c>
      <c r="H194" s="233">
        <v>35.960000000000001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4169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338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4170</v>
      </c>
      <c r="G196" s="248"/>
      <c r="H196" s="252">
        <v>35.960000000000001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358</v>
      </c>
      <c r="D197" s="282" t="s">
        <v>341</v>
      </c>
      <c r="E197" s="283" t="s">
        <v>652</v>
      </c>
      <c r="F197" s="284" t="s">
        <v>653</v>
      </c>
      <c r="G197" s="285" t="s">
        <v>230</v>
      </c>
      <c r="H197" s="286">
        <v>39.555999999999997</v>
      </c>
      <c r="I197" s="287"/>
      <c r="J197" s="288">
        <f>ROUND(I197*H197,2)</f>
        <v>0</v>
      </c>
      <c r="K197" s="284" t="s">
        <v>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0.00014999999999999999</v>
      </c>
      <c r="R197" s="238">
        <f>Q197*H197</f>
        <v>0.0059333999999999993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4171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4172</v>
      </c>
      <c r="G198" s="248"/>
      <c r="H198" s="252">
        <v>39.555999999999997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29" t="s">
        <v>364</v>
      </c>
      <c r="D199" s="229" t="s">
        <v>227</v>
      </c>
      <c r="E199" s="230" t="s">
        <v>353</v>
      </c>
      <c r="F199" s="231" t="s">
        <v>354</v>
      </c>
      <c r="G199" s="232" t="s">
        <v>230</v>
      </c>
      <c r="H199" s="233">
        <v>144.12000000000001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4173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356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4174</v>
      </c>
      <c r="G201" s="248"/>
      <c r="H201" s="252">
        <v>144.12000000000001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7</v>
      </c>
      <c r="D202" s="229" t="s">
        <v>227</v>
      </c>
      <c r="E202" s="230" t="s">
        <v>656</v>
      </c>
      <c r="F202" s="231" t="s">
        <v>657</v>
      </c>
      <c r="G202" s="232" t="s">
        <v>230</v>
      </c>
      <c r="H202" s="233">
        <v>35.960000000000001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4175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659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4176</v>
      </c>
      <c r="G204" s="248"/>
      <c r="H204" s="252">
        <v>35.960000000000001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437</v>
      </c>
      <c r="F205" s="231" t="s">
        <v>438</v>
      </c>
      <c r="G205" s="232" t="s">
        <v>240</v>
      </c>
      <c r="H205" s="233">
        <v>2.847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4177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2" customFormat="1" ht="16.5" customHeight="1">
      <c r="A207" s="40"/>
      <c r="B207" s="41"/>
      <c r="C207" s="229" t="s">
        <v>379</v>
      </c>
      <c r="D207" s="229" t="s">
        <v>227</v>
      </c>
      <c r="E207" s="230" t="s">
        <v>370</v>
      </c>
      <c r="F207" s="231" t="s">
        <v>371</v>
      </c>
      <c r="G207" s="232" t="s">
        <v>259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4178</v>
      </c>
    </row>
    <row r="208" s="2" customFormat="1">
      <c r="A208" s="40"/>
      <c r="B208" s="41"/>
      <c r="C208" s="42"/>
      <c r="D208" s="249" t="s">
        <v>261</v>
      </c>
      <c r="E208" s="42"/>
      <c r="F208" s="259" t="s">
        <v>373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261</v>
      </c>
      <c r="AU208" s="18" t="s">
        <v>21</v>
      </c>
    </row>
    <row r="209" s="2" customFormat="1" ht="16.5" customHeight="1">
      <c r="A209" s="40"/>
      <c r="B209" s="41"/>
      <c r="C209" s="229" t="s">
        <v>386</v>
      </c>
      <c r="D209" s="229" t="s">
        <v>227</v>
      </c>
      <c r="E209" s="230" t="s">
        <v>375</v>
      </c>
      <c r="F209" s="231" t="s">
        <v>376</v>
      </c>
      <c r="G209" s="232" t="s">
        <v>240</v>
      </c>
      <c r="H209" s="233">
        <v>218.09999999999999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4179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4180</v>
      </c>
      <c r="G210" s="248"/>
      <c r="H210" s="252">
        <v>218.09999999999999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232</v>
      </c>
      <c r="F211" s="227" t="s">
        <v>469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SUM(P212:P217)</f>
        <v>0</v>
      </c>
      <c r="Q211" s="221"/>
      <c r="R211" s="222">
        <f>SUM(R212:R217)</f>
        <v>563.48951999999997</v>
      </c>
      <c r="S211" s="221"/>
      <c r="T211" s="223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SUM(BK212:BK217)</f>
        <v>0</v>
      </c>
    </row>
    <row r="212" s="2" customFormat="1" ht="33" customHeight="1">
      <c r="A212" s="40"/>
      <c r="B212" s="41"/>
      <c r="C212" s="229" t="s">
        <v>392</v>
      </c>
      <c r="D212" s="229" t="s">
        <v>227</v>
      </c>
      <c r="E212" s="230" t="s">
        <v>482</v>
      </c>
      <c r="F212" s="231" t="s">
        <v>483</v>
      </c>
      <c r="G212" s="232" t="s">
        <v>240</v>
      </c>
      <c r="H212" s="233">
        <v>231.5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2.4340799999999998</v>
      </c>
      <c r="R212" s="238">
        <f>Q212*H212</f>
        <v>563.48951999999997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4181</v>
      </c>
    </row>
    <row r="213" s="2" customFormat="1">
      <c r="A213" s="40"/>
      <c r="B213" s="41"/>
      <c r="C213" s="42"/>
      <c r="D213" s="249" t="s">
        <v>261</v>
      </c>
      <c r="E213" s="42"/>
      <c r="F213" s="259" t="s">
        <v>485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261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4182</v>
      </c>
      <c r="G214" s="248"/>
      <c r="H214" s="252">
        <v>231.5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4.15" customHeight="1">
      <c r="A215" s="40"/>
      <c r="B215" s="41"/>
      <c r="C215" s="229" t="s">
        <v>399</v>
      </c>
      <c r="D215" s="229" t="s">
        <v>227</v>
      </c>
      <c r="E215" s="230" t="s">
        <v>493</v>
      </c>
      <c r="F215" s="231" t="s">
        <v>494</v>
      </c>
      <c r="G215" s="232" t="s">
        <v>230</v>
      </c>
      <c r="H215" s="233">
        <v>260.92000000000002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4183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496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4184</v>
      </c>
      <c r="G217" s="248"/>
      <c r="H217" s="252">
        <v>260.92000000000002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256</v>
      </c>
      <c r="F218" s="227" t="s">
        <v>504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SUM(P219:P235)</f>
        <v>0</v>
      </c>
      <c r="Q218" s="221"/>
      <c r="R218" s="222">
        <f>SUM(R219:R235)</f>
        <v>10.694999999999999</v>
      </c>
      <c r="S218" s="221"/>
      <c r="T218" s="223">
        <f>SUM(T219:T235)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88</v>
      </c>
      <c r="AT218" s="225" t="s">
        <v>79</v>
      </c>
      <c r="AU218" s="225" t="s">
        <v>88</v>
      </c>
      <c r="AY218" s="224" t="s">
        <v>225</v>
      </c>
      <c r="BK218" s="226">
        <f>SUM(BK219:BK235)</f>
        <v>0</v>
      </c>
    </row>
    <row r="219" s="2" customFormat="1" ht="24.15" customHeight="1">
      <c r="A219" s="40"/>
      <c r="B219" s="41"/>
      <c r="C219" s="229" t="s">
        <v>701</v>
      </c>
      <c r="D219" s="229" t="s">
        <v>227</v>
      </c>
      <c r="E219" s="230" t="s">
        <v>3705</v>
      </c>
      <c r="F219" s="231" t="s">
        <v>3706</v>
      </c>
      <c r="G219" s="232" t="s">
        <v>230</v>
      </c>
      <c r="H219" s="233">
        <v>87.75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4185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3708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13" customFormat="1">
      <c r="A221" s="13"/>
      <c r="B221" s="247"/>
      <c r="C221" s="248"/>
      <c r="D221" s="249" t="s">
        <v>236</v>
      </c>
      <c r="E221" s="250" t="s">
        <v>1</v>
      </c>
      <c r="F221" s="251" t="s">
        <v>4186</v>
      </c>
      <c r="G221" s="248"/>
      <c r="H221" s="252">
        <v>87.75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236</v>
      </c>
      <c r="AU221" s="258" t="s">
        <v>21</v>
      </c>
      <c r="AV221" s="13" t="s">
        <v>21</v>
      </c>
      <c r="AW221" s="13" t="s">
        <v>36</v>
      </c>
      <c r="AX221" s="13" t="s">
        <v>88</v>
      </c>
      <c r="AY221" s="258" t="s">
        <v>225</v>
      </c>
    </row>
    <row r="222" s="2" customFormat="1" ht="24.15" customHeight="1">
      <c r="A222" s="40"/>
      <c r="B222" s="41"/>
      <c r="C222" s="229" t="s">
        <v>405</v>
      </c>
      <c r="D222" s="229" t="s">
        <v>227</v>
      </c>
      <c r="E222" s="230" t="s">
        <v>4187</v>
      </c>
      <c r="F222" s="231" t="s">
        <v>4188</v>
      </c>
      <c r="G222" s="232" t="s">
        <v>230</v>
      </c>
      <c r="H222" s="233">
        <v>79.5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4189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4190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4191</v>
      </c>
      <c r="G224" s="248"/>
      <c r="H224" s="252">
        <v>79.5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33" customHeight="1">
      <c r="A225" s="40"/>
      <c r="B225" s="41"/>
      <c r="C225" s="229" t="s">
        <v>412</v>
      </c>
      <c r="D225" s="229" t="s">
        <v>227</v>
      </c>
      <c r="E225" s="230" t="s">
        <v>4192</v>
      </c>
      <c r="F225" s="231" t="s">
        <v>4193</v>
      </c>
      <c r="G225" s="232" t="s">
        <v>230</v>
      </c>
      <c r="H225" s="233">
        <v>73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4194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4195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13" customFormat="1">
      <c r="A227" s="13"/>
      <c r="B227" s="247"/>
      <c r="C227" s="248"/>
      <c r="D227" s="249" t="s">
        <v>236</v>
      </c>
      <c r="E227" s="250" t="s">
        <v>1</v>
      </c>
      <c r="F227" s="251" t="s">
        <v>4196</v>
      </c>
      <c r="G227" s="248"/>
      <c r="H227" s="252">
        <v>73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36</v>
      </c>
      <c r="AX227" s="13" t="s">
        <v>88</v>
      </c>
      <c r="AY227" s="258" t="s">
        <v>225</v>
      </c>
    </row>
    <row r="228" s="2" customFormat="1" ht="16.5" customHeight="1">
      <c r="A228" s="40"/>
      <c r="B228" s="41"/>
      <c r="C228" s="229" t="s">
        <v>441</v>
      </c>
      <c r="D228" s="229" t="s">
        <v>227</v>
      </c>
      <c r="E228" s="230" t="s">
        <v>4197</v>
      </c>
      <c r="F228" s="231" t="s">
        <v>4198</v>
      </c>
      <c r="G228" s="232" t="s">
        <v>230</v>
      </c>
      <c r="H228" s="233">
        <v>31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0.34499999999999997</v>
      </c>
      <c r="R228" s="238">
        <f>Q228*H228</f>
        <v>10.694999999999999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4199</v>
      </c>
    </row>
    <row r="229" s="13" customFormat="1">
      <c r="A229" s="13"/>
      <c r="B229" s="247"/>
      <c r="C229" s="248"/>
      <c r="D229" s="249" t="s">
        <v>236</v>
      </c>
      <c r="E229" s="250" t="s">
        <v>1</v>
      </c>
      <c r="F229" s="251" t="s">
        <v>4200</v>
      </c>
      <c r="G229" s="248"/>
      <c r="H229" s="252">
        <v>31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236</v>
      </c>
      <c r="AU229" s="258" t="s">
        <v>21</v>
      </c>
      <c r="AV229" s="13" t="s">
        <v>21</v>
      </c>
      <c r="AW229" s="13" t="s">
        <v>36</v>
      </c>
      <c r="AX229" s="13" t="s">
        <v>88</v>
      </c>
      <c r="AY229" s="258" t="s">
        <v>225</v>
      </c>
    </row>
    <row r="230" s="2" customFormat="1" ht="24.15" customHeight="1">
      <c r="A230" s="40"/>
      <c r="B230" s="41"/>
      <c r="C230" s="229" t="s">
        <v>423</v>
      </c>
      <c r="D230" s="229" t="s">
        <v>227</v>
      </c>
      <c r="E230" s="230" t="s">
        <v>3735</v>
      </c>
      <c r="F230" s="231" t="s">
        <v>3736</v>
      </c>
      <c r="G230" s="232" t="s">
        <v>230</v>
      </c>
      <c r="H230" s="233">
        <v>148.59999999999999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4201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3738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4202</v>
      </c>
      <c r="G232" s="248"/>
      <c r="H232" s="252">
        <v>148.59999999999999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33" customHeight="1">
      <c r="A233" s="40"/>
      <c r="B233" s="41"/>
      <c r="C233" s="229" t="s">
        <v>430</v>
      </c>
      <c r="D233" s="229" t="s">
        <v>227</v>
      </c>
      <c r="E233" s="230" t="s">
        <v>3740</v>
      </c>
      <c r="F233" s="231" t="s">
        <v>3741</v>
      </c>
      <c r="G233" s="232" t="s">
        <v>230</v>
      </c>
      <c r="H233" s="233">
        <v>67.200000000000003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4203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3743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2" customFormat="1">
      <c r="A235" s="40"/>
      <c r="B235" s="41"/>
      <c r="C235" s="42"/>
      <c r="D235" s="249" t="s">
        <v>261</v>
      </c>
      <c r="E235" s="42"/>
      <c r="F235" s="259" t="s">
        <v>4204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261</v>
      </c>
      <c r="AU235" s="18" t="s">
        <v>21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559</v>
      </c>
      <c r="F236" s="227" t="s">
        <v>560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SUM(P237:P238)</f>
        <v>0</v>
      </c>
      <c r="Q236" s="221"/>
      <c r="R236" s="222">
        <f>SUM(R237:R238)</f>
        <v>0</v>
      </c>
      <c r="S236" s="221"/>
      <c r="T236" s="223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SUM(BK237:BK238)</f>
        <v>0</v>
      </c>
    </row>
    <row r="237" s="2" customFormat="1" ht="33" customHeight="1">
      <c r="A237" s="40"/>
      <c r="B237" s="41"/>
      <c r="C237" s="229" t="s">
        <v>436</v>
      </c>
      <c r="D237" s="229" t="s">
        <v>227</v>
      </c>
      <c r="E237" s="230" t="s">
        <v>3923</v>
      </c>
      <c r="F237" s="231" t="s">
        <v>3924</v>
      </c>
      <c r="G237" s="232" t="s">
        <v>395</v>
      </c>
      <c r="H237" s="233">
        <v>589.19299999999998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4205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3926</v>
      </c>
      <c r="G238" s="42"/>
      <c r="H238" s="42"/>
      <c r="I238" s="244"/>
      <c r="J238" s="42"/>
      <c r="K238" s="42"/>
      <c r="L238" s="46"/>
      <c r="M238" s="299"/>
      <c r="N238" s="300"/>
      <c r="O238" s="294"/>
      <c r="P238" s="294"/>
      <c r="Q238" s="294"/>
      <c r="R238" s="294"/>
      <c r="S238" s="294"/>
      <c r="T238" s="301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2" customFormat="1" ht="6.96" customHeight="1">
      <c r="A239" s="40"/>
      <c r="B239" s="68"/>
      <c r="C239" s="69"/>
      <c r="D239" s="69"/>
      <c r="E239" s="69"/>
      <c r="F239" s="69"/>
      <c r="G239" s="69"/>
      <c r="H239" s="69"/>
      <c r="I239" s="69"/>
      <c r="J239" s="69"/>
      <c r="K239" s="69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RYC98WCX3YQlVbSHMvERlkzCoYKZcCGz3f5SlUmFsl/M9o1vcsQYf80DyKCHTvBj7SesdCd1/p+evBj/K6aJCw==" hashValue="21rXtPR4drB3tQYKEDJ9fg5LZN1ERF+YLC2vp7NQUorp0lCkm++11P0RJlGqYQ5Gs90SMoIGUTp4XdNqSAo+Yg==" algorithmName="SHA-512" password="CC35"/>
  <autoFilter ref="C120:K2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21151113"/>
    <hyperlink ref="F130" r:id="rId2" display="https://podminky.urs.cz/item/CS_URS_2024_02/131351104"/>
    <hyperlink ref="F133" r:id="rId3" display="https://podminky.urs.cz/item/CS_URS_2024_02/162351124"/>
    <hyperlink ref="F136" r:id="rId4" display="https://podminky.urs.cz/item/CS_URS_2024_01/162551108"/>
    <hyperlink ref="F148" r:id="rId5" display="https://podminky.urs.cz/item/CS_URS_2024_02/162751137"/>
    <hyperlink ref="F153" r:id="rId6" display="https://podminky.urs.cz/item/CS_URS_2024_02/162751139"/>
    <hyperlink ref="F156" r:id="rId7" display="https://podminky.urs.cz/item/CS_URS_2024_02/167151111"/>
    <hyperlink ref="F161" r:id="rId8" display="https://podminky.urs.cz/item/CS_URS_2024_02/171152501"/>
    <hyperlink ref="F165" r:id="rId9" display="https://podminky.urs.cz/item/CS_URS_2024_02/171201231"/>
    <hyperlink ref="F168" r:id="rId10" display="https://podminky.urs.cz/item/CS_URS_2024_02/171251201"/>
    <hyperlink ref="F173" r:id="rId11" display="https://podminky.urs.cz/item/CS_URS_2024_02/174151101"/>
    <hyperlink ref="F180" r:id="rId12" display="https://podminky.urs.cz/item/CS_URS_2024_02/181351113"/>
    <hyperlink ref="F183" r:id="rId13" display="https://podminky.urs.cz/item/CS_URS_2024_02/181411131"/>
    <hyperlink ref="F186" r:id="rId14" display="https://podminky.urs.cz/item/CS_URS_2024_02/181411132"/>
    <hyperlink ref="F192" r:id="rId15" display="https://podminky.urs.cz/item/CS_URS_2024_02/181951114"/>
    <hyperlink ref="F195" r:id="rId16" display="https://podminky.urs.cz/item/CS_URS_2024_02/182111111"/>
    <hyperlink ref="F200" r:id="rId17" display="https://podminky.urs.cz/item/CS_URS_2024_02/182251101"/>
    <hyperlink ref="F203" r:id="rId18" display="https://podminky.urs.cz/item/CS_URS_2024_02/182351023"/>
    <hyperlink ref="F206" r:id="rId19" display="https://podminky.urs.cz/item/CS_URS_2024_02/185804312"/>
    <hyperlink ref="F216" r:id="rId20" display="https://podminky.urs.cz/item/CS_URS_2024_02/462519002"/>
    <hyperlink ref="F220" r:id="rId21" display="https://podminky.urs.cz/item/CS_URS_2024_02/564861111"/>
    <hyperlink ref="F223" r:id="rId22" display="https://podminky.urs.cz/item/CS_URS_2024_02/567122111"/>
    <hyperlink ref="F226" r:id="rId23" display="https://podminky.urs.cz/item/CS_URS_2024_02/565145111"/>
    <hyperlink ref="F231" r:id="rId24" display="https://podminky.urs.cz/item/CS_URS_2024_02/573231106"/>
    <hyperlink ref="F234" r:id="rId25" display="https://podminky.urs.cz/item/CS_URS_2024_02/577134121"/>
    <hyperlink ref="F238" r:id="rId26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4206</v>
      </c>
      <c r="BA2" s="148" t="s">
        <v>1</v>
      </c>
      <c r="BB2" s="148" t="s">
        <v>1</v>
      </c>
      <c r="BC2" s="148" t="s">
        <v>4207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4209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ROUND((SUM(BE129:BE307)),  2)</f>
        <v>0</v>
      </c>
      <c r="G35" s="40"/>
      <c r="H35" s="40"/>
      <c r="I35" s="167">
        <v>0.20999999999999999</v>
      </c>
      <c r="J35" s="166">
        <f>ROUND(((SUM(BE129:BE307))*I35),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ROUND((SUM(BF129:BF307)),  2)</f>
        <v>0</v>
      </c>
      <c r="G36" s="40"/>
      <c r="H36" s="40"/>
      <c r="I36" s="167">
        <v>0.14999999999999999</v>
      </c>
      <c r="J36" s="166">
        <f>ROUND(((SUM(BF129:BF307))*I36),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ROUND((SUM(BH129:BH307)),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030.42.1 - Vyústění vnitřních vod zleva v km 0,024 04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J240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602</v>
      </c>
      <c r="E105" s="199"/>
      <c r="F105" s="199"/>
      <c r="G105" s="199"/>
      <c r="H105" s="199"/>
      <c r="I105" s="199"/>
      <c r="J105" s="200">
        <f>J246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 xml:space="preserve">030.42.1 - Vyústění vnitřních vod zleva v km 0,024 04 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10.37402256</v>
      </c>
      <c r="S129" s="106"/>
      <c r="T129" s="211">
        <f>T130</f>
        <v>1.5455999999999999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P131+P207+P211+P227+P240+P246+P295+P305</f>
        <v>0</v>
      </c>
      <c r="Q130" s="221"/>
      <c r="R130" s="222">
        <f>R131+R207+R211+R227+R240+R246+R295+R305</f>
        <v>10.37402256</v>
      </c>
      <c r="S130" s="221"/>
      <c r="T130" s="223">
        <f>T131+T207+T211+T227+T240+T246+T295+T305</f>
        <v>1.5455999999999999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BK131+BK207+BK211+BK227+BK240+BK246+BK295+BK305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0.03117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72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0.00216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4210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4211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4212</v>
      </c>
      <c r="F136" s="231" t="s">
        <v>4213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4214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4119</v>
      </c>
      <c r="F137" s="231" t="s">
        <v>4120</v>
      </c>
      <c r="G137" s="232" t="s">
        <v>230</v>
      </c>
      <c r="H137" s="233">
        <v>7.5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4215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4217</v>
      </c>
      <c r="G140" s="248"/>
      <c r="H140" s="252">
        <v>7.5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7.5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1142</v>
      </c>
      <c r="F142" s="231" t="s">
        <v>1143</v>
      </c>
      <c r="G142" s="232" t="s">
        <v>240</v>
      </c>
      <c r="H142" s="233">
        <v>27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4218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4220</v>
      </c>
      <c r="G145" s="248"/>
      <c r="H145" s="252">
        <v>27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1147</v>
      </c>
      <c r="F146" s="231" t="s">
        <v>1148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4221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4223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4224</v>
      </c>
      <c r="F150" s="231" t="s">
        <v>4225</v>
      </c>
      <c r="G150" s="232" t="s">
        <v>230</v>
      </c>
      <c r="H150" s="233">
        <v>49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0.028910000000000002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4226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4229</v>
      </c>
      <c r="G153" s="248"/>
      <c r="H153" s="252">
        <v>49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4230</v>
      </c>
      <c r="F154" s="231" t="s">
        <v>4231</v>
      </c>
      <c r="G154" s="232" t="s">
        <v>230</v>
      </c>
      <c r="H154" s="233">
        <v>49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4232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67.510000000000005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4234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4235</v>
      </c>
      <c r="G158" s="248"/>
      <c r="H158" s="252">
        <v>34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4236</v>
      </c>
      <c r="G159" s="248"/>
      <c r="H159" s="252">
        <v>1.125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35.125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4237</v>
      </c>
      <c r="G161" s="248"/>
      <c r="H161" s="252">
        <v>26.5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4238</v>
      </c>
      <c r="G162" s="248"/>
      <c r="H162" s="252">
        <v>3.8999999999999999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4239</v>
      </c>
      <c r="G163" s="248"/>
      <c r="H163" s="252">
        <v>1.1200000000000001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4240</v>
      </c>
      <c r="G164" s="248"/>
      <c r="H164" s="252">
        <v>0.76500000000000001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4241</v>
      </c>
      <c r="G165" s="248"/>
      <c r="H165" s="252">
        <v>0.10000000000000001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5" customFormat="1">
      <c r="A166" s="15"/>
      <c r="B166" s="271"/>
      <c r="C166" s="272"/>
      <c r="D166" s="249" t="s">
        <v>236</v>
      </c>
      <c r="E166" s="273" t="s">
        <v>4206</v>
      </c>
      <c r="F166" s="274" t="s">
        <v>303</v>
      </c>
      <c r="G166" s="272"/>
      <c r="H166" s="275">
        <v>32.384999999999998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236</v>
      </c>
      <c r="AU166" s="281" t="s">
        <v>21</v>
      </c>
      <c r="AV166" s="15" t="s">
        <v>244</v>
      </c>
      <c r="AW166" s="15" t="s">
        <v>36</v>
      </c>
      <c r="AX166" s="15" t="s">
        <v>80</v>
      </c>
      <c r="AY166" s="281" t="s">
        <v>225</v>
      </c>
    </row>
    <row r="167" s="14" customFormat="1">
      <c r="A167" s="14"/>
      <c r="B167" s="260"/>
      <c r="C167" s="261"/>
      <c r="D167" s="249" t="s">
        <v>236</v>
      </c>
      <c r="E167" s="262" t="s">
        <v>1</v>
      </c>
      <c r="F167" s="263" t="s">
        <v>270</v>
      </c>
      <c r="G167" s="261"/>
      <c r="H167" s="264">
        <v>67.510000000000005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236</v>
      </c>
      <c r="AU167" s="270" t="s">
        <v>21</v>
      </c>
      <c r="AV167" s="14" t="s">
        <v>232</v>
      </c>
      <c r="AW167" s="14" t="s">
        <v>36</v>
      </c>
      <c r="AX167" s="14" t="s">
        <v>88</v>
      </c>
      <c r="AY167" s="270" t="s">
        <v>225</v>
      </c>
    </row>
    <row r="168" s="2" customFormat="1" ht="37.8" customHeight="1">
      <c r="A168" s="40"/>
      <c r="B168" s="41"/>
      <c r="C168" s="229" t="s">
        <v>289</v>
      </c>
      <c r="D168" s="229" t="s">
        <v>227</v>
      </c>
      <c r="E168" s="230" t="s">
        <v>671</v>
      </c>
      <c r="F168" s="231" t="s">
        <v>672</v>
      </c>
      <c r="G168" s="232" t="s">
        <v>240</v>
      </c>
      <c r="H168" s="233">
        <v>7.7999999999999998</v>
      </c>
      <c r="I168" s="234"/>
      <c r="J168" s="235">
        <f>ROUND(I168*H168,2)</f>
        <v>0</v>
      </c>
      <c r="K168" s="231" t="s">
        <v>231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232</v>
      </c>
      <c r="AT168" s="240" t="s">
        <v>227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4242</v>
      </c>
    </row>
    <row r="169" s="2" customFormat="1">
      <c r="A169" s="40"/>
      <c r="B169" s="41"/>
      <c r="C169" s="42"/>
      <c r="D169" s="242" t="s">
        <v>234</v>
      </c>
      <c r="E169" s="42"/>
      <c r="F169" s="243" t="s">
        <v>674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234</v>
      </c>
      <c r="AU169" s="18" t="s">
        <v>21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4243</v>
      </c>
      <c r="G170" s="248"/>
      <c r="H170" s="252">
        <v>7.7999999999999998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2" customFormat="1" ht="37.8" customHeight="1">
      <c r="A171" s="40"/>
      <c r="B171" s="41"/>
      <c r="C171" s="229" t="s">
        <v>295</v>
      </c>
      <c r="D171" s="229" t="s">
        <v>227</v>
      </c>
      <c r="E171" s="230" t="s">
        <v>678</v>
      </c>
      <c r="F171" s="231" t="s">
        <v>679</v>
      </c>
      <c r="G171" s="232" t="s">
        <v>240</v>
      </c>
      <c r="H171" s="233">
        <v>78</v>
      </c>
      <c r="I171" s="234"/>
      <c r="J171" s="235">
        <f>ROUND(I171*H171,2)</f>
        <v>0</v>
      </c>
      <c r="K171" s="231" t="s">
        <v>231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4244</v>
      </c>
    </row>
    <row r="172" s="2" customFormat="1">
      <c r="A172" s="40"/>
      <c r="B172" s="41"/>
      <c r="C172" s="42"/>
      <c r="D172" s="242" t="s">
        <v>234</v>
      </c>
      <c r="E172" s="42"/>
      <c r="F172" s="243" t="s">
        <v>681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234</v>
      </c>
      <c r="AU172" s="18" t="s">
        <v>21</v>
      </c>
    </row>
    <row r="173" s="13" customFormat="1">
      <c r="A173" s="13"/>
      <c r="B173" s="247"/>
      <c r="C173" s="248"/>
      <c r="D173" s="249" t="s">
        <v>236</v>
      </c>
      <c r="E173" s="250" t="s">
        <v>1</v>
      </c>
      <c r="F173" s="251" t="s">
        <v>4245</v>
      </c>
      <c r="G173" s="248"/>
      <c r="H173" s="252">
        <v>78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236</v>
      </c>
      <c r="AU173" s="258" t="s">
        <v>21</v>
      </c>
      <c r="AV173" s="13" t="s">
        <v>21</v>
      </c>
      <c r="AW173" s="13" t="s">
        <v>36</v>
      </c>
      <c r="AX173" s="13" t="s">
        <v>88</v>
      </c>
      <c r="AY173" s="258" t="s">
        <v>225</v>
      </c>
    </row>
    <row r="174" s="2" customFormat="1" ht="24.15" customHeight="1">
      <c r="A174" s="40"/>
      <c r="B174" s="41"/>
      <c r="C174" s="229" t="s">
        <v>317</v>
      </c>
      <c r="D174" s="229" t="s">
        <v>227</v>
      </c>
      <c r="E174" s="230" t="s">
        <v>400</v>
      </c>
      <c r="F174" s="231" t="s">
        <v>401</v>
      </c>
      <c r="G174" s="232" t="s">
        <v>240</v>
      </c>
      <c r="H174" s="233">
        <v>32.384999999999998</v>
      </c>
      <c r="I174" s="234"/>
      <c r="J174" s="235">
        <f>ROUND(I174*H174,2)</f>
        <v>0</v>
      </c>
      <c r="K174" s="231" t="s">
        <v>231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232</v>
      </c>
      <c r="AT174" s="240" t="s">
        <v>227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4246</v>
      </c>
    </row>
    <row r="175" s="2" customFormat="1">
      <c r="A175" s="40"/>
      <c r="B175" s="41"/>
      <c r="C175" s="42"/>
      <c r="D175" s="242" t="s">
        <v>234</v>
      </c>
      <c r="E175" s="42"/>
      <c r="F175" s="243" t="s">
        <v>403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234</v>
      </c>
      <c r="AU175" s="18" t="s">
        <v>21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4206</v>
      </c>
      <c r="G176" s="248"/>
      <c r="H176" s="252">
        <v>32.384999999999998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88</v>
      </c>
      <c r="AY176" s="258" t="s">
        <v>225</v>
      </c>
    </row>
    <row r="177" s="2" customFormat="1" ht="33" customHeight="1">
      <c r="A177" s="40"/>
      <c r="B177" s="41"/>
      <c r="C177" s="229" t="s">
        <v>323</v>
      </c>
      <c r="D177" s="229" t="s">
        <v>227</v>
      </c>
      <c r="E177" s="230" t="s">
        <v>393</v>
      </c>
      <c r="F177" s="231" t="s">
        <v>394</v>
      </c>
      <c r="G177" s="232" t="s">
        <v>395</v>
      </c>
      <c r="H177" s="233">
        <v>15.6</v>
      </c>
      <c r="I177" s="234"/>
      <c r="J177" s="235">
        <f>ROUND(I177*H177,2)</f>
        <v>0</v>
      </c>
      <c r="K177" s="231" t="s">
        <v>231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4247</v>
      </c>
    </row>
    <row r="178" s="2" customFormat="1">
      <c r="A178" s="40"/>
      <c r="B178" s="41"/>
      <c r="C178" s="42"/>
      <c r="D178" s="242" t="s">
        <v>234</v>
      </c>
      <c r="E178" s="42"/>
      <c r="F178" s="243" t="s">
        <v>397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234</v>
      </c>
      <c r="AU178" s="18" t="s">
        <v>21</v>
      </c>
    </row>
    <row r="179" s="13" customFormat="1">
      <c r="A179" s="13"/>
      <c r="B179" s="247"/>
      <c r="C179" s="248"/>
      <c r="D179" s="249" t="s">
        <v>236</v>
      </c>
      <c r="E179" s="250" t="s">
        <v>1</v>
      </c>
      <c r="F179" s="251" t="s">
        <v>4248</v>
      </c>
      <c r="G179" s="248"/>
      <c r="H179" s="252">
        <v>15.6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36</v>
      </c>
      <c r="AX179" s="13" t="s">
        <v>88</v>
      </c>
      <c r="AY179" s="258" t="s">
        <v>225</v>
      </c>
    </row>
    <row r="180" s="2" customFormat="1" ht="16.5" customHeight="1">
      <c r="A180" s="40"/>
      <c r="B180" s="41"/>
      <c r="C180" s="229" t="s">
        <v>328</v>
      </c>
      <c r="D180" s="229" t="s">
        <v>227</v>
      </c>
      <c r="E180" s="230" t="s">
        <v>406</v>
      </c>
      <c r="F180" s="231" t="s">
        <v>407</v>
      </c>
      <c r="G180" s="232" t="s">
        <v>240</v>
      </c>
      <c r="H180" s="233">
        <v>37.399999999999999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4249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409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>
      <c r="A182" s="40"/>
      <c r="B182" s="41"/>
      <c r="C182" s="42"/>
      <c r="D182" s="249" t="s">
        <v>261</v>
      </c>
      <c r="E182" s="42"/>
      <c r="F182" s="259" t="s">
        <v>4250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261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4251</v>
      </c>
      <c r="G183" s="248"/>
      <c r="H183" s="252">
        <v>3.3999999999999999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4235</v>
      </c>
      <c r="G184" s="248"/>
      <c r="H184" s="252">
        <v>34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4" customFormat="1">
      <c r="A185" s="14"/>
      <c r="B185" s="260"/>
      <c r="C185" s="261"/>
      <c r="D185" s="249" t="s">
        <v>236</v>
      </c>
      <c r="E185" s="262" t="s">
        <v>1</v>
      </c>
      <c r="F185" s="263" t="s">
        <v>270</v>
      </c>
      <c r="G185" s="261"/>
      <c r="H185" s="264">
        <v>37.399999999999999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0" t="s">
        <v>236</v>
      </c>
      <c r="AU185" s="270" t="s">
        <v>21</v>
      </c>
      <c r="AV185" s="14" t="s">
        <v>232</v>
      </c>
      <c r="AW185" s="14" t="s">
        <v>36</v>
      </c>
      <c r="AX185" s="14" t="s">
        <v>88</v>
      </c>
      <c r="AY185" s="270" t="s">
        <v>225</v>
      </c>
    </row>
    <row r="186" s="2" customFormat="1" ht="24.15" customHeight="1">
      <c r="A186" s="40"/>
      <c r="B186" s="41"/>
      <c r="C186" s="229" t="s">
        <v>8</v>
      </c>
      <c r="D186" s="229" t="s">
        <v>227</v>
      </c>
      <c r="E186" s="230" t="s">
        <v>324</v>
      </c>
      <c r="F186" s="231" t="s">
        <v>325</v>
      </c>
      <c r="G186" s="232" t="s">
        <v>240</v>
      </c>
      <c r="H186" s="233">
        <v>26.5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4252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327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>
      <c r="A188" s="40"/>
      <c r="B188" s="41"/>
      <c r="C188" s="42"/>
      <c r="D188" s="249" t="s">
        <v>261</v>
      </c>
      <c r="E188" s="42"/>
      <c r="F188" s="259" t="s">
        <v>4253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261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4254</v>
      </c>
      <c r="G189" s="248"/>
      <c r="H189" s="252">
        <v>26.5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340</v>
      </c>
      <c r="D190" s="229" t="s">
        <v>227</v>
      </c>
      <c r="E190" s="230" t="s">
        <v>827</v>
      </c>
      <c r="F190" s="231" t="s">
        <v>828</v>
      </c>
      <c r="G190" s="232" t="s">
        <v>240</v>
      </c>
      <c r="H190" s="233">
        <v>3.8999999999999999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4255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830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>
      <c r="A192" s="40"/>
      <c r="B192" s="41"/>
      <c r="C192" s="42"/>
      <c r="D192" s="249" t="s">
        <v>261</v>
      </c>
      <c r="E192" s="42"/>
      <c r="F192" s="259" t="s">
        <v>4256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261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4238</v>
      </c>
      <c r="G193" s="248"/>
      <c r="H193" s="252">
        <v>3.8999999999999999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4" customFormat="1">
      <c r="A194" s="14"/>
      <c r="B194" s="260"/>
      <c r="C194" s="261"/>
      <c r="D194" s="249" t="s">
        <v>236</v>
      </c>
      <c r="E194" s="262" t="s">
        <v>1</v>
      </c>
      <c r="F194" s="263" t="s">
        <v>270</v>
      </c>
      <c r="G194" s="261"/>
      <c r="H194" s="264">
        <v>3.8999999999999999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236</v>
      </c>
      <c r="AU194" s="270" t="s">
        <v>21</v>
      </c>
      <c r="AV194" s="14" t="s">
        <v>232</v>
      </c>
      <c r="AW194" s="14" t="s">
        <v>36</v>
      </c>
      <c r="AX194" s="14" t="s">
        <v>88</v>
      </c>
      <c r="AY194" s="270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1184</v>
      </c>
      <c r="F195" s="231" t="s">
        <v>1185</v>
      </c>
      <c r="G195" s="232" t="s">
        <v>230</v>
      </c>
      <c r="H195" s="233">
        <v>5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4257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4258</v>
      </c>
      <c r="G197" s="248"/>
      <c r="H197" s="252">
        <v>5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1203</v>
      </c>
      <c r="F198" s="231" t="s">
        <v>1204</v>
      </c>
      <c r="G198" s="232" t="s">
        <v>230</v>
      </c>
      <c r="H198" s="233">
        <v>5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4259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4260</v>
      </c>
      <c r="G200" s="248"/>
      <c r="H200" s="252">
        <v>5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424</v>
      </c>
      <c r="F201" s="284" t="s">
        <v>425</v>
      </c>
      <c r="G201" s="285" t="s">
        <v>426</v>
      </c>
      <c r="H201" s="286">
        <v>0.10000000000000001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0.00010000000000000001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4261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4262</v>
      </c>
      <c r="G202" s="248"/>
      <c r="H202" s="252">
        <v>0.10000000000000001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708</v>
      </c>
      <c r="F203" s="231" t="s">
        <v>709</v>
      </c>
      <c r="G203" s="232" t="s">
        <v>230</v>
      </c>
      <c r="H203" s="233">
        <v>5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4263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437</v>
      </c>
      <c r="F205" s="231" t="s">
        <v>438</v>
      </c>
      <c r="G205" s="232" t="s">
        <v>240</v>
      </c>
      <c r="H205" s="233">
        <v>0.10000000000000001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4264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446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1.6107139999999998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988</v>
      </c>
      <c r="F208" s="231" t="s">
        <v>989</v>
      </c>
      <c r="G208" s="232" t="s">
        <v>240</v>
      </c>
      <c r="H208" s="233">
        <v>0.69999999999999996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1.6107139999999998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4265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4266</v>
      </c>
      <c r="G210" s="248"/>
      <c r="H210" s="252">
        <v>0.69999999999999996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462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0.15662255999999999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SUM(BK212:BK226)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4267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4268</v>
      </c>
      <c r="G214" s="248"/>
      <c r="H214" s="252">
        <v>1.29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386</v>
      </c>
      <c r="D215" s="229" t="s">
        <v>227</v>
      </c>
      <c r="E215" s="230" t="s">
        <v>720</v>
      </c>
      <c r="F215" s="231" t="s">
        <v>721</v>
      </c>
      <c r="G215" s="232" t="s">
        <v>230</v>
      </c>
      <c r="H215" s="233">
        <v>6.1699999999999999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0.053370499999999994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4269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723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4270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4271</v>
      </c>
      <c r="G218" s="248"/>
      <c r="H218" s="252">
        <v>6.1699999999999999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1.75" customHeight="1">
      <c r="A219" s="40"/>
      <c r="B219" s="41"/>
      <c r="C219" s="229" t="s">
        <v>392</v>
      </c>
      <c r="D219" s="229" t="s">
        <v>227</v>
      </c>
      <c r="E219" s="230" t="s">
        <v>725</v>
      </c>
      <c r="F219" s="231" t="s">
        <v>726</v>
      </c>
      <c r="G219" s="232" t="s">
        <v>230</v>
      </c>
      <c r="H219" s="233">
        <v>6.1699999999999999</v>
      </c>
      <c r="I219" s="234"/>
      <c r="J219" s="235">
        <f>ROUND(I219*H219,2)</f>
        <v>0</v>
      </c>
      <c r="K219" s="231" t="s">
        <v>231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232</v>
      </c>
      <c r="AT219" s="240" t="s">
        <v>227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4272</v>
      </c>
    </row>
    <row r="220" s="2" customFormat="1">
      <c r="A220" s="40"/>
      <c r="B220" s="41"/>
      <c r="C220" s="42"/>
      <c r="D220" s="242" t="s">
        <v>234</v>
      </c>
      <c r="E220" s="42"/>
      <c r="F220" s="243" t="s">
        <v>728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234</v>
      </c>
      <c r="AU220" s="18" t="s">
        <v>21</v>
      </c>
    </row>
    <row r="221" s="2" customFormat="1" ht="24.15" customHeight="1">
      <c r="A221" s="40"/>
      <c r="B221" s="41"/>
      <c r="C221" s="229" t="s">
        <v>399</v>
      </c>
      <c r="D221" s="229" t="s">
        <v>227</v>
      </c>
      <c r="E221" s="230" t="s">
        <v>1022</v>
      </c>
      <c r="F221" s="231" t="s">
        <v>1023</v>
      </c>
      <c r="G221" s="232" t="s">
        <v>395</v>
      </c>
      <c r="H221" s="233">
        <v>0.062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1.09528</v>
      </c>
      <c r="R221" s="238">
        <f>Q221*H221</f>
        <v>0.06790736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4273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1025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4274</v>
      </c>
      <c r="G223" s="248"/>
      <c r="H223" s="252">
        <v>0.062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701</v>
      </c>
      <c r="D224" s="229" t="s">
        <v>227</v>
      </c>
      <c r="E224" s="230" t="s">
        <v>736</v>
      </c>
      <c r="F224" s="231" t="s">
        <v>737</v>
      </c>
      <c r="G224" s="232" t="s">
        <v>395</v>
      </c>
      <c r="H224" s="233">
        <v>0.034000000000000002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1.03955</v>
      </c>
      <c r="R224" s="238">
        <f>Q224*H224</f>
        <v>0.0353447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4275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739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1680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12" customFormat="1" ht="22.8" customHeight="1">
      <c r="A227" s="12"/>
      <c r="B227" s="213"/>
      <c r="C227" s="214"/>
      <c r="D227" s="215" t="s">
        <v>79</v>
      </c>
      <c r="E227" s="227" t="s">
        <v>232</v>
      </c>
      <c r="F227" s="227" t="s">
        <v>469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SUM(P228:P239)</f>
        <v>0</v>
      </c>
      <c r="Q227" s="221"/>
      <c r="R227" s="222">
        <f>SUM(R228:R239)</f>
        <v>4.5101360000000001</v>
      </c>
      <c r="S227" s="221"/>
      <c r="T227" s="223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88</v>
      </c>
      <c r="AT227" s="225" t="s">
        <v>79</v>
      </c>
      <c r="AU227" s="225" t="s">
        <v>88</v>
      </c>
      <c r="AY227" s="224" t="s">
        <v>225</v>
      </c>
      <c r="BK227" s="226">
        <f>SUM(BK228:BK239)</f>
        <v>0</v>
      </c>
    </row>
    <row r="228" s="2" customFormat="1" ht="21.75" customHeight="1">
      <c r="A228" s="40"/>
      <c r="B228" s="41"/>
      <c r="C228" s="229" t="s">
        <v>405</v>
      </c>
      <c r="D228" s="229" t="s">
        <v>227</v>
      </c>
      <c r="E228" s="230" t="s">
        <v>4276</v>
      </c>
      <c r="F228" s="231" t="s">
        <v>4277</v>
      </c>
      <c r="G228" s="232" t="s">
        <v>230</v>
      </c>
      <c r="H228" s="233">
        <v>3.7000000000000002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0.21251999999999999</v>
      </c>
      <c r="R228" s="238">
        <f>Q228*H228</f>
        <v>0.78632400000000002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4278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4279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21.75" customHeight="1">
      <c r="A230" s="40"/>
      <c r="B230" s="41"/>
      <c r="C230" s="229" t="s">
        <v>412</v>
      </c>
      <c r="D230" s="229" t="s">
        <v>227</v>
      </c>
      <c r="E230" s="230" t="s">
        <v>2291</v>
      </c>
      <c r="F230" s="231" t="s">
        <v>2292</v>
      </c>
      <c r="G230" s="232" t="s">
        <v>230</v>
      </c>
      <c r="H230" s="233">
        <v>1.7</v>
      </c>
      <c r="I230" s="234"/>
      <c r="J230" s="235">
        <f>ROUND(I230*H230,2)</f>
        <v>0</v>
      </c>
      <c r="K230" s="231" t="s">
        <v>231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0.00027999999999999998</v>
      </c>
      <c r="R230" s="238">
        <f>Q230*H230</f>
        <v>0.00047599999999999997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4280</v>
      </c>
    </row>
    <row r="231" s="2" customFormat="1">
      <c r="A231" s="40"/>
      <c r="B231" s="41"/>
      <c r="C231" s="42"/>
      <c r="D231" s="242" t="s">
        <v>234</v>
      </c>
      <c r="E231" s="42"/>
      <c r="F231" s="243" t="s">
        <v>2294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234</v>
      </c>
      <c r="AU231" s="18" t="s">
        <v>21</v>
      </c>
    </row>
    <row r="232" s="13" customFormat="1">
      <c r="A232" s="13"/>
      <c r="B232" s="247"/>
      <c r="C232" s="248"/>
      <c r="D232" s="249" t="s">
        <v>236</v>
      </c>
      <c r="E232" s="250" t="s">
        <v>1</v>
      </c>
      <c r="F232" s="251" t="s">
        <v>4281</v>
      </c>
      <c r="G232" s="248"/>
      <c r="H232" s="252">
        <v>1.7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236</v>
      </c>
      <c r="AU232" s="258" t="s">
        <v>21</v>
      </c>
      <c r="AV232" s="13" t="s">
        <v>21</v>
      </c>
      <c r="AW232" s="13" t="s">
        <v>36</v>
      </c>
      <c r="AX232" s="13" t="s">
        <v>88</v>
      </c>
      <c r="AY232" s="258" t="s">
        <v>225</v>
      </c>
    </row>
    <row r="233" s="2" customFormat="1" ht="24.15" customHeight="1">
      <c r="A233" s="40"/>
      <c r="B233" s="41"/>
      <c r="C233" s="282" t="s">
        <v>418</v>
      </c>
      <c r="D233" s="282" t="s">
        <v>341</v>
      </c>
      <c r="E233" s="283" t="s">
        <v>477</v>
      </c>
      <c r="F233" s="284" t="s">
        <v>478</v>
      </c>
      <c r="G233" s="285" t="s">
        <v>230</v>
      </c>
      <c r="H233" s="286">
        <v>2.04</v>
      </c>
      <c r="I233" s="287"/>
      <c r="J233" s="288">
        <f>ROUND(I233*H233,2)</f>
        <v>0</v>
      </c>
      <c r="K233" s="284" t="s">
        <v>231</v>
      </c>
      <c r="L233" s="289"/>
      <c r="M233" s="290" t="s">
        <v>1</v>
      </c>
      <c r="N233" s="291" t="s">
        <v>45</v>
      </c>
      <c r="O233" s="93"/>
      <c r="P233" s="238">
        <f>O233*H233</f>
        <v>0</v>
      </c>
      <c r="Q233" s="238">
        <v>0.00059999999999999995</v>
      </c>
      <c r="R233" s="238">
        <f>Q233*H233</f>
        <v>0.0012239999999999998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277</v>
      </c>
      <c r="AT233" s="240" t="s">
        <v>341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4282</v>
      </c>
    </row>
    <row r="234" s="13" customFormat="1">
      <c r="A234" s="13"/>
      <c r="B234" s="247"/>
      <c r="C234" s="248"/>
      <c r="D234" s="249" t="s">
        <v>236</v>
      </c>
      <c r="E234" s="248"/>
      <c r="F234" s="251" t="s">
        <v>4283</v>
      </c>
      <c r="G234" s="248"/>
      <c r="H234" s="252">
        <v>2.04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4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423</v>
      </c>
      <c r="D235" s="229" t="s">
        <v>227</v>
      </c>
      <c r="E235" s="230" t="s">
        <v>4284</v>
      </c>
      <c r="F235" s="231" t="s">
        <v>4285</v>
      </c>
      <c r="G235" s="232" t="s">
        <v>240</v>
      </c>
      <c r="H235" s="233">
        <v>0.73999999999999999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1.9967999999999999</v>
      </c>
      <c r="R235" s="238">
        <f>Q235*H235</f>
        <v>1.4776319999999998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4286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4287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4288</v>
      </c>
      <c r="G237" s="248"/>
      <c r="H237" s="252">
        <v>0.73999999999999999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16.5" customHeight="1">
      <c r="A238" s="40"/>
      <c r="B238" s="41"/>
      <c r="C238" s="229" t="s">
        <v>430</v>
      </c>
      <c r="D238" s="229" t="s">
        <v>227</v>
      </c>
      <c r="E238" s="230" t="s">
        <v>499</v>
      </c>
      <c r="F238" s="231" t="s">
        <v>500</v>
      </c>
      <c r="G238" s="232" t="s">
        <v>240</v>
      </c>
      <c r="H238" s="233">
        <v>1.1200000000000001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2.004</v>
      </c>
      <c r="R238" s="238">
        <f>Q238*H238</f>
        <v>2.2444800000000003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4289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4290</v>
      </c>
      <c r="G239" s="248"/>
      <c r="H239" s="252">
        <v>1.1200000000000001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256</v>
      </c>
      <c r="F240" s="227" t="s">
        <v>504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SUM(P241:P245)</f>
        <v>0</v>
      </c>
      <c r="Q240" s="221"/>
      <c r="R240" s="222">
        <f>SUM(R241:R245)</f>
        <v>0.36292199999999997</v>
      </c>
      <c r="S240" s="221"/>
      <c r="T240" s="22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88</v>
      </c>
      <c r="AT240" s="225" t="s">
        <v>79</v>
      </c>
      <c r="AU240" s="225" t="s">
        <v>88</v>
      </c>
      <c r="AY240" s="224" t="s">
        <v>225</v>
      </c>
      <c r="BK240" s="226">
        <f>SUM(BK241:BK245)</f>
        <v>0</v>
      </c>
    </row>
    <row r="241" s="2" customFormat="1" ht="24.15" customHeight="1">
      <c r="A241" s="40"/>
      <c r="B241" s="41"/>
      <c r="C241" s="229" t="s">
        <v>436</v>
      </c>
      <c r="D241" s="229" t="s">
        <v>227</v>
      </c>
      <c r="E241" s="230" t="s">
        <v>4291</v>
      </c>
      <c r="F241" s="231" t="s">
        <v>4292</v>
      </c>
      <c r="G241" s="232" t="s">
        <v>230</v>
      </c>
      <c r="H241" s="233">
        <v>0.59999999999999998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0.1837</v>
      </c>
      <c r="R241" s="238">
        <f>Q241*H241</f>
        <v>0.11022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4293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4294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4295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16.5" customHeight="1">
      <c r="A244" s="40"/>
      <c r="B244" s="41"/>
      <c r="C244" s="282" t="s">
        <v>441</v>
      </c>
      <c r="D244" s="282" t="s">
        <v>341</v>
      </c>
      <c r="E244" s="283" t="s">
        <v>4296</v>
      </c>
      <c r="F244" s="284" t="s">
        <v>4297</v>
      </c>
      <c r="G244" s="285" t="s">
        <v>230</v>
      </c>
      <c r="H244" s="286">
        <v>0.60599999999999998</v>
      </c>
      <c r="I244" s="287"/>
      <c r="J244" s="288">
        <f>ROUND(I244*H244,2)</f>
        <v>0</v>
      </c>
      <c r="K244" s="284" t="s">
        <v>231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0.41699999999999998</v>
      </c>
      <c r="R244" s="238">
        <f>Q244*H244</f>
        <v>0.25270199999999998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4298</v>
      </c>
    </row>
    <row r="245" s="13" customFormat="1">
      <c r="A245" s="13"/>
      <c r="B245" s="247"/>
      <c r="C245" s="248"/>
      <c r="D245" s="249" t="s">
        <v>236</v>
      </c>
      <c r="E245" s="248"/>
      <c r="F245" s="251" t="s">
        <v>4299</v>
      </c>
      <c r="G245" s="248"/>
      <c r="H245" s="252">
        <v>0.60599999999999998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4</v>
      </c>
      <c r="AX245" s="13" t="s">
        <v>88</v>
      </c>
      <c r="AY245" s="258" t="s">
        <v>225</v>
      </c>
    </row>
    <row r="246" s="12" customFormat="1" ht="22.8" customHeight="1">
      <c r="A246" s="12"/>
      <c r="B246" s="213"/>
      <c r="C246" s="214"/>
      <c r="D246" s="215" t="s">
        <v>79</v>
      </c>
      <c r="E246" s="227" t="s">
        <v>277</v>
      </c>
      <c r="F246" s="227" t="s">
        <v>757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SUM(P247:P294)</f>
        <v>0</v>
      </c>
      <c r="Q246" s="221"/>
      <c r="R246" s="222">
        <f>SUM(R247:R294)</f>
        <v>3.702458</v>
      </c>
      <c r="S246" s="221"/>
      <c r="T246" s="223">
        <f>SUM(T247:T294)</f>
        <v>1.5455999999999999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88</v>
      </c>
      <c r="AT246" s="225" t="s">
        <v>79</v>
      </c>
      <c r="AU246" s="225" t="s">
        <v>88</v>
      </c>
      <c r="AY246" s="224" t="s">
        <v>225</v>
      </c>
      <c r="BK246" s="226">
        <f>SUM(BK247:BK294)</f>
        <v>0</v>
      </c>
    </row>
    <row r="247" s="2" customFormat="1" ht="24.15" customHeight="1">
      <c r="A247" s="40"/>
      <c r="B247" s="41"/>
      <c r="C247" s="229" t="s">
        <v>729</v>
      </c>
      <c r="D247" s="229" t="s">
        <v>227</v>
      </c>
      <c r="E247" s="230" t="s">
        <v>4300</v>
      </c>
      <c r="F247" s="231" t="s">
        <v>4301</v>
      </c>
      <c r="G247" s="232" t="s">
        <v>537</v>
      </c>
      <c r="H247" s="233">
        <v>6.4000000000000004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2.0000000000000002E-05</v>
      </c>
      <c r="R247" s="238">
        <f>Q247*H247</f>
        <v>0.00012800000000000002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4302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4304</v>
      </c>
      <c r="G249" s="248"/>
      <c r="H249" s="252">
        <v>6.4000000000000004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82" t="s">
        <v>735</v>
      </c>
      <c r="D250" s="282" t="s">
        <v>341</v>
      </c>
      <c r="E250" s="283" t="s">
        <v>4305</v>
      </c>
      <c r="F250" s="284" t="s">
        <v>4306</v>
      </c>
      <c r="G250" s="285" t="s">
        <v>537</v>
      </c>
      <c r="H250" s="286">
        <v>6.4000000000000004</v>
      </c>
      <c r="I250" s="287"/>
      <c r="J250" s="288">
        <f>ROUND(I250*H250,2)</f>
        <v>0</v>
      </c>
      <c r="K250" s="284" t="s">
        <v>231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0.0097000000000000003</v>
      </c>
      <c r="R250" s="238">
        <f>Q250*H250</f>
        <v>0.062080000000000003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4307</v>
      </c>
    </row>
    <row r="251" s="13" customFormat="1">
      <c r="A251" s="13"/>
      <c r="B251" s="247"/>
      <c r="C251" s="248"/>
      <c r="D251" s="249" t="s">
        <v>236</v>
      </c>
      <c r="E251" s="248"/>
      <c r="F251" s="251" t="s">
        <v>4308</v>
      </c>
      <c r="G251" s="248"/>
      <c r="H251" s="252">
        <v>6.4000000000000004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236</v>
      </c>
      <c r="AU251" s="258" t="s">
        <v>21</v>
      </c>
      <c r="AV251" s="13" t="s">
        <v>21</v>
      </c>
      <c r="AW251" s="13" t="s">
        <v>4</v>
      </c>
      <c r="AX251" s="13" t="s">
        <v>88</v>
      </c>
      <c r="AY251" s="258" t="s">
        <v>225</v>
      </c>
    </row>
    <row r="252" s="2" customFormat="1" ht="24.15" customHeight="1">
      <c r="A252" s="40"/>
      <c r="B252" s="41"/>
      <c r="C252" s="229" t="s">
        <v>456</v>
      </c>
      <c r="D252" s="229" t="s">
        <v>227</v>
      </c>
      <c r="E252" s="230" t="s">
        <v>4309</v>
      </c>
      <c r="F252" s="231" t="s">
        <v>4310</v>
      </c>
      <c r="G252" s="232" t="s">
        <v>537</v>
      </c>
      <c r="H252" s="233">
        <v>65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0.014999999999999999</v>
      </c>
      <c r="T252" s="239">
        <f>S252*H252</f>
        <v>0.97499999999999998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4311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4312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13" customFormat="1">
      <c r="A254" s="13"/>
      <c r="B254" s="247"/>
      <c r="C254" s="248"/>
      <c r="D254" s="249" t="s">
        <v>236</v>
      </c>
      <c r="E254" s="250" t="s">
        <v>1</v>
      </c>
      <c r="F254" s="251" t="s">
        <v>4313</v>
      </c>
      <c r="G254" s="248"/>
      <c r="H254" s="252">
        <v>65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236</v>
      </c>
      <c r="AU254" s="258" t="s">
        <v>21</v>
      </c>
      <c r="AV254" s="13" t="s">
        <v>21</v>
      </c>
      <c r="AW254" s="13" t="s">
        <v>36</v>
      </c>
      <c r="AX254" s="13" t="s">
        <v>88</v>
      </c>
      <c r="AY254" s="258" t="s">
        <v>225</v>
      </c>
    </row>
    <row r="255" s="2" customFormat="1" ht="24.15" customHeight="1">
      <c r="A255" s="40"/>
      <c r="B255" s="41"/>
      <c r="C255" s="229" t="s">
        <v>463</v>
      </c>
      <c r="D255" s="229" t="s">
        <v>227</v>
      </c>
      <c r="E255" s="230" t="s">
        <v>4314</v>
      </c>
      <c r="F255" s="231" t="s">
        <v>4315</v>
      </c>
      <c r="G255" s="232" t="s">
        <v>459</v>
      </c>
      <c r="H255" s="233">
        <v>1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0.00010000000000000001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4316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4317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2" customFormat="1">
      <c r="A257" s="40"/>
      <c r="B257" s="41"/>
      <c r="C257" s="42"/>
      <c r="D257" s="249" t="s">
        <v>261</v>
      </c>
      <c r="E257" s="42"/>
      <c r="F257" s="259" t="s">
        <v>921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261</v>
      </c>
      <c r="AU257" s="18" t="s">
        <v>21</v>
      </c>
    </row>
    <row r="258" s="2" customFormat="1" ht="21.75" customHeight="1">
      <c r="A258" s="40"/>
      <c r="B258" s="41"/>
      <c r="C258" s="282" t="s">
        <v>470</v>
      </c>
      <c r="D258" s="282" t="s">
        <v>341</v>
      </c>
      <c r="E258" s="283" t="s">
        <v>4318</v>
      </c>
      <c r="F258" s="284" t="s">
        <v>4319</v>
      </c>
      <c r="G258" s="285" t="s">
        <v>459</v>
      </c>
      <c r="H258" s="286">
        <v>1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0.0016000000000000001</v>
      </c>
      <c r="R258" s="238">
        <f>Q258*H258</f>
        <v>0.0016000000000000001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4320</v>
      </c>
    </row>
    <row r="259" s="2" customFormat="1" ht="24.15" customHeight="1">
      <c r="A259" s="40"/>
      <c r="B259" s="41"/>
      <c r="C259" s="229" t="s">
        <v>476</v>
      </c>
      <c r="D259" s="229" t="s">
        <v>227</v>
      </c>
      <c r="E259" s="230" t="s">
        <v>4321</v>
      </c>
      <c r="F259" s="231" t="s">
        <v>4322</v>
      </c>
      <c r="G259" s="232" t="s">
        <v>459</v>
      </c>
      <c r="H259" s="233">
        <v>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45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232</v>
      </c>
      <c r="AT259" s="240" t="s">
        <v>227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4323</v>
      </c>
    </row>
    <row r="260" s="2" customFormat="1">
      <c r="A260" s="40"/>
      <c r="B260" s="41"/>
      <c r="C260" s="42"/>
      <c r="D260" s="249" t="s">
        <v>261</v>
      </c>
      <c r="E260" s="42"/>
      <c r="F260" s="259" t="s">
        <v>1732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261</v>
      </c>
      <c r="AU260" s="18" t="s">
        <v>21</v>
      </c>
    </row>
    <row r="261" s="2" customFormat="1" ht="24.15" customHeight="1">
      <c r="A261" s="40"/>
      <c r="B261" s="41"/>
      <c r="C261" s="229" t="s">
        <v>481</v>
      </c>
      <c r="D261" s="229" t="s">
        <v>227</v>
      </c>
      <c r="E261" s="230" t="s">
        <v>4324</v>
      </c>
      <c r="F261" s="231" t="s">
        <v>4325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4326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4328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4329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4330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4331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487</v>
      </c>
      <c r="D268" s="229" t="s">
        <v>227</v>
      </c>
      <c r="E268" s="230" t="s">
        <v>4332</v>
      </c>
      <c r="F268" s="231" t="s">
        <v>4333</v>
      </c>
      <c r="G268" s="232" t="s">
        <v>459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4334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4335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492</v>
      </c>
      <c r="D271" s="282" t="s">
        <v>341</v>
      </c>
      <c r="E271" s="283" t="s">
        <v>4337</v>
      </c>
      <c r="F271" s="284" t="s">
        <v>4338</v>
      </c>
      <c r="G271" s="285" t="s">
        <v>459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4339</v>
      </c>
    </row>
    <row r="272" s="2" customFormat="1" ht="24.15" customHeight="1">
      <c r="A272" s="40"/>
      <c r="B272" s="41"/>
      <c r="C272" s="229" t="s">
        <v>498</v>
      </c>
      <c r="D272" s="229" t="s">
        <v>227</v>
      </c>
      <c r="E272" s="230" t="s">
        <v>4340</v>
      </c>
      <c r="F272" s="231" t="s">
        <v>4341</v>
      </c>
      <c r="G272" s="232" t="s">
        <v>459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4342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4343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4344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505</v>
      </c>
      <c r="D275" s="282" t="s">
        <v>341</v>
      </c>
      <c r="E275" s="283" t="s">
        <v>4345</v>
      </c>
      <c r="F275" s="284" t="s">
        <v>4346</v>
      </c>
      <c r="G275" s="285" t="s">
        <v>459</v>
      </c>
      <c r="H275" s="286">
        <v>1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1.6000000000000001</v>
      </c>
      <c r="R275" s="238">
        <f>Q275*H275</f>
        <v>1.6000000000000001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4347</v>
      </c>
    </row>
    <row r="276" s="2" customFormat="1">
      <c r="A276" s="40"/>
      <c r="B276" s="41"/>
      <c r="C276" s="42"/>
      <c r="D276" s="249" t="s">
        <v>261</v>
      </c>
      <c r="E276" s="42"/>
      <c r="F276" s="259" t="s">
        <v>4348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261</v>
      </c>
      <c r="AU276" s="18" t="s">
        <v>21</v>
      </c>
    </row>
    <row r="277" s="2" customFormat="1" ht="24.15" customHeight="1">
      <c r="A277" s="40"/>
      <c r="B277" s="41"/>
      <c r="C277" s="229" t="s">
        <v>511</v>
      </c>
      <c r="D277" s="229" t="s">
        <v>227</v>
      </c>
      <c r="E277" s="230" t="s">
        <v>2067</v>
      </c>
      <c r="F277" s="231" t="s">
        <v>2068</v>
      </c>
      <c r="G277" s="232" t="s">
        <v>459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4349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2070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517</v>
      </c>
      <c r="D279" s="282" t="s">
        <v>341</v>
      </c>
      <c r="E279" s="283" t="s">
        <v>4350</v>
      </c>
      <c r="F279" s="284" t="s">
        <v>4351</v>
      </c>
      <c r="G279" s="285" t="s">
        <v>459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0.85999999999999999</v>
      </c>
      <c r="R279" s="238">
        <f>Q279*H279</f>
        <v>0.85999999999999999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4352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4353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523</v>
      </c>
      <c r="D281" s="229" t="s">
        <v>227</v>
      </c>
      <c r="E281" s="230" t="s">
        <v>2075</v>
      </c>
      <c r="F281" s="231" t="s">
        <v>2076</v>
      </c>
      <c r="G281" s="232" t="s">
        <v>459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0.01218</v>
      </c>
      <c r="R281" s="238">
        <f>Q281*H281</f>
        <v>0.01218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4354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2078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>
      <c r="A283" s="40"/>
      <c r="B283" s="41"/>
      <c r="C283" s="42"/>
      <c r="D283" s="249" t="s">
        <v>261</v>
      </c>
      <c r="E283" s="42"/>
      <c r="F283" s="259" t="s">
        <v>4344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261</v>
      </c>
      <c r="AU283" s="18" t="s">
        <v>21</v>
      </c>
    </row>
    <row r="284" s="2" customFormat="1" ht="24.15" customHeight="1">
      <c r="A284" s="40"/>
      <c r="B284" s="41"/>
      <c r="C284" s="282" t="s">
        <v>528</v>
      </c>
      <c r="D284" s="282" t="s">
        <v>341</v>
      </c>
      <c r="E284" s="283" t="s">
        <v>4355</v>
      </c>
      <c r="F284" s="284" t="s">
        <v>4356</v>
      </c>
      <c r="G284" s="285" t="s">
        <v>459</v>
      </c>
      <c r="H284" s="286">
        <v>1</v>
      </c>
      <c r="I284" s="287"/>
      <c r="J284" s="288">
        <f>ROUND(I284*H284,2)</f>
        <v>0</v>
      </c>
      <c r="K284" s="284" t="s">
        <v>231</v>
      </c>
      <c r="L284" s="289"/>
      <c r="M284" s="290" t="s">
        <v>1</v>
      </c>
      <c r="N284" s="291" t="s">
        <v>45</v>
      </c>
      <c r="O284" s="93"/>
      <c r="P284" s="238">
        <f>O284*H284</f>
        <v>0</v>
      </c>
      <c r="Q284" s="238">
        <v>0.505</v>
      </c>
      <c r="R284" s="238">
        <f>Q284*H284</f>
        <v>0.505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277</v>
      </c>
      <c r="AT284" s="240" t="s">
        <v>341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4357</v>
      </c>
    </row>
    <row r="285" s="2" customFormat="1" ht="24.15" customHeight="1">
      <c r="A285" s="40"/>
      <c r="B285" s="41"/>
      <c r="C285" s="282" t="s">
        <v>534</v>
      </c>
      <c r="D285" s="282" t="s">
        <v>341</v>
      </c>
      <c r="E285" s="283" t="s">
        <v>2082</v>
      </c>
      <c r="F285" s="284" t="s">
        <v>2083</v>
      </c>
      <c r="G285" s="285" t="s">
        <v>459</v>
      </c>
      <c r="H285" s="286">
        <v>1</v>
      </c>
      <c r="I285" s="287"/>
      <c r="J285" s="288">
        <f>ROUND(I285*H285,2)</f>
        <v>0</v>
      </c>
      <c r="K285" s="284" t="s">
        <v>231</v>
      </c>
      <c r="L285" s="289"/>
      <c r="M285" s="290" t="s">
        <v>1</v>
      </c>
      <c r="N285" s="291" t="s">
        <v>45</v>
      </c>
      <c r="O285" s="93"/>
      <c r="P285" s="238">
        <f>O285*H285</f>
        <v>0</v>
      </c>
      <c r="Q285" s="238">
        <v>0.052999999999999998</v>
      </c>
      <c r="R285" s="238">
        <f>Q285*H285</f>
        <v>0.052999999999999998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277</v>
      </c>
      <c r="AT285" s="240" t="s">
        <v>341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4358</v>
      </c>
    </row>
    <row r="286" s="2" customFormat="1">
      <c r="A286" s="40"/>
      <c r="B286" s="41"/>
      <c r="C286" s="42"/>
      <c r="D286" s="249" t="s">
        <v>261</v>
      </c>
      <c r="E286" s="42"/>
      <c r="F286" s="259" t="s">
        <v>4359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261</v>
      </c>
      <c r="AU286" s="18" t="s">
        <v>21</v>
      </c>
    </row>
    <row r="287" s="2" customFormat="1" ht="24.15" customHeight="1">
      <c r="A287" s="40"/>
      <c r="B287" s="41"/>
      <c r="C287" s="282" t="s">
        <v>542</v>
      </c>
      <c r="D287" s="282" t="s">
        <v>341</v>
      </c>
      <c r="E287" s="283" t="s">
        <v>4360</v>
      </c>
      <c r="F287" s="284" t="s">
        <v>4361</v>
      </c>
      <c r="G287" s="285" t="s">
        <v>459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0.032000000000000001</v>
      </c>
      <c r="R287" s="238">
        <f>Q287*H287</f>
        <v>0.032000000000000001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4362</v>
      </c>
    </row>
    <row r="288" s="2" customFormat="1" ht="37.8" customHeight="1">
      <c r="A288" s="40"/>
      <c r="B288" s="41"/>
      <c r="C288" s="229" t="s">
        <v>547</v>
      </c>
      <c r="D288" s="229" t="s">
        <v>227</v>
      </c>
      <c r="E288" s="230" t="s">
        <v>4363</v>
      </c>
      <c r="F288" s="231" t="s">
        <v>4364</v>
      </c>
      <c r="G288" s="232" t="s">
        <v>459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0.089999999999999997</v>
      </c>
      <c r="R288" s="238">
        <f>Q288*H288</f>
        <v>0.089999999999999997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4365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4366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554</v>
      </c>
      <c r="D290" s="282" t="s">
        <v>341</v>
      </c>
      <c r="E290" s="283" t="s">
        <v>1463</v>
      </c>
      <c r="F290" s="284" t="s">
        <v>1464</v>
      </c>
      <c r="G290" s="285" t="s">
        <v>459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0.050000000000000003</v>
      </c>
      <c r="R290" s="238">
        <f>Q290*H290</f>
        <v>0.050000000000000003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4367</v>
      </c>
    </row>
    <row r="291" s="2" customFormat="1" ht="24.15" customHeight="1">
      <c r="A291" s="40"/>
      <c r="B291" s="41"/>
      <c r="C291" s="229" t="s">
        <v>561</v>
      </c>
      <c r="D291" s="229" t="s">
        <v>227</v>
      </c>
      <c r="E291" s="230" t="s">
        <v>4368</v>
      </c>
      <c r="F291" s="231" t="s">
        <v>4369</v>
      </c>
      <c r="G291" s="232" t="s">
        <v>240</v>
      </c>
      <c r="H291" s="233">
        <v>0.48099999999999998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4370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4371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>
      <c r="A293" s="40"/>
      <c r="B293" s="41"/>
      <c r="C293" s="42"/>
      <c r="D293" s="249" t="s">
        <v>261</v>
      </c>
      <c r="E293" s="42"/>
      <c r="F293" s="259" t="s">
        <v>4372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261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4373</v>
      </c>
      <c r="G294" s="248"/>
      <c r="H294" s="252">
        <v>0.48099999999999998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540</v>
      </c>
      <c r="F295" s="227" t="s">
        <v>541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SUM(P296:P304)</f>
        <v>0</v>
      </c>
      <c r="Q295" s="221"/>
      <c r="R295" s="222">
        <f>SUM(R296:R304)</f>
        <v>0</v>
      </c>
      <c r="S295" s="221"/>
      <c r="T295" s="223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SUM(BK296:BK304)</f>
        <v>0</v>
      </c>
    </row>
    <row r="296" s="2" customFormat="1" ht="37.8" customHeight="1">
      <c r="A296" s="40"/>
      <c r="B296" s="41"/>
      <c r="C296" s="229" t="s">
        <v>570</v>
      </c>
      <c r="D296" s="229" t="s">
        <v>227</v>
      </c>
      <c r="E296" s="230" t="s">
        <v>4374</v>
      </c>
      <c r="F296" s="231" t="s">
        <v>4375</v>
      </c>
      <c r="G296" s="232" t="s">
        <v>395</v>
      </c>
      <c r="H296" s="233">
        <v>0.97499999999999998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4376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4377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2" customFormat="1" ht="37.8" customHeight="1">
      <c r="A298" s="40"/>
      <c r="B298" s="41"/>
      <c r="C298" s="229" t="s">
        <v>576</v>
      </c>
      <c r="D298" s="229" t="s">
        <v>227</v>
      </c>
      <c r="E298" s="230" t="s">
        <v>4378</v>
      </c>
      <c r="F298" s="231" t="s">
        <v>4379</v>
      </c>
      <c r="G298" s="232" t="s">
        <v>395</v>
      </c>
      <c r="H298" s="233">
        <v>0.57099999999999995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4380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4381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584</v>
      </c>
      <c r="D300" s="229" t="s">
        <v>227</v>
      </c>
      <c r="E300" s="230" t="s">
        <v>762</v>
      </c>
      <c r="F300" s="231" t="s">
        <v>763</v>
      </c>
      <c r="G300" s="232" t="s">
        <v>395</v>
      </c>
      <c r="H300" s="233">
        <v>1.546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4382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765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591</v>
      </c>
      <c r="D302" s="229" t="s">
        <v>227</v>
      </c>
      <c r="E302" s="230" t="s">
        <v>766</v>
      </c>
      <c r="F302" s="231" t="s">
        <v>767</v>
      </c>
      <c r="G302" s="232" t="s">
        <v>395</v>
      </c>
      <c r="H302" s="233">
        <v>29.373999999999999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4383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769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4384</v>
      </c>
      <c r="G304" s="248"/>
      <c r="H304" s="252">
        <v>29.373999999999999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559</v>
      </c>
      <c r="F305" s="227" t="s">
        <v>560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447</v>
      </c>
      <c r="D306" s="229" t="s">
        <v>227</v>
      </c>
      <c r="E306" s="230" t="s">
        <v>562</v>
      </c>
      <c r="F306" s="231" t="s">
        <v>563</v>
      </c>
      <c r="G306" s="232" t="s">
        <v>395</v>
      </c>
      <c r="H306" s="233">
        <v>10.374000000000001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4385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565</v>
      </c>
      <c r="G307" s="42"/>
      <c r="H307" s="42"/>
      <c r="I307" s="244"/>
      <c r="J307" s="42"/>
      <c r="K307" s="42"/>
      <c r="L307" s="46"/>
      <c r="M307" s="299"/>
      <c r="N307" s="300"/>
      <c r="O307" s="294"/>
      <c r="P307" s="294"/>
      <c r="Q307" s="294"/>
      <c r="R307" s="294"/>
      <c r="S307" s="294"/>
      <c r="T307" s="301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6.96" customHeight="1">
      <c r="A308" s="40"/>
      <c r="B308" s="68"/>
      <c r="C308" s="69"/>
      <c r="D308" s="69"/>
      <c r="E308" s="69"/>
      <c r="F308" s="69"/>
      <c r="G308" s="69"/>
      <c r="H308" s="69"/>
      <c r="I308" s="69"/>
      <c r="J308" s="69"/>
      <c r="K308" s="69"/>
      <c r="L308" s="46"/>
      <c r="M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</sheetData>
  <sheetProtection sheet="1" autoFilter="0" formatColumns="0" formatRows="0" objects="1" scenarios="1" spinCount="100000" saltValue="HUvW34y51URMQPSYwVCq2LRW/+JDY73d+8VUgGt9NnvIHnK4Hfi4y1v/eORsV8RYZD07A+MHGZJpnef0HWGD1Q==" hashValue="6oZi5Kqy4NfVKSm6/fKTvpVBtFKeez3n3yEhxqqB++JBTD/or0efvnBNhih6+OdzHJSibHt8RmkWl3aM6qnXpA==" algorithmName="SHA-512" password="CC35"/>
  <autoFilter ref="C128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9" r:id="rId9" display="https://podminky.urs.cz/item/CS_URS_2024_02/162751137"/>
    <hyperlink ref="F172" r:id="rId10" display="https://podminky.urs.cz/item/CS_URS_2024_02/162751139"/>
    <hyperlink ref="F175" r:id="rId11" display="https://podminky.urs.cz/item/CS_URS_2024_02/167151112"/>
    <hyperlink ref="F178" r:id="rId12" display="https://podminky.urs.cz/item/CS_URS_2024_02/171201231"/>
    <hyperlink ref="F181" r:id="rId13" display="https://podminky.urs.cz/item/CS_URS_2024_02/171251201"/>
    <hyperlink ref="F187" r:id="rId14" display="https://podminky.urs.cz/item/CS_URS_2024_02/174151101"/>
    <hyperlink ref="F191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6" r:id="rId22" display="https://podminky.urs.cz/item/CS_URS_2024_02/321351010"/>
    <hyperlink ref="F220" r:id="rId23" display="https://podminky.urs.cz/item/CS_URS_2024_02/321352010"/>
    <hyperlink ref="F222" r:id="rId24" display="https://podminky.urs.cz/item/CS_URS_2024_02/321366111"/>
    <hyperlink ref="F225" r:id="rId25" display="https://podminky.urs.cz/item/CS_URS_2024_02/321368211"/>
    <hyperlink ref="F229" r:id="rId26" display="https://podminky.urs.cz/item/CS_URS_2024_02/451571111"/>
    <hyperlink ref="F231" r:id="rId27" display="https://podminky.urs.cz/item/CS_URS_2024_02/457971111"/>
    <hyperlink ref="F236" r:id="rId28" display="https://podminky.urs.cz/item/CS_URS_2024_02/463212111"/>
    <hyperlink ref="F242" r:id="rId29" display="https://podminky.urs.cz/item/CS_URS_2024_02/591111111"/>
    <hyperlink ref="F248" r:id="rId30" display="https://podminky.urs.cz/item/CS_URS_2024_02/871363123"/>
    <hyperlink ref="F253" r:id="rId31" display="https://podminky.urs.cz/item/CS_URS_2024_02/871365811"/>
    <hyperlink ref="F256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8" r:id="rId36" display="https://podminky.urs.cz/item/CS_URS_2024_02/894410213"/>
    <hyperlink ref="F282" r:id="rId37" display="https://podminky.urs.cz/item/CS_URS_2024_02/894410232"/>
    <hyperlink ref="F289" r:id="rId38" display="https://podminky.urs.cz/item/CS_URS_2024_02/899104112"/>
    <hyperlink ref="F292" r:id="rId39" display="https://podminky.urs.cz/item/CS_URS_2024_02/899623151"/>
    <hyperlink ref="F297" r:id="rId40" display="https://podminky.urs.cz/item/CS_URS_2024_02/997013813"/>
    <hyperlink ref="F299" r:id="rId41" display="https://podminky.urs.cz/item/CS_URS_2024_02/997013861"/>
    <hyperlink ref="F301" r:id="rId42" display="https://podminky.urs.cz/item/CS_URS_2024_02/997321511"/>
    <hyperlink ref="F303" r:id="rId43" display="https://podminky.urs.cz/item/CS_URS_2024_02/997321519"/>
    <hyperlink ref="F307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4206</v>
      </c>
      <c r="BA2" s="148" t="s">
        <v>1</v>
      </c>
      <c r="BB2" s="148" t="s">
        <v>1</v>
      </c>
      <c r="BC2" s="148" t="s">
        <v>4386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4387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ROUND((SUM(BE129:BE314)),  2)</f>
        <v>0</v>
      </c>
      <c r="G35" s="40"/>
      <c r="H35" s="40"/>
      <c r="I35" s="167">
        <v>0.20999999999999999</v>
      </c>
      <c r="J35" s="166">
        <f>ROUND(((SUM(BE129:BE314))*I35),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ROUND((SUM(BF129:BF314)),  2)</f>
        <v>0</v>
      </c>
      <c r="G36" s="40"/>
      <c r="H36" s="40"/>
      <c r="I36" s="167">
        <v>0.14999999999999999</v>
      </c>
      <c r="J36" s="166">
        <f>ROUND(((SUM(BF129:BF314))*I36),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ROUND((SUM(BH129:BH314)),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030.42.2 - Vyústění vnitřních vod zprava v km 0,104 50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602</v>
      </c>
      <c r="E103" s="199"/>
      <c r="F103" s="199"/>
      <c r="G103" s="199"/>
      <c r="H103" s="199"/>
      <c r="I103" s="199"/>
      <c r="J103" s="200">
        <f>J215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J297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J305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J308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791</v>
      </c>
      <c r="E107" s="199"/>
      <c r="F107" s="199"/>
      <c r="G107" s="199"/>
      <c r="H107" s="199"/>
      <c r="I107" s="199"/>
      <c r="J107" s="200">
        <f>J309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030.42.2 - Vyústění vnitřních vod zprava v km 0,104 50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P130+P308</f>
        <v>0</v>
      </c>
      <c r="Q129" s="106"/>
      <c r="R129" s="210">
        <f>R130+R308</f>
        <v>91.346826300000004</v>
      </c>
      <c r="S129" s="106"/>
      <c r="T129" s="211">
        <f>T130+T308</f>
        <v>10.490600000000001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BK130+BK308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P131+P205+P209+P215+P297+P305</f>
        <v>0</v>
      </c>
      <c r="Q130" s="221"/>
      <c r="R130" s="222">
        <f>R131+R205+R209+R215+R297+R305</f>
        <v>91.322058300000009</v>
      </c>
      <c r="S130" s="221"/>
      <c r="T130" s="223">
        <f>T131+T205+T209+T215+T297+T305</f>
        <v>10.490600000000001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BK131+BK205+BK209+BK215+BK297+BK305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SUM(P132:P204)</f>
        <v>0</v>
      </c>
      <c r="Q131" s="221"/>
      <c r="R131" s="222">
        <f>SUM(R132:R204)</f>
        <v>69.695375000000013</v>
      </c>
      <c r="S131" s="221"/>
      <c r="T131" s="223">
        <f>SUM(T132:T204)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SUM(BK132:BK204)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4119</v>
      </c>
      <c r="F132" s="231" t="s">
        <v>4120</v>
      </c>
      <c r="G132" s="232" t="s">
        <v>230</v>
      </c>
      <c r="H132" s="233">
        <v>43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4388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4122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>
      <c r="A134" s="40"/>
      <c r="B134" s="41"/>
      <c r="C134" s="42"/>
      <c r="D134" s="249" t="s">
        <v>261</v>
      </c>
      <c r="E134" s="42"/>
      <c r="F134" s="259" t="s">
        <v>4216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261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4389</v>
      </c>
      <c r="G135" s="248"/>
      <c r="H135" s="252">
        <v>43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4" customFormat="1">
      <c r="A136" s="14"/>
      <c r="B136" s="260"/>
      <c r="C136" s="261"/>
      <c r="D136" s="249" t="s">
        <v>236</v>
      </c>
      <c r="E136" s="262" t="s">
        <v>1</v>
      </c>
      <c r="F136" s="263" t="s">
        <v>270</v>
      </c>
      <c r="G136" s="261"/>
      <c r="H136" s="264">
        <v>43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0" t="s">
        <v>236</v>
      </c>
      <c r="AU136" s="270" t="s">
        <v>21</v>
      </c>
      <c r="AV136" s="14" t="s">
        <v>232</v>
      </c>
      <c r="AW136" s="14" t="s">
        <v>36</v>
      </c>
      <c r="AX136" s="14" t="s">
        <v>88</v>
      </c>
      <c r="AY136" s="270" t="s">
        <v>225</v>
      </c>
    </row>
    <row r="137" s="2" customFormat="1" ht="33" customHeight="1">
      <c r="A137" s="40"/>
      <c r="B137" s="41"/>
      <c r="C137" s="229" t="s">
        <v>21</v>
      </c>
      <c r="D137" s="229" t="s">
        <v>227</v>
      </c>
      <c r="E137" s="230" t="s">
        <v>1142</v>
      </c>
      <c r="F137" s="231" t="s">
        <v>1143</v>
      </c>
      <c r="G137" s="232" t="s">
        <v>240</v>
      </c>
      <c r="H137" s="233">
        <v>88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4390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1145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4391</v>
      </c>
      <c r="G140" s="248"/>
      <c r="H140" s="252">
        <v>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88</v>
      </c>
      <c r="AY140" s="258" t="s">
        <v>225</v>
      </c>
    </row>
    <row r="141" s="2" customFormat="1" ht="33" customHeight="1">
      <c r="A141" s="40"/>
      <c r="B141" s="41"/>
      <c r="C141" s="229" t="s">
        <v>244</v>
      </c>
      <c r="D141" s="229" t="s">
        <v>227</v>
      </c>
      <c r="E141" s="230" t="s">
        <v>1147</v>
      </c>
      <c r="F141" s="231" t="s">
        <v>1148</v>
      </c>
      <c r="G141" s="232" t="s">
        <v>240</v>
      </c>
      <c r="H141" s="233">
        <v>22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4392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1150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4222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4393</v>
      </c>
      <c r="G144" s="248"/>
      <c r="H144" s="252">
        <v>22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232</v>
      </c>
      <c r="D145" s="229" t="s">
        <v>227</v>
      </c>
      <c r="E145" s="230" t="s">
        <v>4224</v>
      </c>
      <c r="F145" s="231" t="s">
        <v>4225</v>
      </c>
      <c r="G145" s="232" t="s">
        <v>230</v>
      </c>
      <c r="H145" s="233">
        <v>160.5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0.00059000000000000003</v>
      </c>
      <c r="R145" s="238">
        <f>Q145*H145</f>
        <v>0.094695000000000001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4394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4227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4395</v>
      </c>
      <c r="G148" s="248"/>
      <c r="H148" s="252">
        <v>160.5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256</v>
      </c>
      <c r="D149" s="229" t="s">
        <v>227</v>
      </c>
      <c r="E149" s="230" t="s">
        <v>4230</v>
      </c>
      <c r="F149" s="231" t="s">
        <v>4231</v>
      </c>
      <c r="G149" s="232" t="s">
        <v>230</v>
      </c>
      <c r="H149" s="233">
        <v>160.5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4396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4233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 ht="37.8" customHeight="1">
      <c r="A151" s="40"/>
      <c r="B151" s="41"/>
      <c r="C151" s="229" t="s">
        <v>263</v>
      </c>
      <c r="D151" s="229" t="s">
        <v>227</v>
      </c>
      <c r="E151" s="230" t="s">
        <v>296</v>
      </c>
      <c r="F151" s="231" t="s">
        <v>297</v>
      </c>
      <c r="G151" s="232" t="s">
        <v>240</v>
      </c>
      <c r="H151" s="233">
        <v>193.80000000000001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4397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299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4398</v>
      </c>
      <c r="G153" s="248"/>
      <c r="H153" s="252">
        <v>110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80</v>
      </c>
      <c r="AY153" s="258" t="s">
        <v>225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4399</v>
      </c>
      <c r="G154" s="248"/>
      <c r="H154" s="252">
        <v>8.5999999999999996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80</v>
      </c>
      <c r="AY154" s="258" t="s">
        <v>225</v>
      </c>
    </row>
    <row r="155" s="15" customFormat="1">
      <c r="A155" s="15"/>
      <c r="B155" s="271"/>
      <c r="C155" s="272"/>
      <c r="D155" s="249" t="s">
        <v>236</v>
      </c>
      <c r="E155" s="273" t="s">
        <v>1</v>
      </c>
      <c r="F155" s="274" t="s">
        <v>303</v>
      </c>
      <c r="G155" s="272"/>
      <c r="H155" s="275">
        <v>118.59999999999999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236</v>
      </c>
      <c r="AU155" s="281" t="s">
        <v>21</v>
      </c>
      <c r="AV155" s="15" t="s">
        <v>244</v>
      </c>
      <c r="AW155" s="15" t="s">
        <v>36</v>
      </c>
      <c r="AX155" s="15" t="s">
        <v>80</v>
      </c>
      <c r="AY155" s="281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4400</v>
      </c>
      <c r="G156" s="248"/>
      <c r="H156" s="252">
        <v>70.099999999999994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4401</v>
      </c>
      <c r="G157" s="248"/>
      <c r="H157" s="252">
        <v>5.0999999999999996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5" customFormat="1">
      <c r="A158" s="15"/>
      <c r="B158" s="271"/>
      <c r="C158" s="272"/>
      <c r="D158" s="249" t="s">
        <v>236</v>
      </c>
      <c r="E158" s="273" t="s">
        <v>4206</v>
      </c>
      <c r="F158" s="274" t="s">
        <v>303</v>
      </c>
      <c r="G158" s="272"/>
      <c r="H158" s="275">
        <v>75.200000000000003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236</v>
      </c>
      <c r="AU158" s="281" t="s">
        <v>21</v>
      </c>
      <c r="AV158" s="15" t="s">
        <v>244</v>
      </c>
      <c r="AW158" s="15" t="s">
        <v>36</v>
      </c>
      <c r="AX158" s="15" t="s">
        <v>80</v>
      </c>
      <c r="AY158" s="281" t="s">
        <v>225</v>
      </c>
    </row>
    <row r="159" s="14" customFormat="1">
      <c r="A159" s="14"/>
      <c r="B159" s="260"/>
      <c r="C159" s="261"/>
      <c r="D159" s="249" t="s">
        <v>236</v>
      </c>
      <c r="E159" s="262" t="s">
        <v>1</v>
      </c>
      <c r="F159" s="263" t="s">
        <v>270</v>
      </c>
      <c r="G159" s="261"/>
      <c r="H159" s="264">
        <v>193.80000000000001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236</v>
      </c>
      <c r="AU159" s="270" t="s">
        <v>21</v>
      </c>
      <c r="AV159" s="14" t="s">
        <v>232</v>
      </c>
      <c r="AW159" s="14" t="s">
        <v>36</v>
      </c>
      <c r="AX159" s="14" t="s">
        <v>88</v>
      </c>
      <c r="AY159" s="270" t="s">
        <v>225</v>
      </c>
    </row>
    <row r="160" s="2" customFormat="1" ht="37.8" customHeight="1">
      <c r="A160" s="40"/>
      <c r="B160" s="41"/>
      <c r="C160" s="229" t="s">
        <v>1444</v>
      </c>
      <c r="D160" s="229" t="s">
        <v>227</v>
      </c>
      <c r="E160" s="230" t="s">
        <v>671</v>
      </c>
      <c r="F160" s="231" t="s">
        <v>672</v>
      </c>
      <c r="G160" s="232" t="s">
        <v>240</v>
      </c>
      <c r="H160" s="233">
        <v>39.5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4402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674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4403</v>
      </c>
      <c r="G162" s="248"/>
      <c r="H162" s="252">
        <v>39.5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1448</v>
      </c>
      <c r="D163" s="229" t="s">
        <v>227</v>
      </c>
      <c r="E163" s="230" t="s">
        <v>678</v>
      </c>
      <c r="F163" s="231" t="s">
        <v>679</v>
      </c>
      <c r="G163" s="232" t="s">
        <v>240</v>
      </c>
      <c r="H163" s="233">
        <v>395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4404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681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4405</v>
      </c>
      <c r="G165" s="248"/>
      <c r="H165" s="252">
        <v>395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271</v>
      </c>
      <c r="D166" s="229" t="s">
        <v>227</v>
      </c>
      <c r="E166" s="230" t="s">
        <v>400</v>
      </c>
      <c r="F166" s="231" t="s">
        <v>401</v>
      </c>
      <c r="G166" s="232" t="s">
        <v>240</v>
      </c>
      <c r="H166" s="233">
        <v>75.200000000000003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4406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403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4206</v>
      </c>
      <c r="G168" s="248"/>
      <c r="H168" s="252">
        <v>75.200000000000003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3" customHeight="1">
      <c r="A169" s="40"/>
      <c r="B169" s="41"/>
      <c r="C169" s="229" t="s">
        <v>1453</v>
      </c>
      <c r="D169" s="229" t="s">
        <v>227</v>
      </c>
      <c r="E169" s="230" t="s">
        <v>393</v>
      </c>
      <c r="F169" s="231" t="s">
        <v>394</v>
      </c>
      <c r="G169" s="232" t="s">
        <v>395</v>
      </c>
      <c r="H169" s="233">
        <v>79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4407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397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4408</v>
      </c>
      <c r="G171" s="248"/>
      <c r="H171" s="252">
        <v>79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16.5" customHeight="1">
      <c r="A172" s="40"/>
      <c r="B172" s="41"/>
      <c r="C172" s="229" t="s">
        <v>277</v>
      </c>
      <c r="D172" s="229" t="s">
        <v>227</v>
      </c>
      <c r="E172" s="230" t="s">
        <v>406</v>
      </c>
      <c r="F172" s="231" t="s">
        <v>407</v>
      </c>
      <c r="G172" s="232" t="s">
        <v>240</v>
      </c>
      <c r="H172" s="233">
        <v>78.700000000000003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4409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4250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4399</v>
      </c>
      <c r="G175" s="248"/>
      <c r="H175" s="252">
        <v>8.5999999999999996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80</v>
      </c>
      <c r="AY175" s="258" t="s">
        <v>225</v>
      </c>
    </row>
    <row r="176" s="13" customFormat="1">
      <c r="A176" s="13"/>
      <c r="B176" s="247"/>
      <c r="C176" s="248"/>
      <c r="D176" s="249" t="s">
        <v>236</v>
      </c>
      <c r="E176" s="250" t="s">
        <v>1</v>
      </c>
      <c r="F176" s="251" t="s">
        <v>4410</v>
      </c>
      <c r="G176" s="248"/>
      <c r="H176" s="252">
        <v>70.099999999999994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236</v>
      </c>
      <c r="AU176" s="258" t="s">
        <v>21</v>
      </c>
      <c r="AV176" s="13" t="s">
        <v>21</v>
      </c>
      <c r="AW176" s="13" t="s">
        <v>36</v>
      </c>
      <c r="AX176" s="13" t="s">
        <v>80</v>
      </c>
      <c r="AY176" s="258" t="s">
        <v>225</v>
      </c>
    </row>
    <row r="177" s="14" customFormat="1">
      <c r="A177" s="14"/>
      <c r="B177" s="260"/>
      <c r="C177" s="261"/>
      <c r="D177" s="249" t="s">
        <v>236</v>
      </c>
      <c r="E177" s="262" t="s">
        <v>1</v>
      </c>
      <c r="F177" s="263" t="s">
        <v>270</v>
      </c>
      <c r="G177" s="261"/>
      <c r="H177" s="264">
        <v>78.700000000000003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0" t="s">
        <v>236</v>
      </c>
      <c r="AU177" s="270" t="s">
        <v>21</v>
      </c>
      <c r="AV177" s="14" t="s">
        <v>232</v>
      </c>
      <c r="AW177" s="14" t="s">
        <v>36</v>
      </c>
      <c r="AX177" s="14" t="s">
        <v>88</v>
      </c>
      <c r="AY177" s="270" t="s">
        <v>225</v>
      </c>
    </row>
    <row r="178" s="2" customFormat="1" ht="24.15" customHeight="1">
      <c r="A178" s="40"/>
      <c r="B178" s="41"/>
      <c r="C178" s="229" t="s">
        <v>283</v>
      </c>
      <c r="D178" s="229" t="s">
        <v>227</v>
      </c>
      <c r="E178" s="230" t="s">
        <v>324</v>
      </c>
      <c r="F178" s="231" t="s">
        <v>325</v>
      </c>
      <c r="G178" s="232" t="s">
        <v>240</v>
      </c>
      <c r="H178" s="233">
        <v>70.099999999999994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4411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327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4253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4412</v>
      </c>
      <c r="G181" s="248"/>
      <c r="H181" s="252">
        <v>70.099999999999994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24.15" customHeight="1">
      <c r="A182" s="40"/>
      <c r="B182" s="41"/>
      <c r="C182" s="229" t="s">
        <v>289</v>
      </c>
      <c r="D182" s="229" t="s">
        <v>227</v>
      </c>
      <c r="E182" s="230" t="s">
        <v>827</v>
      </c>
      <c r="F182" s="231" t="s">
        <v>828</v>
      </c>
      <c r="G182" s="232" t="s">
        <v>240</v>
      </c>
      <c r="H182" s="233">
        <v>32.600000000000001</v>
      </c>
      <c r="I182" s="234"/>
      <c r="J182" s="235">
        <f>ROUND(I182*H182,2)</f>
        <v>0</v>
      </c>
      <c r="K182" s="231" t="s">
        <v>231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4413</v>
      </c>
    </row>
    <row r="183" s="2" customFormat="1">
      <c r="A183" s="40"/>
      <c r="B183" s="41"/>
      <c r="C183" s="42"/>
      <c r="D183" s="242" t="s">
        <v>234</v>
      </c>
      <c r="E183" s="42"/>
      <c r="F183" s="243" t="s">
        <v>830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234</v>
      </c>
      <c r="AU183" s="18" t="s">
        <v>21</v>
      </c>
    </row>
    <row r="184" s="2" customFormat="1">
      <c r="A184" s="40"/>
      <c r="B184" s="41"/>
      <c r="C184" s="42"/>
      <c r="D184" s="249" t="s">
        <v>261</v>
      </c>
      <c r="E184" s="42"/>
      <c r="F184" s="259" t="s">
        <v>4256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261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4414</v>
      </c>
      <c r="G185" s="248"/>
      <c r="H185" s="252">
        <v>32.600000000000001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32.600000000000001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16.5" customHeight="1">
      <c r="A187" s="40"/>
      <c r="B187" s="41"/>
      <c r="C187" s="282" t="s">
        <v>295</v>
      </c>
      <c r="D187" s="282" t="s">
        <v>341</v>
      </c>
      <c r="E187" s="283" t="s">
        <v>4415</v>
      </c>
      <c r="F187" s="284" t="s">
        <v>4416</v>
      </c>
      <c r="G187" s="285" t="s">
        <v>395</v>
      </c>
      <c r="H187" s="286">
        <v>65.200000000000003</v>
      </c>
      <c r="I187" s="287"/>
      <c r="J187" s="288">
        <f>ROUND(I187*H187,2)</f>
        <v>0</v>
      </c>
      <c r="K187" s="284" t="s">
        <v>231</v>
      </c>
      <c r="L187" s="289"/>
      <c r="M187" s="290" t="s">
        <v>1</v>
      </c>
      <c r="N187" s="291" t="s">
        <v>45</v>
      </c>
      <c r="O187" s="93"/>
      <c r="P187" s="238">
        <f>O187*H187</f>
        <v>0</v>
      </c>
      <c r="Q187" s="238">
        <v>1</v>
      </c>
      <c r="R187" s="238">
        <f>Q187*H187</f>
        <v>65.200000000000003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277</v>
      </c>
      <c r="AT187" s="240" t="s">
        <v>341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4417</v>
      </c>
    </row>
    <row r="188" s="13" customFormat="1">
      <c r="A188" s="13"/>
      <c r="B188" s="247"/>
      <c r="C188" s="248"/>
      <c r="D188" s="249" t="s">
        <v>236</v>
      </c>
      <c r="E188" s="248"/>
      <c r="F188" s="251" t="s">
        <v>4418</v>
      </c>
      <c r="G188" s="248"/>
      <c r="H188" s="252">
        <v>65.200000000000003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4</v>
      </c>
      <c r="AX188" s="13" t="s">
        <v>88</v>
      </c>
      <c r="AY188" s="258" t="s">
        <v>225</v>
      </c>
    </row>
    <row r="189" s="2" customFormat="1" ht="16.5" customHeight="1">
      <c r="A189" s="40"/>
      <c r="B189" s="41"/>
      <c r="C189" s="282" t="s">
        <v>317</v>
      </c>
      <c r="D189" s="282" t="s">
        <v>341</v>
      </c>
      <c r="E189" s="283" t="s">
        <v>1334</v>
      </c>
      <c r="F189" s="284" t="s">
        <v>1335</v>
      </c>
      <c r="G189" s="285" t="s">
        <v>395</v>
      </c>
      <c r="H189" s="286">
        <v>4.4000000000000004</v>
      </c>
      <c r="I189" s="287"/>
      <c r="J189" s="288">
        <f>ROUND(I189*H189,2)</f>
        <v>0</v>
      </c>
      <c r="K189" s="284" t="s">
        <v>231</v>
      </c>
      <c r="L189" s="289"/>
      <c r="M189" s="290" t="s">
        <v>1</v>
      </c>
      <c r="N189" s="291" t="s">
        <v>45</v>
      </c>
      <c r="O189" s="93"/>
      <c r="P189" s="238">
        <f>O189*H189</f>
        <v>0</v>
      </c>
      <c r="Q189" s="238">
        <v>1</v>
      </c>
      <c r="R189" s="238">
        <f>Q189*H189</f>
        <v>4.4000000000000004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277</v>
      </c>
      <c r="AT189" s="240" t="s">
        <v>341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4419</v>
      </c>
    </row>
    <row r="190" s="13" customFormat="1">
      <c r="A190" s="13"/>
      <c r="B190" s="247"/>
      <c r="C190" s="248"/>
      <c r="D190" s="249" t="s">
        <v>236</v>
      </c>
      <c r="E190" s="248"/>
      <c r="F190" s="251" t="s">
        <v>4420</v>
      </c>
      <c r="G190" s="248"/>
      <c r="H190" s="252">
        <v>4.4000000000000004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4</v>
      </c>
      <c r="AX190" s="13" t="s">
        <v>88</v>
      </c>
      <c r="AY190" s="258" t="s">
        <v>225</v>
      </c>
    </row>
    <row r="191" s="2" customFormat="1" ht="33" customHeight="1">
      <c r="A191" s="40"/>
      <c r="B191" s="41"/>
      <c r="C191" s="229" t="s">
        <v>323</v>
      </c>
      <c r="D191" s="229" t="s">
        <v>227</v>
      </c>
      <c r="E191" s="230" t="s">
        <v>1184</v>
      </c>
      <c r="F191" s="231" t="s">
        <v>1185</v>
      </c>
      <c r="G191" s="232" t="s">
        <v>230</v>
      </c>
      <c r="H191" s="233">
        <v>34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4421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1187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4422</v>
      </c>
      <c r="G193" s="248"/>
      <c r="H193" s="252">
        <v>34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88</v>
      </c>
      <c r="AY193" s="258" t="s">
        <v>225</v>
      </c>
    </row>
    <row r="194" s="2" customFormat="1" ht="24.15" customHeight="1">
      <c r="A194" s="40"/>
      <c r="B194" s="41"/>
      <c r="C194" s="229" t="s">
        <v>328</v>
      </c>
      <c r="D194" s="229" t="s">
        <v>227</v>
      </c>
      <c r="E194" s="230" t="s">
        <v>1203</v>
      </c>
      <c r="F194" s="231" t="s">
        <v>1204</v>
      </c>
      <c r="G194" s="232" t="s">
        <v>230</v>
      </c>
      <c r="H194" s="233">
        <v>34</v>
      </c>
      <c r="I194" s="234"/>
      <c r="J194" s="235">
        <f>ROUND(I194*H194,2)</f>
        <v>0</v>
      </c>
      <c r="K194" s="231" t="s">
        <v>231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232</v>
      </c>
      <c r="AT194" s="240" t="s">
        <v>227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4423</v>
      </c>
    </row>
    <row r="195" s="2" customFormat="1">
      <c r="A195" s="40"/>
      <c r="B195" s="41"/>
      <c r="C195" s="42"/>
      <c r="D195" s="242" t="s">
        <v>234</v>
      </c>
      <c r="E195" s="42"/>
      <c r="F195" s="243" t="s">
        <v>1206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234</v>
      </c>
      <c r="AU195" s="18" t="s">
        <v>21</v>
      </c>
    </row>
    <row r="196" s="13" customFormat="1">
      <c r="A196" s="13"/>
      <c r="B196" s="247"/>
      <c r="C196" s="248"/>
      <c r="D196" s="249" t="s">
        <v>236</v>
      </c>
      <c r="E196" s="250" t="s">
        <v>1</v>
      </c>
      <c r="F196" s="251" t="s">
        <v>4424</v>
      </c>
      <c r="G196" s="248"/>
      <c r="H196" s="252">
        <v>34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236</v>
      </c>
      <c r="AU196" s="258" t="s">
        <v>21</v>
      </c>
      <c r="AV196" s="13" t="s">
        <v>21</v>
      </c>
      <c r="AW196" s="13" t="s">
        <v>36</v>
      </c>
      <c r="AX196" s="13" t="s">
        <v>88</v>
      </c>
      <c r="AY196" s="258" t="s">
        <v>225</v>
      </c>
    </row>
    <row r="197" s="2" customFormat="1" ht="16.5" customHeight="1">
      <c r="A197" s="40"/>
      <c r="B197" s="41"/>
      <c r="C197" s="282" t="s">
        <v>8</v>
      </c>
      <c r="D197" s="282" t="s">
        <v>341</v>
      </c>
      <c r="E197" s="283" t="s">
        <v>424</v>
      </c>
      <c r="F197" s="284" t="s">
        <v>425</v>
      </c>
      <c r="G197" s="285" t="s">
        <v>426</v>
      </c>
      <c r="H197" s="286">
        <v>0.68000000000000005</v>
      </c>
      <c r="I197" s="287"/>
      <c r="J197" s="288">
        <f>ROUND(I197*H197,2)</f>
        <v>0</v>
      </c>
      <c r="K197" s="284" t="s">
        <v>231</v>
      </c>
      <c r="L197" s="289"/>
      <c r="M197" s="290" t="s">
        <v>1</v>
      </c>
      <c r="N197" s="291" t="s">
        <v>45</v>
      </c>
      <c r="O197" s="93"/>
      <c r="P197" s="238">
        <f>O197*H197</f>
        <v>0</v>
      </c>
      <c r="Q197" s="238">
        <v>0.001</v>
      </c>
      <c r="R197" s="238">
        <f>Q197*H197</f>
        <v>0.00068000000000000005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277</v>
      </c>
      <c r="AT197" s="240" t="s">
        <v>341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4425</v>
      </c>
    </row>
    <row r="198" s="13" customFormat="1">
      <c r="A198" s="13"/>
      <c r="B198" s="247"/>
      <c r="C198" s="248"/>
      <c r="D198" s="249" t="s">
        <v>236</v>
      </c>
      <c r="E198" s="248"/>
      <c r="F198" s="251" t="s">
        <v>4426</v>
      </c>
      <c r="G198" s="248"/>
      <c r="H198" s="252">
        <v>0.68000000000000005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4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340</v>
      </c>
      <c r="D199" s="229" t="s">
        <v>227</v>
      </c>
      <c r="E199" s="230" t="s">
        <v>708</v>
      </c>
      <c r="F199" s="231" t="s">
        <v>709</v>
      </c>
      <c r="G199" s="232" t="s">
        <v>230</v>
      </c>
      <c r="H199" s="233">
        <v>5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4427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711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29" t="s">
        <v>346</v>
      </c>
      <c r="D201" s="229" t="s">
        <v>227</v>
      </c>
      <c r="E201" s="230" t="s">
        <v>437</v>
      </c>
      <c r="F201" s="231" t="s">
        <v>438</v>
      </c>
      <c r="G201" s="232" t="s">
        <v>240</v>
      </c>
      <c r="H201" s="233">
        <v>0.68000000000000005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4428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440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1457</v>
      </c>
      <c r="D203" s="229" t="s">
        <v>227</v>
      </c>
      <c r="E203" s="230" t="s">
        <v>370</v>
      </c>
      <c r="F203" s="231" t="s">
        <v>4429</v>
      </c>
      <c r="G203" s="232" t="s">
        <v>259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4430</v>
      </c>
    </row>
    <row r="204" s="2" customFormat="1">
      <c r="A204" s="40"/>
      <c r="B204" s="41"/>
      <c r="C204" s="42"/>
      <c r="D204" s="249" t="s">
        <v>261</v>
      </c>
      <c r="E204" s="42"/>
      <c r="F204" s="259" t="s">
        <v>4431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261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446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2.6001525999999995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352</v>
      </c>
      <c r="D206" s="229" t="s">
        <v>227</v>
      </c>
      <c r="E206" s="230" t="s">
        <v>988</v>
      </c>
      <c r="F206" s="231" t="s">
        <v>989</v>
      </c>
      <c r="G206" s="232" t="s">
        <v>240</v>
      </c>
      <c r="H206" s="233">
        <v>1.1299999999999999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2.6001525999999995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4432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4433</v>
      </c>
      <c r="G208" s="248"/>
      <c r="H208" s="252">
        <v>1.1299999999999999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256</v>
      </c>
      <c r="F209" s="227" t="s">
        <v>504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SUM(P210:P214)</f>
        <v>0</v>
      </c>
      <c r="Q209" s="221"/>
      <c r="R209" s="222">
        <f>SUM(R210:R214)</f>
        <v>1.6936359999999999</v>
      </c>
      <c r="S209" s="221"/>
      <c r="T209" s="223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SUM(BK210:BK214)</f>
        <v>0</v>
      </c>
    </row>
    <row r="210" s="2" customFormat="1" ht="24.15" customHeight="1">
      <c r="A210" s="40"/>
      <c r="B210" s="41"/>
      <c r="C210" s="229" t="s">
        <v>1462</v>
      </c>
      <c r="D210" s="229" t="s">
        <v>227</v>
      </c>
      <c r="E210" s="230" t="s">
        <v>4291</v>
      </c>
      <c r="F210" s="231" t="s">
        <v>4292</v>
      </c>
      <c r="G210" s="232" t="s">
        <v>230</v>
      </c>
      <c r="H210" s="233">
        <v>2.7999999999999998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0.1837</v>
      </c>
      <c r="R210" s="238">
        <f>Q210*H210</f>
        <v>0.51435999999999993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4434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4294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4295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2" customFormat="1" ht="16.5" customHeight="1">
      <c r="A213" s="40"/>
      <c r="B213" s="41"/>
      <c r="C213" s="282" t="s">
        <v>1466</v>
      </c>
      <c r="D213" s="282" t="s">
        <v>341</v>
      </c>
      <c r="E213" s="283" t="s">
        <v>4296</v>
      </c>
      <c r="F213" s="284" t="s">
        <v>4297</v>
      </c>
      <c r="G213" s="285" t="s">
        <v>230</v>
      </c>
      <c r="H213" s="286">
        <v>2.8279999999999998</v>
      </c>
      <c r="I213" s="287"/>
      <c r="J213" s="288">
        <f>ROUND(I213*H213,2)</f>
        <v>0</v>
      </c>
      <c r="K213" s="284" t="s">
        <v>231</v>
      </c>
      <c r="L213" s="289"/>
      <c r="M213" s="290" t="s">
        <v>1</v>
      </c>
      <c r="N213" s="291" t="s">
        <v>45</v>
      </c>
      <c r="O213" s="93"/>
      <c r="P213" s="238">
        <f>O213*H213</f>
        <v>0</v>
      </c>
      <c r="Q213" s="238">
        <v>0.41699999999999998</v>
      </c>
      <c r="R213" s="238">
        <f>Q213*H213</f>
        <v>1.179276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277</v>
      </c>
      <c r="AT213" s="240" t="s">
        <v>341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4435</v>
      </c>
    </row>
    <row r="214" s="13" customFormat="1">
      <c r="A214" s="13"/>
      <c r="B214" s="247"/>
      <c r="C214" s="248"/>
      <c r="D214" s="249" t="s">
        <v>236</v>
      </c>
      <c r="E214" s="248"/>
      <c r="F214" s="251" t="s">
        <v>4436</v>
      </c>
      <c r="G214" s="248"/>
      <c r="H214" s="252">
        <v>2.8279999999999998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4</v>
      </c>
      <c r="AX214" s="13" t="s">
        <v>88</v>
      </c>
      <c r="AY214" s="258" t="s">
        <v>225</v>
      </c>
    </row>
    <row r="215" s="12" customFormat="1" ht="22.8" customHeight="1">
      <c r="A215" s="12"/>
      <c r="B215" s="213"/>
      <c r="C215" s="214"/>
      <c r="D215" s="215" t="s">
        <v>79</v>
      </c>
      <c r="E215" s="227" t="s">
        <v>277</v>
      </c>
      <c r="F215" s="227" t="s">
        <v>757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SUM(P216:P296)</f>
        <v>0</v>
      </c>
      <c r="Q215" s="221"/>
      <c r="R215" s="222">
        <f>SUM(R216:R296)</f>
        <v>17.332894699999997</v>
      </c>
      <c r="S215" s="221"/>
      <c r="T215" s="223">
        <f>SUM(T216:T296)</f>
        <v>10.490600000000001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88</v>
      </c>
      <c r="AT215" s="225" t="s">
        <v>79</v>
      </c>
      <c r="AU215" s="225" t="s">
        <v>88</v>
      </c>
      <c r="AY215" s="224" t="s">
        <v>225</v>
      </c>
      <c r="BK215" s="226">
        <f>SUM(BK216:BK296)</f>
        <v>0</v>
      </c>
    </row>
    <row r="216" s="2" customFormat="1" ht="24.15" customHeight="1">
      <c r="A216" s="40"/>
      <c r="B216" s="41"/>
      <c r="C216" s="229" t="s">
        <v>358</v>
      </c>
      <c r="D216" s="229" t="s">
        <v>227</v>
      </c>
      <c r="E216" s="230" t="s">
        <v>4300</v>
      </c>
      <c r="F216" s="231" t="s">
        <v>4301</v>
      </c>
      <c r="G216" s="232" t="s">
        <v>537</v>
      </c>
      <c r="H216" s="233">
        <v>11.5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2.0000000000000002E-05</v>
      </c>
      <c r="R216" s="238">
        <f>Q216*H216</f>
        <v>0.00023000000000000001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4437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4303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13" customFormat="1">
      <c r="A218" s="13"/>
      <c r="B218" s="247"/>
      <c r="C218" s="248"/>
      <c r="D218" s="249" t="s">
        <v>236</v>
      </c>
      <c r="E218" s="250" t="s">
        <v>1</v>
      </c>
      <c r="F218" s="251" t="s">
        <v>4438</v>
      </c>
      <c r="G218" s="248"/>
      <c r="H218" s="252">
        <v>11.5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236</v>
      </c>
      <c r="AU218" s="258" t="s">
        <v>21</v>
      </c>
      <c r="AV218" s="13" t="s">
        <v>21</v>
      </c>
      <c r="AW218" s="13" t="s">
        <v>36</v>
      </c>
      <c r="AX218" s="13" t="s">
        <v>88</v>
      </c>
      <c r="AY218" s="258" t="s">
        <v>225</v>
      </c>
    </row>
    <row r="219" s="2" customFormat="1" ht="24.15" customHeight="1">
      <c r="A219" s="40"/>
      <c r="B219" s="41"/>
      <c r="C219" s="282" t="s">
        <v>364</v>
      </c>
      <c r="D219" s="282" t="s">
        <v>341</v>
      </c>
      <c r="E219" s="283" t="s">
        <v>4305</v>
      </c>
      <c r="F219" s="284" t="s">
        <v>4306</v>
      </c>
      <c r="G219" s="285" t="s">
        <v>537</v>
      </c>
      <c r="H219" s="286">
        <v>11.5</v>
      </c>
      <c r="I219" s="287"/>
      <c r="J219" s="288">
        <f>ROUND(I219*H219,2)</f>
        <v>0</v>
      </c>
      <c r="K219" s="284" t="s">
        <v>231</v>
      </c>
      <c r="L219" s="289"/>
      <c r="M219" s="290" t="s">
        <v>1</v>
      </c>
      <c r="N219" s="291" t="s">
        <v>45</v>
      </c>
      <c r="O219" s="93"/>
      <c r="P219" s="238">
        <f>O219*H219</f>
        <v>0</v>
      </c>
      <c r="Q219" s="238">
        <v>0.0097000000000000003</v>
      </c>
      <c r="R219" s="238">
        <f>Q219*H219</f>
        <v>0.11155000000000001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277</v>
      </c>
      <c r="AT219" s="240" t="s">
        <v>341</v>
      </c>
      <c r="AU219" s="240" t="s">
        <v>21</v>
      </c>
      <c r="AY219" s="18" t="s">
        <v>225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88</v>
      </c>
      <c r="BK219" s="241">
        <f>ROUND(I219*H219,2)</f>
        <v>0</v>
      </c>
      <c r="BL219" s="18" t="s">
        <v>232</v>
      </c>
      <c r="BM219" s="240" t="s">
        <v>4439</v>
      </c>
    </row>
    <row r="220" s="13" customFormat="1">
      <c r="A220" s="13"/>
      <c r="B220" s="247"/>
      <c r="C220" s="248"/>
      <c r="D220" s="249" t="s">
        <v>236</v>
      </c>
      <c r="E220" s="248"/>
      <c r="F220" s="251" t="s">
        <v>4440</v>
      </c>
      <c r="G220" s="248"/>
      <c r="H220" s="252">
        <v>11.5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236</v>
      </c>
      <c r="AU220" s="258" t="s">
        <v>21</v>
      </c>
      <c r="AV220" s="13" t="s">
        <v>21</v>
      </c>
      <c r="AW220" s="13" t="s">
        <v>4</v>
      </c>
      <c r="AX220" s="13" t="s">
        <v>88</v>
      </c>
      <c r="AY220" s="258" t="s">
        <v>225</v>
      </c>
    </row>
    <row r="221" s="2" customFormat="1" ht="24.15" customHeight="1">
      <c r="A221" s="40"/>
      <c r="B221" s="41"/>
      <c r="C221" s="229" t="s">
        <v>7</v>
      </c>
      <c r="D221" s="229" t="s">
        <v>227</v>
      </c>
      <c r="E221" s="230" t="s">
        <v>4441</v>
      </c>
      <c r="F221" s="231" t="s">
        <v>4442</v>
      </c>
      <c r="G221" s="232" t="s">
        <v>537</v>
      </c>
      <c r="H221" s="233">
        <v>31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0.32000000000000001</v>
      </c>
      <c r="T221" s="239">
        <f>S221*H221</f>
        <v>9.9199999999999999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4443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4444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13" customFormat="1">
      <c r="A223" s="13"/>
      <c r="B223" s="247"/>
      <c r="C223" s="248"/>
      <c r="D223" s="249" t="s">
        <v>236</v>
      </c>
      <c r="E223" s="250" t="s">
        <v>1</v>
      </c>
      <c r="F223" s="251" t="s">
        <v>4445</v>
      </c>
      <c r="G223" s="248"/>
      <c r="H223" s="252">
        <v>31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236</v>
      </c>
      <c r="AU223" s="258" t="s">
        <v>21</v>
      </c>
      <c r="AV223" s="13" t="s">
        <v>21</v>
      </c>
      <c r="AW223" s="13" t="s">
        <v>36</v>
      </c>
      <c r="AX223" s="13" t="s">
        <v>88</v>
      </c>
      <c r="AY223" s="258" t="s">
        <v>225</v>
      </c>
    </row>
    <row r="224" s="2" customFormat="1" ht="24.15" customHeight="1">
      <c r="A224" s="40"/>
      <c r="B224" s="41"/>
      <c r="C224" s="229" t="s">
        <v>374</v>
      </c>
      <c r="D224" s="229" t="s">
        <v>227</v>
      </c>
      <c r="E224" s="230" t="s">
        <v>4446</v>
      </c>
      <c r="F224" s="231" t="s">
        <v>4447</v>
      </c>
      <c r="G224" s="232" t="s">
        <v>537</v>
      </c>
      <c r="H224" s="233">
        <v>17.800000000000001</v>
      </c>
      <c r="I224" s="234"/>
      <c r="J224" s="235">
        <f>ROUND(I224*H224,2)</f>
        <v>0</v>
      </c>
      <c r="K224" s="231" t="s">
        <v>231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2.0000000000000002E-05</v>
      </c>
      <c r="R224" s="238">
        <f>Q224*H224</f>
        <v>0.00035600000000000003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232</v>
      </c>
      <c r="AT224" s="240" t="s">
        <v>227</v>
      </c>
      <c r="AU224" s="240" t="s">
        <v>21</v>
      </c>
      <c r="AY224" s="18" t="s">
        <v>225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88</v>
      </c>
      <c r="BK224" s="241">
        <f>ROUND(I224*H224,2)</f>
        <v>0</v>
      </c>
      <c r="BL224" s="18" t="s">
        <v>232</v>
      </c>
      <c r="BM224" s="240" t="s">
        <v>4448</v>
      </c>
    </row>
    <row r="225" s="2" customFormat="1">
      <c r="A225" s="40"/>
      <c r="B225" s="41"/>
      <c r="C225" s="42"/>
      <c r="D225" s="242" t="s">
        <v>234</v>
      </c>
      <c r="E225" s="42"/>
      <c r="F225" s="243" t="s">
        <v>4449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234</v>
      </c>
      <c r="AU225" s="18" t="s">
        <v>21</v>
      </c>
    </row>
    <row r="226" s="2" customFormat="1">
      <c r="A226" s="40"/>
      <c r="B226" s="41"/>
      <c r="C226" s="42"/>
      <c r="D226" s="249" t="s">
        <v>261</v>
      </c>
      <c r="E226" s="42"/>
      <c r="F226" s="259" t="s">
        <v>4450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261</v>
      </c>
      <c r="AU226" s="18" t="s">
        <v>21</v>
      </c>
    </row>
    <row r="227" s="2" customFormat="1" ht="24.15" customHeight="1">
      <c r="A227" s="40"/>
      <c r="B227" s="41"/>
      <c r="C227" s="282" t="s">
        <v>379</v>
      </c>
      <c r="D227" s="282" t="s">
        <v>341</v>
      </c>
      <c r="E227" s="283" t="s">
        <v>4451</v>
      </c>
      <c r="F227" s="284" t="s">
        <v>4452</v>
      </c>
      <c r="G227" s="285" t="s">
        <v>537</v>
      </c>
      <c r="H227" s="286">
        <v>18.067</v>
      </c>
      <c r="I227" s="287"/>
      <c r="J227" s="288">
        <f>ROUND(I227*H227,2)</f>
        <v>0</v>
      </c>
      <c r="K227" s="284" t="s">
        <v>231</v>
      </c>
      <c r="L227" s="289"/>
      <c r="M227" s="290" t="s">
        <v>1</v>
      </c>
      <c r="N227" s="291" t="s">
        <v>45</v>
      </c>
      <c r="O227" s="93"/>
      <c r="P227" s="238">
        <f>O227*H227</f>
        <v>0</v>
      </c>
      <c r="Q227" s="238">
        <v>0.0127</v>
      </c>
      <c r="R227" s="238">
        <f>Q227*H227</f>
        <v>0.22945089999999999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277</v>
      </c>
      <c r="AT227" s="240" t="s">
        <v>341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4453</v>
      </c>
    </row>
    <row r="228" s="13" customFormat="1">
      <c r="A228" s="13"/>
      <c r="B228" s="247"/>
      <c r="C228" s="248"/>
      <c r="D228" s="249" t="s">
        <v>236</v>
      </c>
      <c r="E228" s="248"/>
      <c r="F228" s="251" t="s">
        <v>4454</v>
      </c>
      <c r="G228" s="248"/>
      <c r="H228" s="252">
        <v>18.067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4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386</v>
      </c>
      <c r="D229" s="229" t="s">
        <v>227</v>
      </c>
      <c r="E229" s="230" t="s">
        <v>4455</v>
      </c>
      <c r="F229" s="231" t="s">
        <v>4456</v>
      </c>
      <c r="G229" s="232" t="s">
        <v>537</v>
      </c>
      <c r="H229" s="233">
        <v>6.7999999999999998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3.0000000000000001E-05</v>
      </c>
      <c r="R229" s="238">
        <f>Q229*H229</f>
        <v>0.000204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4457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4458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>
      <c r="A231" s="40"/>
      <c r="B231" s="41"/>
      <c r="C231" s="42"/>
      <c r="D231" s="249" t="s">
        <v>261</v>
      </c>
      <c r="E231" s="42"/>
      <c r="F231" s="259" t="s">
        <v>4459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261</v>
      </c>
      <c r="AU231" s="18" t="s">
        <v>21</v>
      </c>
    </row>
    <row r="232" s="2" customFormat="1" ht="24.15" customHeight="1">
      <c r="A232" s="40"/>
      <c r="B232" s="41"/>
      <c r="C232" s="282" t="s">
        <v>392</v>
      </c>
      <c r="D232" s="282" t="s">
        <v>341</v>
      </c>
      <c r="E232" s="283" t="s">
        <v>4460</v>
      </c>
      <c r="F232" s="284" t="s">
        <v>4461</v>
      </c>
      <c r="G232" s="285" t="s">
        <v>537</v>
      </c>
      <c r="H232" s="286">
        <v>6.9020000000000001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0.031899999999999998</v>
      </c>
      <c r="R232" s="238">
        <f>Q232*H232</f>
        <v>0.2201738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4462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4463</v>
      </c>
      <c r="G233" s="248"/>
      <c r="H233" s="252">
        <v>6.9020000000000001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33" customHeight="1">
      <c r="A234" s="40"/>
      <c r="B234" s="41"/>
      <c r="C234" s="229" t="s">
        <v>399</v>
      </c>
      <c r="D234" s="229" t="s">
        <v>227</v>
      </c>
      <c r="E234" s="230" t="s">
        <v>4464</v>
      </c>
      <c r="F234" s="231" t="s">
        <v>4465</v>
      </c>
      <c r="G234" s="232" t="s">
        <v>459</v>
      </c>
      <c r="H234" s="233">
        <v>4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4466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4467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 ht="16.5" customHeight="1">
      <c r="A236" s="40"/>
      <c r="B236" s="41"/>
      <c r="C236" s="282" t="s">
        <v>701</v>
      </c>
      <c r="D236" s="282" t="s">
        <v>341</v>
      </c>
      <c r="E236" s="283" t="s">
        <v>4468</v>
      </c>
      <c r="F236" s="284" t="s">
        <v>4469</v>
      </c>
      <c r="G236" s="285" t="s">
        <v>459</v>
      </c>
      <c r="H236" s="286">
        <v>3</v>
      </c>
      <c r="I236" s="287"/>
      <c r="J236" s="288">
        <f>ROUND(I236*H236,2)</f>
        <v>0</v>
      </c>
      <c r="K236" s="284" t="s">
        <v>231</v>
      </c>
      <c r="L236" s="289"/>
      <c r="M236" s="290" t="s">
        <v>1</v>
      </c>
      <c r="N236" s="291" t="s">
        <v>45</v>
      </c>
      <c r="O236" s="93"/>
      <c r="P236" s="238">
        <f>O236*H236</f>
        <v>0</v>
      </c>
      <c r="Q236" s="238">
        <v>0.00064999999999999997</v>
      </c>
      <c r="R236" s="238">
        <f>Q236*H236</f>
        <v>0.0019499999999999999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277</v>
      </c>
      <c r="AT236" s="240" t="s">
        <v>341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4470</v>
      </c>
    </row>
    <row r="237" s="2" customFormat="1" ht="16.5" customHeight="1">
      <c r="A237" s="40"/>
      <c r="B237" s="41"/>
      <c r="C237" s="282" t="s">
        <v>405</v>
      </c>
      <c r="D237" s="282" t="s">
        <v>341</v>
      </c>
      <c r="E237" s="283" t="s">
        <v>4471</v>
      </c>
      <c r="F237" s="284" t="s">
        <v>4472</v>
      </c>
      <c r="G237" s="285" t="s">
        <v>459</v>
      </c>
      <c r="H237" s="286">
        <v>1</v>
      </c>
      <c r="I237" s="287"/>
      <c r="J237" s="288">
        <f>ROUND(I237*H237,2)</f>
        <v>0</v>
      </c>
      <c r="K237" s="284" t="s">
        <v>231</v>
      </c>
      <c r="L237" s="289"/>
      <c r="M237" s="290" t="s">
        <v>1</v>
      </c>
      <c r="N237" s="291" t="s">
        <v>45</v>
      </c>
      <c r="O237" s="93"/>
      <c r="P237" s="238">
        <f>O237*H237</f>
        <v>0</v>
      </c>
      <c r="Q237" s="238">
        <v>0.00072000000000000005</v>
      </c>
      <c r="R237" s="238">
        <f>Q237*H237</f>
        <v>0.00072000000000000005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277</v>
      </c>
      <c r="AT237" s="240" t="s">
        <v>341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4473</v>
      </c>
    </row>
    <row r="238" s="2" customFormat="1" ht="24.15" customHeight="1">
      <c r="A238" s="40"/>
      <c r="B238" s="41"/>
      <c r="C238" s="229" t="s">
        <v>412</v>
      </c>
      <c r="D238" s="229" t="s">
        <v>227</v>
      </c>
      <c r="E238" s="230" t="s">
        <v>4474</v>
      </c>
      <c r="F238" s="231" t="s">
        <v>4475</v>
      </c>
      <c r="G238" s="232" t="s">
        <v>459</v>
      </c>
      <c r="H238" s="233">
        <v>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4476</v>
      </c>
    </row>
    <row r="239" s="2" customFormat="1">
      <c r="A239" s="40"/>
      <c r="B239" s="41"/>
      <c r="C239" s="42"/>
      <c r="D239" s="249" t="s">
        <v>261</v>
      </c>
      <c r="E239" s="42"/>
      <c r="F239" s="259" t="s">
        <v>4477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261</v>
      </c>
      <c r="AU239" s="18" t="s">
        <v>21</v>
      </c>
    </row>
    <row r="240" s="2" customFormat="1" ht="24.15" customHeight="1">
      <c r="A240" s="40"/>
      <c r="B240" s="41"/>
      <c r="C240" s="229" t="s">
        <v>418</v>
      </c>
      <c r="D240" s="229" t="s">
        <v>227</v>
      </c>
      <c r="E240" s="230" t="s">
        <v>4324</v>
      </c>
      <c r="F240" s="231" t="s">
        <v>4325</v>
      </c>
      <c r="G240" s="232" t="s">
        <v>240</v>
      </c>
      <c r="H240" s="233">
        <v>0.95099999999999996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0.59999999999999998</v>
      </c>
      <c r="T240" s="239">
        <f>S240*H240</f>
        <v>0.5706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4478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4327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2137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4329</v>
      </c>
      <c r="G243" s="248"/>
      <c r="H243" s="252">
        <v>0.61499999999999999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80</v>
      </c>
      <c r="AY243" s="258" t="s">
        <v>225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4330</v>
      </c>
      <c r="G244" s="248"/>
      <c r="H244" s="252">
        <v>0.14199999999999999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80</v>
      </c>
      <c r="AY244" s="258" t="s">
        <v>225</v>
      </c>
    </row>
    <row r="245" s="13" customFormat="1">
      <c r="A245" s="13"/>
      <c r="B245" s="247"/>
      <c r="C245" s="248"/>
      <c r="D245" s="249" t="s">
        <v>236</v>
      </c>
      <c r="E245" s="250" t="s">
        <v>1</v>
      </c>
      <c r="F245" s="251" t="s">
        <v>4331</v>
      </c>
      <c r="G245" s="248"/>
      <c r="H245" s="252">
        <v>0.19400000000000001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236</v>
      </c>
      <c r="AU245" s="258" t="s">
        <v>21</v>
      </c>
      <c r="AV245" s="13" t="s">
        <v>21</v>
      </c>
      <c r="AW245" s="13" t="s">
        <v>36</v>
      </c>
      <c r="AX245" s="13" t="s">
        <v>80</v>
      </c>
      <c r="AY245" s="258" t="s">
        <v>225</v>
      </c>
    </row>
    <row r="246" s="14" customFormat="1">
      <c r="A246" s="14"/>
      <c r="B246" s="260"/>
      <c r="C246" s="261"/>
      <c r="D246" s="249" t="s">
        <v>236</v>
      </c>
      <c r="E246" s="262" t="s">
        <v>1</v>
      </c>
      <c r="F246" s="263" t="s">
        <v>270</v>
      </c>
      <c r="G246" s="261"/>
      <c r="H246" s="264">
        <v>0.95099999999999996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0" t="s">
        <v>236</v>
      </c>
      <c r="AU246" s="270" t="s">
        <v>21</v>
      </c>
      <c r="AV246" s="14" t="s">
        <v>232</v>
      </c>
      <c r="AW246" s="14" t="s">
        <v>36</v>
      </c>
      <c r="AX246" s="14" t="s">
        <v>88</v>
      </c>
      <c r="AY246" s="270" t="s">
        <v>225</v>
      </c>
    </row>
    <row r="247" s="2" customFormat="1" ht="24.15" customHeight="1">
      <c r="A247" s="40"/>
      <c r="B247" s="41"/>
      <c r="C247" s="229" t="s">
        <v>423</v>
      </c>
      <c r="D247" s="229" t="s">
        <v>227</v>
      </c>
      <c r="E247" s="230" t="s">
        <v>4340</v>
      </c>
      <c r="F247" s="231" t="s">
        <v>4341</v>
      </c>
      <c r="G247" s="232" t="s">
        <v>459</v>
      </c>
      <c r="H247" s="233">
        <v>2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0.41948000000000002</v>
      </c>
      <c r="R247" s="238">
        <f>Q247*H247</f>
        <v>0.83896000000000004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4479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4343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4344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82" t="s">
        <v>430</v>
      </c>
      <c r="D250" s="282" t="s">
        <v>341</v>
      </c>
      <c r="E250" s="283" t="s">
        <v>4345</v>
      </c>
      <c r="F250" s="284" t="s">
        <v>4346</v>
      </c>
      <c r="G250" s="285" t="s">
        <v>459</v>
      </c>
      <c r="H250" s="286">
        <v>2</v>
      </c>
      <c r="I250" s="287"/>
      <c r="J250" s="288">
        <f>ROUND(I250*H250,2)</f>
        <v>0</v>
      </c>
      <c r="K250" s="284" t="s">
        <v>1</v>
      </c>
      <c r="L250" s="289"/>
      <c r="M250" s="290" t="s">
        <v>1</v>
      </c>
      <c r="N250" s="291" t="s">
        <v>45</v>
      </c>
      <c r="O250" s="93"/>
      <c r="P250" s="238">
        <f>O250*H250</f>
        <v>0</v>
      </c>
      <c r="Q250" s="238">
        <v>1.6000000000000001</v>
      </c>
      <c r="R250" s="238">
        <f>Q250*H250</f>
        <v>3.2000000000000002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277</v>
      </c>
      <c r="AT250" s="240" t="s">
        <v>341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4480</v>
      </c>
    </row>
    <row r="251" s="2" customFormat="1">
      <c r="A251" s="40"/>
      <c r="B251" s="41"/>
      <c r="C251" s="42"/>
      <c r="D251" s="249" t="s">
        <v>261</v>
      </c>
      <c r="E251" s="42"/>
      <c r="F251" s="259" t="s">
        <v>4348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261</v>
      </c>
      <c r="AU251" s="18" t="s">
        <v>21</v>
      </c>
    </row>
    <row r="252" s="2" customFormat="1" ht="24.15" customHeight="1">
      <c r="A252" s="40"/>
      <c r="B252" s="41"/>
      <c r="C252" s="229" t="s">
        <v>436</v>
      </c>
      <c r="D252" s="229" t="s">
        <v>227</v>
      </c>
      <c r="E252" s="230" t="s">
        <v>2052</v>
      </c>
      <c r="F252" s="231" t="s">
        <v>2053</v>
      </c>
      <c r="G252" s="232" t="s">
        <v>459</v>
      </c>
      <c r="H252" s="233">
        <v>2</v>
      </c>
      <c r="I252" s="234"/>
      <c r="J252" s="235">
        <f>ROUND(I252*H252,2)</f>
        <v>0</v>
      </c>
      <c r="K252" s="231" t="s">
        <v>231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0.41948000000000002</v>
      </c>
      <c r="R252" s="238">
        <f>Q252*H252</f>
        <v>0.83896000000000004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4481</v>
      </c>
    </row>
    <row r="253" s="2" customFormat="1">
      <c r="A253" s="40"/>
      <c r="B253" s="41"/>
      <c r="C253" s="42"/>
      <c r="D253" s="242" t="s">
        <v>234</v>
      </c>
      <c r="E253" s="42"/>
      <c r="F253" s="243" t="s">
        <v>2055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234</v>
      </c>
      <c r="AU253" s="18" t="s">
        <v>21</v>
      </c>
    </row>
    <row r="254" s="2" customFormat="1" ht="24.15" customHeight="1">
      <c r="A254" s="40"/>
      <c r="B254" s="41"/>
      <c r="C254" s="282" t="s">
        <v>441</v>
      </c>
      <c r="D254" s="282" t="s">
        <v>341</v>
      </c>
      <c r="E254" s="283" t="s">
        <v>4482</v>
      </c>
      <c r="F254" s="284" t="s">
        <v>4483</v>
      </c>
      <c r="G254" s="285" t="s">
        <v>459</v>
      </c>
      <c r="H254" s="286">
        <v>2</v>
      </c>
      <c r="I254" s="287"/>
      <c r="J254" s="288">
        <f>ROUND(I254*H254,2)</f>
        <v>0</v>
      </c>
      <c r="K254" s="284" t="s">
        <v>1</v>
      </c>
      <c r="L254" s="289"/>
      <c r="M254" s="290" t="s">
        <v>1</v>
      </c>
      <c r="N254" s="291" t="s">
        <v>45</v>
      </c>
      <c r="O254" s="93"/>
      <c r="P254" s="238">
        <f>O254*H254</f>
        <v>0</v>
      </c>
      <c r="Q254" s="238">
        <v>1.8700000000000001</v>
      </c>
      <c r="R254" s="238">
        <f>Q254*H254</f>
        <v>3.7400000000000002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277</v>
      </c>
      <c r="AT254" s="240" t="s">
        <v>341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4484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4485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29" t="s">
        <v>729</v>
      </c>
      <c r="D256" s="229" t="s">
        <v>227</v>
      </c>
      <c r="E256" s="230" t="s">
        <v>4486</v>
      </c>
      <c r="F256" s="231" t="s">
        <v>4487</v>
      </c>
      <c r="G256" s="232" t="s">
        <v>459</v>
      </c>
      <c r="H256" s="233">
        <v>1</v>
      </c>
      <c r="I256" s="234"/>
      <c r="J256" s="235">
        <f>ROUND(I256*H256,2)</f>
        <v>0</v>
      </c>
      <c r="K256" s="231" t="s">
        <v>231</v>
      </c>
      <c r="L256" s="46"/>
      <c r="M256" s="236" t="s">
        <v>1</v>
      </c>
      <c r="N256" s="237" t="s">
        <v>45</v>
      </c>
      <c r="O256" s="93"/>
      <c r="P256" s="238">
        <f>O256*H256</f>
        <v>0</v>
      </c>
      <c r="Q256" s="238">
        <v>0.41948000000000002</v>
      </c>
      <c r="R256" s="238">
        <f>Q256*H256</f>
        <v>0.41948000000000002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232</v>
      </c>
      <c r="AT256" s="240" t="s">
        <v>227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4488</v>
      </c>
    </row>
    <row r="257" s="2" customFormat="1">
      <c r="A257" s="40"/>
      <c r="B257" s="41"/>
      <c r="C257" s="42"/>
      <c r="D257" s="242" t="s">
        <v>234</v>
      </c>
      <c r="E257" s="42"/>
      <c r="F257" s="243" t="s">
        <v>4489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234</v>
      </c>
      <c r="AU257" s="18" t="s">
        <v>21</v>
      </c>
    </row>
    <row r="258" s="2" customFormat="1" ht="24.15" customHeight="1">
      <c r="A258" s="40"/>
      <c r="B258" s="41"/>
      <c r="C258" s="282" t="s">
        <v>735</v>
      </c>
      <c r="D258" s="282" t="s">
        <v>341</v>
      </c>
      <c r="E258" s="283" t="s">
        <v>4490</v>
      </c>
      <c r="F258" s="284" t="s">
        <v>4491</v>
      </c>
      <c r="G258" s="285" t="s">
        <v>459</v>
      </c>
      <c r="H258" s="286">
        <v>1</v>
      </c>
      <c r="I258" s="287"/>
      <c r="J258" s="288">
        <f>ROUND(I258*H258,2)</f>
        <v>0</v>
      </c>
      <c r="K258" s="284" t="s">
        <v>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2.1000000000000001</v>
      </c>
      <c r="R258" s="238">
        <f>Q258*H258</f>
        <v>2.1000000000000001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4492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4493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4.15" customHeight="1">
      <c r="A260" s="40"/>
      <c r="B260" s="41"/>
      <c r="C260" s="229" t="s">
        <v>456</v>
      </c>
      <c r="D260" s="229" t="s">
        <v>227</v>
      </c>
      <c r="E260" s="230" t="s">
        <v>2060</v>
      </c>
      <c r="F260" s="231" t="s">
        <v>2061</v>
      </c>
      <c r="G260" s="232" t="s">
        <v>459</v>
      </c>
      <c r="H260" s="233">
        <v>3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0.0098899999999999995</v>
      </c>
      <c r="R260" s="238">
        <f>Q260*H260</f>
        <v>0.029669999999999998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4494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2063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16.5" customHeight="1">
      <c r="A262" s="40"/>
      <c r="B262" s="41"/>
      <c r="C262" s="282" t="s">
        <v>463</v>
      </c>
      <c r="D262" s="282" t="s">
        <v>341</v>
      </c>
      <c r="E262" s="283" t="s">
        <v>4495</v>
      </c>
      <c r="F262" s="284" t="s">
        <v>4496</v>
      </c>
      <c r="G262" s="285" t="s">
        <v>459</v>
      </c>
      <c r="H262" s="286">
        <v>3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0.215</v>
      </c>
      <c r="R262" s="238">
        <f>Q262*H262</f>
        <v>0.64500000000000002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4497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4498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470</v>
      </c>
      <c r="D264" s="229" t="s">
        <v>227</v>
      </c>
      <c r="E264" s="230" t="s">
        <v>4499</v>
      </c>
      <c r="F264" s="231" t="s">
        <v>4500</v>
      </c>
      <c r="G264" s="232" t="s">
        <v>459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0.0098899999999999995</v>
      </c>
      <c r="R264" s="238">
        <f>Q264*H264</f>
        <v>0.019779999999999999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4501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4502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16.5" customHeight="1">
      <c r="A266" s="40"/>
      <c r="B266" s="41"/>
      <c r="C266" s="282" t="s">
        <v>476</v>
      </c>
      <c r="D266" s="282" t="s">
        <v>341</v>
      </c>
      <c r="E266" s="283" t="s">
        <v>4503</v>
      </c>
      <c r="F266" s="284" t="s">
        <v>4504</v>
      </c>
      <c r="G266" s="285" t="s">
        <v>459</v>
      </c>
      <c r="H266" s="286">
        <v>2</v>
      </c>
      <c r="I266" s="287"/>
      <c r="J266" s="288">
        <f>ROUND(I266*H266,2)</f>
        <v>0</v>
      </c>
      <c r="K266" s="284" t="s">
        <v>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0.42999999999999999</v>
      </c>
      <c r="R266" s="238">
        <f>Q266*H266</f>
        <v>0.85999999999999999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4505</v>
      </c>
    </row>
    <row r="267" s="2" customFormat="1">
      <c r="A267" s="40"/>
      <c r="B267" s="41"/>
      <c r="C267" s="42"/>
      <c r="D267" s="249" t="s">
        <v>261</v>
      </c>
      <c r="E267" s="42"/>
      <c r="F267" s="259" t="s">
        <v>4506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261</v>
      </c>
      <c r="AU267" s="18" t="s">
        <v>21</v>
      </c>
    </row>
    <row r="268" s="2" customFormat="1" ht="24.15" customHeight="1">
      <c r="A268" s="40"/>
      <c r="B268" s="41"/>
      <c r="C268" s="229" t="s">
        <v>481</v>
      </c>
      <c r="D268" s="229" t="s">
        <v>227</v>
      </c>
      <c r="E268" s="230" t="s">
        <v>2075</v>
      </c>
      <c r="F268" s="231" t="s">
        <v>2076</v>
      </c>
      <c r="G268" s="232" t="s">
        <v>459</v>
      </c>
      <c r="H268" s="233">
        <v>4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0.01218</v>
      </c>
      <c r="R268" s="238">
        <f>Q268*H268</f>
        <v>0.048719999999999999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4507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2078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4344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487</v>
      </c>
      <c r="D271" s="282" t="s">
        <v>341</v>
      </c>
      <c r="E271" s="283" t="s">
        <v>4355</v>
      </c>
      <c r="F271" s="284" t="s">
        <v>4356</v>
      </c>
      <c r="G271" s="285" t="s">
        <v>459</v>
      </c>
      <c r="H271" s="286">
        <v>4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0.505</v>
      </c>
      <c r="R271" s="238">
        <f>Q271*H271</f>
        <v>2.02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4508</v>
      </c>
    </row>
    <row r="272" s="2" customFormat="1" ht="24.15" customHeight="1">
      <c r="A272" s="40"/>
      <c r="B272" s="41"/>
      <c r="C272" s="282" t="s">
        <v>492</v>
      </c>
      <c r="D272" s="282" t="s">
        <v>341</v>
      </c>
      <c r="E272" s="283" t="s">
        <v>2082</v>
      </c>
      <c r="F272" s="284" t="s">
        <v>2083</v>
      </c>
      <c r="G272" s="285" t="s">
        <v>459</v>
      </c>
      <c r="H272" s="286">
        <v>1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0.052999999999999998</v>
      </c>
      <c r="R272" s="238">
        <f>Q272*H272</f>
        <v>0.052999999999999998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4509</v>
      </c>
    </row>
    <row r="273" s="2" customFormat="1">
      <c r="A273" s="40"/>
      <c r="B273" s="41"/>
      <c r="C273" s="42"/>
      <c r="D273" s="249" t="s">
        <v>261</v>
      </c>
      <c r="E273" s="42"/>
      <c r="F273" s="259" t="s">
        <v>4359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261</v>
      </c>
      <c r="AU273" s="18" t="s">
        <v>21</v>
      </c>
    </row>
    <row r="274" s="2" customFormat="1" ht="24.15" customHeight="1">
      <c r="A274" s="40"/>
      <c r="B274" s="41"/>
      <c r="C274" s="282" t="s">
        <v>498</v>
      </c>
      <c r="D274" s="282" t="s">
        <v>341</v>
      </c>
      <c r="E274" s="283" t="s">
        <v>4360</v>
      </c>
      <c r="F274" s="284" t="s">
        <v>4361</v>
      </c>
      <c r="G274" s="285" t="s">
        <v>459</v>
      </c>
      <c r="H274" s="286">
        <v>1</v>
      </c>
      <c r="I274" s="287"/>
      <c r="J274" s="288">
        <f>ROUND(I274*H274,2)</f>
        <v>0</v>
      </c>
      <c r="K274" s="284" t="s">
        <v>231</v>
      </c>
      <c r="L274" s="289"/>
      <c r="M274" s="290" t="s">
        <v>1</v>
      </c>
      <c r="N274" s="291" t="s">
        <v>45</v>
      </c>
      <c r="O274" s="93"/>
      <c r="P274" s="238">
        <f>O274*H274</f>
        <v>0</v>
      </c>
      <c r="Q274" s="238">
        <v>0.032000000000000001</v>
      </c>
      <c r="R274" s="238">
        <f>Q274*H274</f>
        <v>0.032000000000000001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277</v>
      </c>
      <c r="AT274" s="240" t="s">
        <v>341</v>
      </c>
      <c r="AU274" s="240" t="s">
        <v>21</v>
      </c>
      <c r="AY274" s="18" t="s">
        <v>225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88</v>
      </c>
      <c r="BK274" s="241">
        <f>ROUND(I274*H274,2)</f>
        <v>0</v>
      </c>
      <c r="BL274" s="18" t="s">
        <v>232</v>
      </c>
      <c r="BM274" s="240" t="s">
        <v>4510</v>
      </c>
    </row>
    <row r="275" s="2" customFormat="1" ht="24.15" customHeight="1">
      <c r="A275" s="40"/>
      <c r="B275" s="41"/>
      <c r="C275" s="282" t="s">
        <v>505</v>
      </c>
      <c r="D275" s="282" t="s">
        <v>341</v>
      </c>
      <c r="E275" s="283" t="s">
        <v>4511</v>
      </c>
      <c r="F275" s="284" t="s">
        <v>4512</v>
      </c>
      <c r="G275" s="285" t="s">
        <v>459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0.041000000000000002</v>
      </c>
      <c r="R275" s="238">
        <f>Q275*H275</f>
        <v>0.041000000000000002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4513</v>
      </c>
    </row>
    <row r="276" s="2" customFormat="1" ht="24.15" customHeight="1">
      <c r="A276" s="40"/>
      <c r="B276" s="41"/>
      <c r="C276" s="282" t="s">
        <v>511</v>
      </c>
      <c r="D276" s="282" t="s">
        <v>341</v>
      </c>
      <c r="E276" s="283" t="s">
        <v>4514</v>
      </c>
      <c r="F276" s="284" t="s">
        <v>4515</v>
      </c>
      <c r="G276" s="285" t="s">
        <v>459</v>
      </c>
      <c r="H276" s="286">
        <v>1</v>
      </c>
      <c r="I276" s="287"/>
      <c r="J276" s="288">
        <f>ROUND(I276*H276,2)</f>
        <v>0</v>
      </c>
      <c r="K276" s="284" t="s">
        <v>231</v>
      </c>
      <c r="L276" s="289"/>
      <c r="M276" s="290" t="s">
        <v>1</v>
      </c>
      <c r="N276" s="291" t="s">
        <v>45</v>
      </c>
      <c r="O276" s="93"/>
      <c r="P276" s="238">
        <f>O276*H276</f>
        <v>0</v>
      </c>
      <c r="Q276" s="238">
        <v>0.021000000000000001</v>
      </c>
      <c r="R276" s="238">
        <f>Q276*H276</f>
        <v>0.021000000000000001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277</v>
      </c>
      <c r="AT276" s="240" t="s">
        <v>341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4516</v>
      </c>
    </row>
    <row r="277" s="2" customFormat="1" ht="24.15" customHeight="1">
      <c r="A277" s="40"/>
      <c r="B277" s="41"/>
      <c r="C277" s="229" t="s">
        <v>517</v>
      </c>
      <c r="D277" s="229" t="s">
        <v>227</v>
      </c>
      <c r="E277" s="230" t="s">
        <v>4517</v>
      </c>
      <c r="F277" s="231" t="s">
        <v>4518</v>
      </c>
      <c r="G277" s="232" t="s">
        <v>459</v>
      </c>
      <c r="H277" s="233">
        <v>1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0.0098899999999999995</v>
      </c>
      <c r="R277" s="238">
        <f>Q277*H277</f>
        <v>0.0098899999999999995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4519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4520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2" customFormat="1" ht="16.5" customHeight="1">
      <c r="A279" s="40"/>
      <c r="B279" s="41"/>
      <c r="C279" s="282" t="s">
        <v>523</v>
      </c>
      <c r="D279" s="282" t="s">
        <v>341</v>
      </c>
      <c r="E279" s="283" t="s">
        <v>1454</v>
      </c>
      <c r="F279" s="284" t="s">
        <v>1455</v>
      </c>
      <c r="G279" s="285" t="s">
        <v>459</v>
      </c>
      <c r="H279" s="286">
        <v>1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45</v>
      </c>
      <c r="O279" s="93"/>
      <c r="P279" s="238">
        <f>O279*H279</f>
        <v>0</v>
      </c>
      <c r="Q279" s="238">
        <v>0.44900000000000001</v>
      </c>
      <c r="R279" s="238">
        <f>Q279*H279</f>
        <v>0.44900000000000001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277</v>
      </c>
      <c r="AT279" s="240" t="s">
        <v>341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4521</v>
      </c>
    </row>
    <row r="280" s="2" customFormat="1">
      <c r="A280" s="40"/>
      <c r="B280" s="41"/>
      <c r="C280" s="42"/>
      <c r="D280" s="249" t="s">
        <v>261</v>
      </c>
      <c r="E280" s="42"/>
      <c r="F280" s="259" t="s">
        <v>4522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261</v>
      </c>
      <c r="AU280" s="18" t="s">
        <v>21</v>
      </c>
    </row>
    <row r="281" s="2" customFormat="1" ht="24.15" customHeight="1">
      <c r="A281" s="40"/>
      <c r="B281" s="41"/>
      <c r="C281" s="229" t="s">
        <v>528</v>
      </c>
      <c r="D281" s="229" t="s">
        <v>227</v>
      </c>
      <c r="E281" s="230" t="s">
        <v>4523</v>
      </c>
      <c r="F281" s="231" t="s">
        <v>4524</v>
      </c>
      <c r="G281" s="232" t="s">
        <v>459</v>
      </c>
      <c r="H281" s="233">
        <v>1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0.12422</v>
      </c>
      <c r="R281" s="238">
        <f>Q281*H281</f>
        <v>0.12422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4525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4526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21.75" customHeight="1">
      <c r="A283" s="40"/>
      <c r="B283" s="41"/>
      <c r="C283" s="282" t="s">
        <v>534</v>
      </c>
      <c r="D283" s="282" t="s">
        <v>341</v>
      </c>
      <c r="E283" s="283" t="s">
        <v>4527</v>
      </c>
      <c r="F283" s="284" t="s">
        <v>4528</v>
      </c>
      <c r="G283" s="285" t="s">
        <v>459</v>
      </c>
      <c r="H283" s="286">
        <v>1</v>
      </c>
      <c r="I283" s="287"/>
      <c r="J283" s="288">
        <f>ROUND(I283*H283,2)</f>
        <v>0</v>
      </c>
      <c r="K283" s="284" t="s">
        <v>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0.108</v>
      </c>
      <c r="R283" s="238">
        <f>Q283*H283</f>
        <v>0.108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4529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4530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24.15" customHeight="1">
      <c r="A285" s="40"/>
      <c r="B285" s="41"/>
      <c r="C285" s="229" t="s">
        <v>542</v>
      </c>
      <c r="D285" s="229" t="s">
        <v>227</v>
      </c>
      <c r="E285" s="230" t="s">
        <v>4531</v>
      </c>
      <c r="F285" s="231" t="s">
        <v>4532</v>
      </c>
      <c r="G285" s="232" t="s">
        <v>459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0.02972</v>
      </c>
      <c r="R285" s="238">
        <f>Q285*H285</f>
        <v>0.02972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4533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4534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 ht="21.75" customHeight="1">
      <c r="A287" s="40"/>
      <c r="B287" s="41"/>
      <c r="C287" s="282" t="s">
        <v>547</v>
      </c>
      <c r="D287" s="282" t="s">
        <v>341</v>
      </c>
      <c r="E287" s="283" t="s">
        <v>4535</v>
      </c>
      <c r="F287" s="284" t="s">
        <v>4536</v>
      </c>
      <c r="G287" s="285" t="s">
        <v>459</v>
      </c>
      <c r="H287" s="286">
        <v>1</v>
      </c>
      <c r="I287" s="287"/>
      <c r="J287" s="288">
        <f>ROUND(I287*H287,2)</f>
        <v>0</v>
      </c>
      <c r="K287" s="284" t="s">
        <v>231</v>
      </c>
      <c r="L287" s="289"/>
      <c r="M287" s="290" t="s">
        <v>1</v>
      </c>
      <c r="N287" s="291" t="s">
        <v>45</v>
      </c>
      <c r="O287" s="93"/>
      <c r="P287" s="238">
        <f>O287*H287</f>
        <v>0</v>
      </c>
      <c r="Q287" s="238">
        <v>0.040000000000000001</v>
      </c>
      <c r="R287" s="238">
        <f>Q287*H287</f>
        <v>0.040000000000000001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277</v>
      </c>
      <c r="AT287" s="240" t="s">
        <v>341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4537</v>
      </c>
    </row>
    <row r="288" s="2" customFormat="1" ht="24.15" customHeight="1">
      <c r="A288" s="40"/>
      <c r="B288" s="41"/>
      <c r="C288" s="229" t="s">
        <v>554</v>
      </c>
      <c r="D288" s="229" t="s">
        <v>227</v>
      </c>
      <c r="E288" s="230" t="s">
        <v>4538</v>
      </c>
      <c r="F288" s="231" t="s">
        <v>4539</v>
      </c>
      <c r="G288" s="232" t="s">
        <v>459</v>
      </c>
      <c r="H288" s="233">
        <v>1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0.02972</v>
      </c>
      <c r="R288" s="238">
        <f>Q288*H288</f>
        <v>0.02972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4540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4541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2" customFormat="1" ht="24.15" customHeight="1">
      <c r="A290" s="40"/>
      <c r="B290" s="41"/>
      <c r="C290" s="282" t="s">
        <v>561</v>
      </c>
      <c r="D290" s="282" t="s">
        <v>341</v>
      </c>
      <c r="E290" s="283" t="s">
        <v>4542</v>
      </c>
      <c r="F290" s="284" t="s">
        <v>4543</v>
      </c>
      <c r="G290" s="285" t="s">
        <v>459</v>
      </c>
      <c r="H290" s="286">
        <v>1</v>
      </c>
      <c r="I290" s="287"/>
      <c r="J290" s="288">
        <f>ROUND(I290*H290,2)</f>
        <v>0</v>
      </c>
      <c r="K290" s="284" t="s">
        <v>231</v>
      </c>
      <c r="L290" s="289"/>
      <c r="M290" s="290" t="s">
        <v>1</v>
      </c>
      <c r="N290" s="291" t="s">
        <v>45</v>
      </c>
      <c r="O290" s="93"/>
      <c r="P290" s="238">
        <f>O290*H290</f>
        <v>0</v>
      </c>
      <c r="Q290" s="238">
        <v>0.057000000000000002</v>
      </c>
      <c r="R290" s="238">
        <f>Q290*H290</f>
        <v>0.057000000000000002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277</v>
      </c>
      <c r="AT290" s="240" t="s">
        <v>341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4544</v>
      </c>
    </row>
    <row r="291" s="2" customFormat="1" ht="37.8" customHeight="1">
      <c r="A291" s="40"/>
      <c r="B291" s="41"/>
      <c r="C291" s="229" t="s">
        <v>570</v>
      </c>
      <c r="D291" s="229" t="s">
        <v>227</v>
      </c>
      <c r="E291" s="230" t="s">
        <v>4363</v>
      </c>
      <c r="F291" s="231" t="s">
        <v>4364</v>
      </c>
      <c r="G291" s="232" t="s">
        <v>459</v>
      </c>
      <c r="H291" s="233">
        <v>5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0.089999999999999997</v>
      </c>
      <c r="R291" s="238">
        <f>Q291*H291</f>
        <v>0.44999999999999996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4545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4366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2" customFormat="1" ht="24.15" customHeight="1">
      <c r="A293" s="40"/>
      <c r="B293" s="41"/>
      <c r="C293" s="282" t="s">
        <v>576</v>
      </c>
      <c r="D293" s="282" t="s">
        <v>341</v>
      </c>
      <c r="E293" s="283" t="s">
        <v>1463</v>
      </c>
      <c r="F293" s="284" t="s">
        <v>1464</v>
      </c>
      <c r="G293" s="285" t="s">
        <v>459</v>
      </c>
      <c r="H293" s="286">
        <v>5</v>
      </c>
      <c r="I293" s="287"/>
      <c r="J293" s="288">
        <f>ROUND(I293*H293,2)</f>
        <v>0</v>
      </c>
      <c r="K293" s="284" t="s">
        <v>231</v>
      </c>
      <c r="L293" s="289"/>
      <c r="M293" s="290" t="s">
        <v>1</v>
      </c>
      <c r="N293" s="291" t="s">
        <v>45</v>
      </c>
      <c r="O293" s="93"/>
      <c r="P293" s="238">
        <f>O293*H293</f>
        <v>0</v>
      </c>
      <c r="Q293" s="238">
        <v>0.050000000000000003</v>
      </c>
      <c r="R293" s="238">
        <f>Q293*H293</f>
        <v>0.25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277</v>
      </c>
      <c r="AT293" s="240" t="s">
        <v>341</v>
      </c>
      <c r="AU293" s="240" t="s">
        <v>21</v>
      </c>
      <c r="AY293" s="18" t="s">
        <v>225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88</v>
      </c>
      <c r="BK293" s="241">
        <f>ROUND(I293*H293,2)</f>
        <v>0</v>
      </c>
      <c r="BL293" s="18" t="s">
        <v>232</v>
      </c>
      <c r="BM293" s="240" t="s">
        <v>4546</v>
      </c>
    </row>
    <row r="294" s="2" customFormat="1" ht="24.15" customHeight="1">
      <c r="A294" s="40"/>
      <c r="B294" s="41"/>
      <c r="C294" s="229" t="s">
        <v>584</v>
      </c>
      <c r="D294" s="229" t="s">
        <v>227</v>
      </c>
      <c r="E294" s="230" t="s">
        <v>4547</v>
      </c>
      <c r="F294" s="231" t="s">
        <v>4548</v>
      </c>
      <c r="G294" s="232" t="s">
        <v>459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0.21734000000000001</v>
      </c>
      <c r="R294" s="238">
        <f>Q294*H294</f>
        <v>0.21734000000000001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4549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4550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 ht="24.15" customHeight="1">
      <c r="A296" s="40"/>
      <c r="B296" s="41"/>
      <c r="C296" s="282" t="s">
        <v>591</v>
      </c>
      <c r="D296" s="282" t="s">
        <v>341</v>
      </c>
      <c r="E296" s="283" t="s">
        <v>4551</v>
      </c>
      <c r="F296" s="284" t="s">
        <v>4552</v>
      </c>
      <c r="G296" s="285" t="s">
        <v>459</v>
      </c>
      <c r="H296" s="286">
        <v>1</v>
      </c>
      <c r="I296" s="287"/>
      <c r="J296" s="288">
        <f>ROUND(I296*H296,2)</f>
        <v>0</v>
      </c>
      <c r="K296" s="284" t="s">
        <v>231</v>
      </c>
      <c r="L296" s="289"/>
      <c r="M296" s="290" t="s">
        <v>1</v>
      </c>
      <c r="N296" s="291" t="s">
        <v>45</v>
      </c>
      <c r="O296" s="93"/>
      <c r="P296" s="238">
        <f>O296*H296</f>
        <v>0</v>
      </c>
      <c r="Q296" s="238">
        <v>0.095799999999999996</v>
      </c>
      <c r="R296" s="238">
        <f>Q296*H296</f>
        <v>0.095799999999999996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277</v>
      </c>
      <c r="AT296" s="240" t="s">
        <v>341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4553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540</v>
      </c>
      <c r="F297" s="227" t="s">
        <v>541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SUM(P298:P304)</f>
        <v>0</v>
      </c>
      <c r="Q297" s="221"/>
      <c r="R297" s="222">
        <f>SUM(R298:R304)</f>
        <v>0</v>
      </c>
      <c r="S297" s="221"/>
      <c r="T297" s="223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88</v>
      </c>
      <c r="AT297" s="225" t="s">
        <v>79</v>
      </c>
      <c r="AU297" s="225" t="s">
        <v>88</v>
      </c>
      <c r="AY297" s="224" t="s">
        <v>225</v>
      </c>
      <c r="BK297" s="226">
        <f>SUM(BK298:BK304)</f>
        <v>0</v>
      </c>
    </row>
    <row r="298" s="2" customFormat="1" ht="37.8" customHeight="1">
      <c r="A298" s="40"/>
      <c r="B298" s="41"/>
      <c r="C298" s="229" t="s">
        <v>447</v>
      </c>
      <c r="D298" s="229" t="s">
        <v>227</v>
      </c>
      <c r="E298" s="230" t="s">
        <v>4378</v>
      </c>
      <c r="F298" s="231" t="s">
        <v>4379</v>
      </c>
      <c r="G298" s="232" t="s">
        <v>395</v>
      </c>
      <c r="H298" s="233">
        <v>10.491</v>
      </c>
      <c r="I298" s="234"/>
      <c r="J298" s="235">
        <f>ROUND(I298*H298,2)</f>
        <v>0</v>
      </c>
      <c r="K298" s="231" t="s">
        <v>231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232</v>
      </c>
      <c r="AT298" s="240" t="s">
        <v>227</v>
      </c>
      <c r="AU298" s="240" t="s">
        <v>21</v>
      </c>
      <c r="AY298" s="18" t="s">
        <v>225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88</v>
      </c>
      <c r="BK298" s="241">
        <f>ROUND(I298*H298,2)</f>
        <v>0</v>
      </c>
      <c r="BL298" s="18" t="s">
        <v>232</v>
      </c>
      <c r="BM298" s="240" t="s">
        <v>4554</v>
      </c>
    </row>
    <row r="299" s="2" customFormat="1">
      <c r="A299" s="40"/>
      <c r="B299" s="41"/>
      <c r="C299" s="42"/>
      <c r="D299" s="242" t="s">
        <v>234</v>
      </c>
      <c r="E299" s="42"/>
      <c r="F299" s="243" t="s">
        <v>4381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234</v>
      </c>
      <c r="AU299" s="18" t="s">
        <v>21</v>
      </c>
    </row>
    <row r="300" s="2" customFormat="1" ht="24.15" customHeight="1">
      <c r="A300" s="40"/>
      <c r="B300" s="41"/>
      <c r="C300" s="229" t="s">
        <v>451</v>
      </c>
      <c r="D300" s="229" t="s">
        <v>227</v>
      </c>
      <c r="E300" s="230" t="s">
        <v>762</v>
      </c>
      <c r="F300" s="231" t="s">
        <v>763</v>
      </c>
      <c r="G300" s="232" t="s">
        <v>395</v>
      </c>
      <c r="H300" s="233">
        <v>10.491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4555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765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2" customFormat="1" ht="24.15" customHeight="1">
      <c r="A302" s="40"/>
      <c r="B302" s="41"/>
      <c r="C302" s="229" t="s">
        <v>968</v>
      </c>
      <c r="D302" s="229" t="s">
        <v>227</v>
      </c>
      <c r="E302" s="230" t="s">
        <v>766</v>
      </c>
      <c r="F302" s="231" t="s">
        <v>767</v>
      </c>
      <c r="G302" s="232" t="s">
        <v>395</v>
      </c>
      <c r="H302" s="233">
        <v>199.32900000000001</v>
      </c>
      <c r="I302" s="234"/>
      <c r="J302" s="235">
        <f>ROUND(I302*H302,2)</f>
        <v>0</v>
      </c>
      <c r="K302" s="231" t="s">
        <v>231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232</v>
      </c>
      <c r="AT302" s="240" t="s">
        <v>227</v>
      </c>
      <c r="AU302" s="240" t="s">
        <v>21</v>
      </c>
      <c r="AY302" s="18" t="s">
        <v>225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88</v>
      </c>
      <c r="BK302" s="241">
        <f>ROUND(I302*H302,2)</f>
        <v>0</v>
      </c>
      <c r="BL302" s="18" t="s">
        <v>232</v>
      </c>
      <c r="BM302" s="240" t="s">
        <v>4556</v>
      </c>
    </row>
    <row r="303" s="2" customFormat="1">
      <c r="A303" s="40"/>
      <c r="B303" s="41"/>
      <c r="C303" s="42"/>
      <c r="D303" s="242" t="s">
        <v>234</v>
      </c>
      <c r="E303" s="42"/>
      <c r="F303" s="243" t="s">
        <v>769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234</v>
      </c>
      <c r="AU303" s="18" t="s">
        <v>21</v>
      </c>
    </row>
    <row r="304" s="13" customFormat="1">
      <c r="A304" s="13"/>
      <c r="B304" s="247"/>
      <c r="C304" s="248"/>
      <c r="D304" s="249" t="s">
        <v>236</v>
      </c>
      <c r="E304" s="250" t="s">
        <v>1</v>
      </c>
      <c r="F304" s="251" t="s">
        <v>4557</v>
      </c>
      <c r="G304" s="248"/>
      <c r="H304" s="252">
        <v>199.32900000000001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236</v>
      </c>
      <c r="AU304" s="258" t="s">
        <v>21</v>
      </c>
      <c r="AV304" s="13" t="s">
        <v>21</v>
      </c>
      <c r="AW304" s="13" t="s">
        <v>36</v>
      </c>
      <c r="AX304" s="13" t="s">
        <v>88</v>
      </c>
      <c r="AY304" s="258" t="s">
        <v>225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559</v>
      </c>
      <c r="F305" s="227" t="s">
        <v>560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88</v>
      </c>
      <c r="AT305" s="225" t="s">
        <v>79</v>
      </c>
      <c r="AU305" s="225" t="s">
        <v>88</v>
      </c>
      <c r="AY305" s="224" t="s">
        <v>225</v>
      </c>
      <c r="BK305" s="226">
        <f>SUM(BK306:BK307)</f>
        <v>0</v>
      </c>
    </row>
    <row r="306" s="2" customFormat="1" ht="16.5" customHeight="1">
      <c r="A306" s="40"/>
      <c r="B306" s="41"/>
      <c r="C306" s="229" t="s">
        <v>971</v>
      </c>
      <c r="D306" s="229" t="s">
        <v>227</v>
      </c>
      <c r="E306" s="230" t="s">
        <v>562</v>
      </c>
      <c r="F306" s="231" t="s">
        <v>563</v>
      </c>
      <c r="G306" s="232" t="s">
        <v>395</v>
      </c>
      <c r="H306" s="233">
        <v>91.322000000000003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4558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565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2" customFormat="1" ht="25.92" customHeight="1">
      <c r="A308" s="12"/>
      <c r="B308" s="213"/>
      <c r="C308" s="214"/>
      <c r="D308" s="215" t="s">
        <v>79</v>
      </c>
      <c r="E308" s="216" t="s">
        <v>566</v>
      </c>
      <c r="F308" s="216" t="s">
        <v>567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</f>
        <v>0</v>
      </c>
      <c r="Q308" s="221"/>
      <c r="R308" s="222">
        <f>R309</f>
        <v>0.024768000000000002</v>
      </c>
      <c r="S308" s="221"/>
      <c r="T308" s="22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21</v>
      </c>
      <c r="AT308" s="225" t="s">
        <v>79</v>
      </c>
      <c r="AU308" s="225" t="s">
        <v>80</v>
      </c>
      <c r="AY308" s="224" t="s">
        <v>225</v>
      </c>
      <c r="BK308" s="226">
        <f>BK309</f>
        <v>0</v>
      </c>
    </row>
    <row r="309" s="12" customFormat="1" ht="22.8" customHeight="1">
      <c r="A309" s="12"/>
      <c r="B309" s="213"/>
      <c r="C309" s="214"/>
      <c r="D309" s="215" t="s">
        <v>79</v>
      </c>
      <c r="E309" s="227" t="s">
        <v>955</v>
      </c>
      <c r="F309" s="227" t="s">
        <v>956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0.024768000000000002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21</v>
      </c>
      <c r="AT309" s="225" t="s">
        <v>79</v>
      </c>
      <c r="AU309" s="225" t="s">
        <v>88</v>
      </c>
      <c r="AY309" s="224" t="s">
        <v>225</v>
      </c>
      <c r="BK309" s="226">
        <f>SUM(BK310:BK314)</f>
        <v>0</v>
      </c>
    </row>
    <row r="310" s="2" customFormat="1" ht="21.75" customHeight="1">
      <c r="A310" s="40"/>
      <c r="B310" s="41"/>
      <c r="C310" s="229" t="s">
        <v>974</v>
      </c>
      <c r="D310" s="229" t="s">
        <v>227</v>
      </c>
      <c r="E310" s="230" t="s">
        <v>4559</v>
      </c>
      <c r="F310" s="231" t="s">
        <v>4560</v>
      </c>
      <c r="G310" s="232" t="s">
        <v>537</v>
      </c>
      <c r="H310" s="233">
        <v>8.4000000000000004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0.0027699999999999999</v>
      </c>
      <c r="R310" s="238">
        <f>Q310*H310</f>
        <v>0.023268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4561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4562</v>
      </c>
      <c r="G311" s="248"/>
      <c r="H311" s="252">
        <v>8.4000000000000004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24.15" customHeight="1">
      <c r="A312" s="40"/>
      <c r="B312" s="41"/>
      <c r="C312" s="229" t="s">
        <v>587</v>
      </c>
      <c r="D312" s="229" t="s">
        <v>227</v>
      </c>
      <c r="E312" s="230" t="s">
        <v>4563</v>
      </c>
      <c r="F312" s="231" t="s">
        <v>4564</v>
      </c>
      <c r="G312" s="232" t="s">
        <v>459</v>
      </c>
      <c r="H312" s="233">
        <v>1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0.0015</v>
      </c>
      <c r="R312" s="238">
        <f>Q312*H312</f>
        <v>0.0015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340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340</v>
      </c>
      <c r="BM312" s="240" t="s">
        <v>4565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4566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2" customFormat="1">
      <c r="A314" s="40"/>
      <c r="B314" s="41"/>
      <c r="C314" s="42"/>
      <c r="D314" s="249" t="s">
        <v>261</v>
      </c>
      <c r="E314" s="42"/>
      <c r="F314" s="259" t="s">
        <v>4567</v>
      </c>
      <c r="G314" s="42"/>
      <c r="H314" s="42"/>
      <c r="I314" s="244"/>
      <c r="J314" s="42"/>
      <c r="K314" s="42"/>
      <c r="L314" s="46"/>
      <c r="M314" s="299"/>
      <c r="N314" s="300"/>
      <c r="O314" s="294"/>
      <c r="P314" s="294"/>
      <c r="Q314" s="294"/>
      <c r="R314" s="294"/>
      <c r="S314" s="294"/>
      <c r="T314" s="301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261</v>
      </c>
      <c r="AU314" s="18" t="s">
        <v>21</v>
      </c>
    </row>
    <row r="315" s="2" customFormat="1" ht="6.96" customHeight="1">
      <c r="A315" s="40"/>
      <c r="B315" s="68"/>
      <c r="C315" s="69"/>
      <c r="D315" s="69"/>
      <c r="E315" s="69"/>
      <c r="F315" s="69"/>
      <c r="G315" s="69"/>
      <c r="H315" s="69"/>
      <c r="I315" s="69"/>
      <c r="J315" s="69"/>
      <c r="K315" s="69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lad4U8YWO4bTyfbGn3JqfmYrZg8my4cgy1LLjBwkzYxOb7c7xVML55RJQWZJ1dSZqXcw7e8Q+aENiINTqNbVkA==" hashValue="DZ2eYlrnr1//fJ2M7SVMv2aZTokBRwQnCWuboPHhom3lFQ/pfzeEi3SOlwR3Oo7uCYutKYw1llC1Cih6/HwgoA==" algorithmName="SHA-512" password="CC35"/>
  <autoFilter ref="C128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21151113"/>
    <hyperlink ref="F138" r:id="rId2" display="https://podminky.urs.cz/item/CS_URS_2024_02/124353101"/>
    <hyperlink ref="F142" r:id="rId3" display="https://podminky.urs.cz/item/CS_URS_2024_02/127451111"/>
    <hyperlink ref="F146" r:id="rId4" display="https://podminky.urs.cz/item/CS_URS_2024_02/151811132"/>
    <hyperlink ref="F150" r:id="rId5" display="https://podminky.urs.cz/item/CS_URS_2024_02/151811232"/>
    <hyperlink ref="F152" r:id="rId6" display="https://podminky.urs.cz/item/CS_URS_2024_02/162551128"/>
    <hyperlink ref="F161" r:id="rId7" display="https://podminky.urs.cz/item/CS_URS_2024_02/162751137"/>
    <hyperlink ref="F164" r:id="rId8" display="https://podminky.urs.cz/item/CS_URS_2024_02/162751139"/>
    <hyperlink ref="F167" r:id="rId9" display="https://podminky.urs.cz/item/CS_URS_2024_02/167151112"/>
    <hyperlink ref="F170" r:id="rId10" display="https://podminky.urs.cz/item/CS_URS_2024_02/171201231"/>
    <hyperlink ref="F173" r:id="rId11" display="https://podminky.urs.cz/item/CS_URS_2024_02/171251201"/>
    <hyperlink ref="F179" r:id="rId12" display="https://podminky.urs.cz/item/CS_URS_2024_02/174151101"/>
    <hyperlink ref="F183" r:id="rId13" display="https://podminky.urs.cz/item/CS_URS_2024_02/175151101"/>
    <hyperlink ref="F192" r:id="rId14" display="https://podminky.urs.cz/item/CS_URS_2024_02/181351103"/>
    <hyperlink ref="F195" r:id="rId15" display="https://podminky.urs.cz/item/CS_URS_2024_02/181411132"/>
    <hyperlink ref="F200" r:id="rId16" display="https://podminky.urs.cz/item/CS_URS_2024_02/181951114"/>
    <hyperlink ref="F202" r:id="rId17" display="https://podminky.urs.cz/item/CS_URS_2024_02/185804312"/>
    <hyperlink ref="F207" r:id="rId18" display="https://podminky.urs.cz/item/CS_URS_2024_02/273313611"/>
    <hyperlink ref="F211" r:id="rId19" display="https://podminky.urs.cz/item/CS_URS_2024_02/591111111"/>
    <hyperlink ref="F217" r:id="rId20" display="https://podminky.urs.cz/item/CS_URS_2024_02/871363123"/>
    <hyperlink ref="F222" r:id="rId21" display="https://podminky.urs.cz/item/CS_URS_2024_02/810391811"/>
    <hyperlink ref="F225" r:id="rId22" display="https://podminky.urs.cz/item/CS_URS_2024_02/871370320"/>
    <hyperlink ref="F230" r:id="rId23" display="https://podminky.urs.cz/item/CS_URS_2024_02/871420320"/>
    <hyperlink ref="F235" r:id="rId24" display="https://podminky.urs.cz/item/CS_URS_2024_02/877310310"/>
    <hyperlink ref="F241" r:id="rId25" display="https://podminky.urs.cz/item/CS_URS_2024_02/890431851"/>
    <hyperlink ref="F248" r:id="rId26" display="https://podminky.urs.cz/item/CS_URS_2024_02/894410100"/>
    <hyperlink ref="F253" r:id="rId27" display="https://podminky.urs.cz/item/CS_URS_2024_02/894410102"/>
    <hyperlink ref="F257" r:id="rId28" display="https://podminky.urs.cz/item/CS_URS_2024_02/894410103"/>
    <hyperlink ref="F261" r:id="rId29" display="https://podminky.urs.cz/item/CS_URS_2024_02/894410211"/>
    <hyperlink ref="F265" r:id="rId30" display="https://podminky.urs.cz/item/CS_URS_2024_02/894410212"/>
    <hyperlink ref="F269" r:id="rId31" display="https://podminky.urs.cz/item/CS_URS_2024_02/894410232"/>
    <hyperlink ref="F278" r:id="rId32" display="https://podminky.urs.cz/item/CS_URS_2024_02/894410302"/>
    <hyperlink ref="F282" r:id="rId33" display="https://podminky.urs.cz/item/CS_URS_2024_02/895941301"/>
    <hyperlink ref="F286" r:id="rId34" display="https://podminky.urs.cz/item/CS_URS_2024_02/895941312"/>
    <hyperlink ref="F289" r:id="rId35" display="https://podminky.urs.cz/item/CS_URS_2024_02/895941322"/>
    <hyperlink ref="F292" r:id="rId36" display="https://podminky.urs.cz/item/CS_URS_2024_02/899104112"/>
    <hyperlink ref="F295" r:id="rId37" display="https://podminky.urs.cz/item/CS_URS_2024_02/899204112"/>
    <hyperlink ref="F299" r:id="rId38" display="https://podminky.urs.cz/item/CS_URS_2024_02/997013861"/>
    <hyperlink ref="F301" r:id="rId39" display="https://podminky.urs.cz/item/CS_URS_2024_02/997321511"/>
    <hyperlink ref="F303" r:id="rId40" display="https://podminky.urs.cz/item/CS_URS_2024_02/997321519"/>
    <hyperlink ref="F307" r:id="rId41" display="https://podminky.urs.cz/item/CS_URS_2024_02/998332011"/>
    <hyperlink ref="F313" r:id="rId42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148" t="s">
        <v>4206</v>
      </c>
      <c r="BA2" s="148" t="s">
        <v>1</v>
      </c>
      <c r="BB2" s="148" t="s">
        <v>1</v>
      </c>
      <c r="BC2" s="148" t="s">
        <v>4568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4569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ROUND((SUM(BE129:BE306)),  2)</f>
        <v>0</v>
      </c>
      <c r="G35" s="40"/>
      <c r="H35" s="40"/>
      <c r="I35" s="167">
        <v>0.20999999999999999</v>
      </c>
      <c r="J35" s="166">
        <f>ROUND(((SUM(BE129:BE306))*I35),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ROUND((SUM(BF129:BF306)),  2)</f>
        <v>0</v>
      </c>
      <c r="G36" s="40"/>
      <c r="H36" s="40"/>
      <c r="I36" s="167">
        <v>0.14999999999999999</v>
      </c>
      <c r="J36" s="166">
        <f>ROUND(((SUM(BF129:BF306))*I36),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ROUND((SUM(BG129:BG306)),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ROUND((SUM(BH129:BH306)),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ROUND((SUM(BI129:BI306)),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030.42.6 - Vyústění vnitřních vod zleva v km 0,070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J211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202</v>
      </c>
      <c r="E104" s="199"/>
      <c r="F104" s="199"/>
      <c r="G104" s="199"/>
      <c r="H104" s="199"/>
      <c r="I104" s="199"/>
      <c r="J104" s="200">
        <f>J238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602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204</v>
      </c>
      <c r="E106" s="199"/>
      <c r="F106" s="199"/>
      <c r="G106" s="199"/>
      <c r="H106" s="199"/>
      <c r="I106" s="199"/>
      <c r="J106" s="200">
        <f>J294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205</v>
      </c>
      <c r="E107" s="199"/>
      <c r="F107" s="199"/>
      <c r="G107" s="199"/>
      <c r="H107" s="199"/>
      <c r="I107" s="199"/>
      <c r="J107" s="200">
        <f>J304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030.42.6 - Vyústění vnitřních vod zleva v km 0,070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</f>
        <v>0</v>
      </c>
      <c r="Q129" s="106"/>
      <c r="R129" s="210">
        <f>R130</f>
        <v>12.855380059999998</v>
      </c>
      <c r="S129" s="106"/>
      <c r="T129" s="211">
        <f>T130</f>
        <v>1.0206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P131+P207+P211+P228+P238+P244+P294+P304</f>
        <v>0</v>
      </c>
      <c r="Q130" s="221"/>
      <c r="R130" s="222">
        <f>R131+R207+R211+R228+R238+R244+R294+R304</f>
        <v>12.855380059999998</v>
      </c>
      <c r="S130" s="221"/>
      <c r="T130" s="223">
        <f>T131+T207+T211+T228+T238+T244+T294+T304</f>
        <v>1.0206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BK131+BK207+BK211+BK228+BK238+BK244+BK294+BK304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SUM(P132:P206)</f>
        <v>0</v>
      </c>
      <c r="Q131" s="221"/>
      <c r="R131" s="222">
        <f>SUM(R132:R206)</f>
        <v>0.038643999999999998</v>
      </c>
      <c r="S131" s="221"/>
      <c r="T131" s="223">
        <f>SUM(T132:T206)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SUM(BK132:BK206)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64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0.0019200000000000001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4570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7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4571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4212</v>
      </c>
      <c r="F136" s="231" t="s">
        <v>4213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4572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4119</v>
      </c>
      <c r="F137" s="231" t="s">
        <v>4120</v>
      </c>
      <c r="G137" s="232" t="s">
        <v>230</v>
      </c>
      <c r="H137" s="233">
        <v>19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4573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4574</v>
      </c>
      <c r="G140" s="248"/>
      <c r="H140" s="252">
        <v>19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19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1142</v>
      </c>
      <c r="F142" s="231" t="s">
        <v>1143</v>
      </c>
      <c r="G142" s="232" t="s">
        <v>240</v>
      </c>
      <c r="H142" s="233">
        <v>28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4575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4576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1147</v>
      </c>
      <c r="F146" s="231" t="s">
        <v>1148</v>
      </c>
      <c r="G146" s="232" t="s">
        <v>240</v>
      </c>
      <c r="H146" s="233">
        <v>7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4577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4223</v>
      </c>
      <c r="G149" s="248"/>
      <c r="H149" s="252">
        <v>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4224</v>
      </c>
      <c r="F150" s="231" t="s">
        <v>4225</v>
      </c>
      <c r="G150" s="232" t="s">
        <v>230</v>
      </c>
      <c r="H150" s="233">
        <v>61.600000000000001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0.036344000000000001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4578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4579</v>
      </c>
      <c r="G153" s="248"/>
      <c r="H153" s="252">
        <v>61.600000000000001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4230</v>
      </c>
      <c r="F154" s="231" t="s">
        <v>4231</v>
      </c>
      <c r="G154" s="232" t="s">
        <v>230</v>
      </c>
      <c r="H154" s="233">
        <v>61.600000000000001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4580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41.479999999999997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4581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4582</v>
      </c>
      <c r="G158" s="248"/>
      <c r="H158" s="252">
        <v>3.7999999999999998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4583</v>
      </c>
      <c r="G159" s="248"/>
      <c r="H159" s="252">
        <v>13.1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4584</v>
      </c>
      <c r="G160" s="248"/>
      <c r="H160" s="252">
        <v>3.2999999999999998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5" customFormat="1">
      <c r="A161" s="15"/>
      <c r="B161" s="271"/>
      <c r="C161" s="272"/>
      <c r="D161" s="249" t="s">
        <v>236</v>
      </c>
      <c r="E161" s="273" t="s">
        <v>1</v>
      </c>
      <c r="F161" s="274" t="s">
        <v>303</v>
      </c>
      <c r="G161" s="272"/>
      <c r="H161" s="275">
        <v>20.199999999999999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236</v>
      </c>
      <c r="AU161" s="281" t="s">
        <v>21</v>
      </c>
      <c r="AV161" s="15" t="s">
        <v>244</v>
      </c>
      <c r="AW161" s="15" t="s">
        <v>36</v>
      </c>
      <c r="AX161" s="15" t="s">
        <v>80</v>
      </c>
      <c r="AY161" s="281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4585</v>
      </c>
      <c r="G162" s="248"/>
      <c r="H162" s="252">
        <v>11.199999999999999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4586</v>
      </c>
      <c r="G163" s="248"/>
      <c r="H163" s="252">
        <v>2.8799999999999999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4587</v>
      </c>
      <c r="G164" s="248"/>
      <c r="H164" s="252">
        <v>4.2000000000000002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4588</v>
      </c>
      <c r="G165" s="248"/>
      <c r="H165" s="252">
        <v>2.8799999999999999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80</v>
      </c>
      <c r="AY165" s="258" t="s">
        <v>225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4589</v>
      </c>
      <c r="G166" s="248"/>
      <c r="H166" s="252">
        <v>0.12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80</v>
      </c>
      <c r="AY166" s="258" t="s">
        <v>225</v>
      </c>
    </row>
    <row r="167" s="15" customFormat="1">
      <c r="A167" s="15"/>
      <c r="B167" s="271"/>
      <c r="C167" s="272"/>
      <c r="D167" s="249" t="s">
        <v>236</v>
      </c>
      <c r="E167" s="273" t="s">
        <v>4206</v>
      </c>
      <c r="F167" s="274" t="s">
        <v>303</v>
      </c>
      <c r="G167" s="272"/>
      <c r="H167" s="275">
        <v>21.280000000000001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236</v>
      </c>
      <c r="AU167" s="281" t="s">
        <v>21</v>
      </c>
      <c r="AV167" s="15" t="s">
        <v>244</v>
      </c>
      <c r="AW167" s="15" t="s">
        <v>36</v>
      </c>
      <c r="AX167" s="15" t="s">
        <v>80</v>
      </c>
      <c r="AY167" s="281" t="s">
        <v>225</v>
      </c>
    </row>
    <row r="168" s="14" customFormat="1">
      <c r="A168" s="14"/>
      <c r="B168" s="260"/>
      <c r="C168" s="261"/>
      <c r="D168" s="249" t="s">
        <v>236</v>
      </c>
      <c r="E168" s="262" t="s">
        <v>1</v>
      </c>
      <c r="F168" s="263" t="s">
        <v>270</v>
      </c>
      <c r="G168" s="261"/>
      <c r="H168" s="264">
        <v>41.479999999999997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236</v>
      </c>
      <c r="AU168" s="270" t="s">
        <v>21</v>
      </c>
      <c r="AV168" s="14" t="s">
        <v>232</v>
      </c>
      <c r="AW168" s="14" t="s">
        <v>36</v>
      </c>
      <c r="AX168" s="14" t="s">
        <v>88</v>
      </c>
      <c r="AY168" s="270" t="s">
        <v>225</v>
      </c>
    </row>
    <row r="169" s="2" customFormat="1" ht="37.8" customHeight="1">
      <c r="A169" s="40"/>
      <c r="B169" s="41"/>
      <c r="C169" s="229" t="s">
        <v>289</v>
      </c>
      <c r="D169" s="229" t="s">
        <v>227</v>
      </c>
      <c r="E169" s="230" t="s">
        <v>671</v>
      </c>
      <c r="F169" s="231" t="s">
        <v>672</v>
      </c>
      <c r="G169" s="232" t="s">
        <v>240</v>
      </c>
      <c r="H169" s="233">
        <v>5.0999999999999996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4590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674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4591</v>
      </c>
      <c r="G171" s="248"/>
      <c r="H171" s="252">
        <v>5.0999999999999996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37.8" customHeight="1">
      <c r="A172" s="40"/>
      <c r="B172" s="41"/>
      <c r="C172" s="229" t="s">
        <v>295</v>
      </c>
      <c r="D172" s="229" t="s">
        <v>227</v>
      </c>
      <c r="E172" s="230" t="s">
        <v>678</v>
      </c>
      <c r="F172" s="231" t="s">
        <v>679</v>
      </c>
      <c r="G172" s="232" t="s">
        <v>240</v>
      </c>
      <c r="H172" s="233">
        <v>51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4592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681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4593</v>
      </c>
      <c r="G174" s="248"/>
      <c r="H174" s="252">
        <v>51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317</v>
      </c>
      <c r="D175" s="229" t="s">
        <v>227</v>
      </c>
      <c r="E175" s="230" t="s">
        <v>400</v>
      </c>
      <c r="F175" s="231" t="s">
        <v>401</v>
      </c>
      <c r="G175" s="232" t="s">
        <v>240</v>
      </c>
      <c r="H175" s="233">
        <v>21.280000000000001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4594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403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4206</v>
      </c>
      <c r="G177" s="248"/>
      <c r="H177" s="252">
        <v>21.280000000000001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3" customHeight="1">
      <c r="A178" s="40"/>
      <c r="B178" s="41"/>
      <c r="C178" s="229" t="s">
        <v>323</v>
      </c>
      <c r="D178" s="229" t="s">
        <v>227</v>
      </c>
      <c r="E178" s="230" t="s">
        <v>393</v>
      </c>
      <c r="F178" s="231" t="s">
        <v>394</v>
      </c>
      <c r="G178" s="232" t="s">
        <v>395</v>
      </c>
      <c r="H178" s="233">
        <v>10.199999999999999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4595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397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4596</v>
      </c>
      <c r="G180" s="248"/>
      <c r="H180" s="252">
        <v>10.199999999999999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16.5" customHeight="1">
      <c r="A181" s="40"/>
      <c r="B181" s="41"/>
      <c r="C181" s="229" t="s">
        <v>328</v>
      </c>
      <c r="D181" s="229" t="s">
        <v>227</v>
      </c>
      <c r="E181" s="230" t="s">
        <v>406</v>
      </c>
      <c r="F181" s="231" t="s">
        <v>407</v>
      </c>
      <c r="G181" s="232" t="s">
        <v>240</v>
      </c>
      <c r="H181" s="233">
        <v>33.799999999999997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4597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409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4250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4582</v>
      </c>
      <c r="G184" s="248"/>
      <c r="H184" s="252">
        <v>3.7999999999999998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4598</v>
      </c>
      <c r="G185" s="248"/>
      <c r="H185" s="252">
        <v>30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4" customFormat="1">
      <c r="A186" s="14"/>
      <c r="B186" s="260"/>
      <c r="C186" s="261"/>
      <c r="D186" s="249" t="s">
        <v>236</v>
      </c>
      <c r="E186" s="262" t="s">
        <v>1</v>
      </c>
      <c r="F186" s="263" t="s">
        <v>270</v>
      </c>
      <c r="G186" s="261"/>
      <c r="H186" s="264">
        <v>33.799999999999997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236</v>
      </c>
      <c r="AU186" s="270" t="s">
        <v>21</v>
      </c>
      <c r="AV186" s="14" t="s">
        <v>232</v>
      </c>
      <c r="AW186" s="14" t="s">
        <v>36</v>
      </c>
      <c r="AX186" s="14" t="s">
        <v>88</v>
      </c>
      <c r="AY186" s="270" t="s">
        <v>225</v>
      </c>
    </row>
    <row r="187" s="2" customFormat="1" ht="24.15" customHeight="1">
      <c r="A187" s="40"/>
      <c r="B187" s="41"/>
      <c r="C187" s="229" t="s">
        <v>8</v>
      </c>
      <c r="D187" s="229" t="s">
        <v>227</v>
      </c>
      <c r="E187" s="230" t="s">
        <v>324</v>
      </c>
      <c r="F187" s="231" t="s">
        <v>325</v>
      </c>
      <c r="G187" s="232" t="s">
        <v>240</v>
      </c>
      <c r="H187" s="233">
        <v>11.199999999999999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4599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327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4253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4585</v>
      </c>
      <c r="G190" s="248"/>
      <c r="H190" s="252">
        <v>11.199999999999999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88</v>
      </c>
      <c r="AY190" s="258" t="s">
        <v>225</v>
      </c>
    </row>
    <row r="191" s="2" customFormat="1" ht="24.15" customHeight="1">
      <c r="A191" s="40"/>
      <c r="B191" s="41"/>
      <c r="C191" s="229" t="s">
        <v>340</v>
      </c>
      <c r="D191" s="229" t="s">
        <v>227</v>
      </c>
      <c r="E191" s="230" t="s">
        <v>827</v>
      </c>
      <c r="F191" s="231" t="s">
        <v>828</v>
      </c>
      <c r="G191" s="232" t="s">
        <v>240</v>
      </c>
      <c r="H191" s="233">
        <v>4.2000000000000002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4600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830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4256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4601</v>
      </c>
      <c r="G194" s="248"/>
      <c r="H194" s="252">
        <v>4.2000000000000002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33" customHeight="1">
      <c r="A195" s="40"/>
      <c r="B195" s="41"/>
      <c r="C195" s="229" t="s">
        <v>346</v>
      </c>
      <c r="D195" s="229" t="s">
        <v>227</v>
      </c>
      <c r="E195" s="230" t="s">
        <v>1184</v>
      </c>
      <c r="F195" s="231" t="s">
        <v>1185</v>
      </c>
      <c r="G195" s="232" t="s">
        <v>230</v>
      </c>
      <c r="H195" s="233">
        <v>19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4602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1187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13" customFormat="1">
      <c r="A197" s="13"/>
      <c r="B197" s="247"/>
      <c r="C197" s="248"/>
      <c r="D197" s="249" t="s">
        <v>236</v>
      </c>
      <c r="E197" s="250" t="s">
        <v>1</v>
      </c>
      <c r="F197" s="251" t="s">
        <v>4603</v>
      </c>
      <c r="G197" s="248"/>
      <c r="H197" s="252">
        <v>19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236</v>
      </c>
      <c r="AU197" s="258" t="s">
        <v>21</v>
      </c>
      <c r="AV197" s="13" t="s">
        <v>21</v>
      </c>
      <c r="AW197" s="13" t="s">
        <v>36</v>
      </c>
      <c r="AX197" s="13" t="s">
        <v>88</v>
      </c>
      <c r="AY197" s="258" t="s">
        <v>225</v>
      </c>
    </row>
    <row r="198" s="2" customFormat="1" ht="24.15" customHeight="1">
      <c r="A198" s="40"/>
      <c r="B198" s="41"/>
      <c r="C198" s="229" t="s">
        <v>352</v>
      </c>
      <c r="D198" s="229" t="s">
        <v>227</v>
      </c>
      <c r="E198" s="230" t="s">
        <v>1203</v>
      </c>
      <c r="F198" s="231" t="s">
        <v>1204</v>
      </c>
      <c r="G198" s="232" t="s">
        <v>230</v>
      </c>
      <c r="H198" s="233">
        <v>19</v>
      </c>
      <c r="I198" s="234"/>
      <c r="J198" s="235">
        <f>ROUND(I198*H198,2)</f>
        <v>0</v>
      </c>
      <c r="K198" s="231" t="s">
        <v>231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232</v>
      </c>
      <c r="AT198" s="240" t="s">
        <v>227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4604</v>
      </c>
    </row>
    <row r="199" s="2" customFormat="1">
      <c r="A199" s="40"/>
      <c r="B199" s="41"/>
      <c r="C199" s="42"/>
      <c r="D199" s="242" t="s">
        <v>234</v>
      </c>
      <c r="E199" s="42"/>
      <c r="F199" s="243" t="s">
        <v>1206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234</v>
      </c>
      <c r="AU199" s="18" t="s">
        <v>21</v>
      </c>
    </row>
    <row r="200" s="13" customFormat="1">
      <c r="A200" s="13"/>
      <c r="B200" s="247"/>
      <c r="C200" s="248"/>
      <c r="D200" s="249" t="s">
        <v>236</v>
      </c>
      <c r="E200" s="250" t="s">
        <v>1</v>
      </c>
      <c r="F200" s="251" t="s">
        <v>358</v>
      </c>
      <c r="G200" s="248"/>
      <c r="H200" s="252">
        <v>19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36</v>
      </c>
      <c r="AX200" s="13" t="s">
        <v>88</v>
      </c>
      <c r="AY200" s="258" t="s">
        <v>225</v>
      </c>
    </row>
    <row r="201" s="2" customFormat="1" ht="16.5" customHeight="1">
      <c r="A201" s="40"/>
      <c r="B201" s="41"/>
      <c r="C201" s="282" t="s">
        <v>358</v>
      </c>
      <c r="D201" s="282" t="s">
        <v>341</v>
      </c>
      <c r="E201" s="283" t="s">
        <v>424</v>
      </c>
      <c r="F201" s="284" t="s">
        <v>425</v>
      </c>
      <c r="G201" s="285" t="s">
        <v>426</v>
      </c>
      <c r="H201" s="286">
        <v>0.38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0.00038000000000000002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4605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4606</v>
      </c>
      <c r="G202" s="248"/>
      <c r="H202" s="252">
        <v>0.38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364</v>
      </c>
      <c r="D203" s="229" t="s">
        <v>227</v>
      </c>
      <c r="E203" s="230" t="s">
        <v>708</v>
      </c>
      <c r="F203" s="231" t="s">
        <v>709</v>
      </c>
      <c r="G203" s="232" t="s">
        <v>230</v>
      </c>
      <c r="H203" s="233">
        <v>19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4607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7</v>
      </c>
      <c r="D205" s="229" t="s">
        <v>227</v>
      </c>
      <c r="E205" s="230" t="s">
        <v>437</v>
      </c>
      <c r="F205" s="231" t="s">
        <v>438</v>
      </c>
      <c r="G205" s="232" t="s">
        <v>240</v>
      </c>
      <c r="H205" s="233">
        <v>0.38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4608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446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1.380612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374</v>
      </c>
      <c r="D208" s="229" t="s">
        <v>227</v>
      </c>
      <c r="E208" s="230" t="s">
        <v>988</v>
      </c>
      <c r="F208" s="231" t="s">
        <v>989</v>
      </c>
      <c r="G208" s="232" t="s">
        <v>240</v>
      </c>
      <c r="H208" s="233">
        <v>0.59999999999999998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1.380612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4609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4610</v>
      </c>
      <c r="G210" s="248"/>
      <c r="H210" s="252">
        <v>0.59999999999999998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462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SUM(P212:P227)</f>
        <v>0</v>
      </c>
      <c r="Q211" s="221"/>
      <c r="R211" s="222">
        <f>SUM(R212:R227)</f>
        <v>0.16285056000000001</v>
      </c>
      <c r="S211" s="221"/>
      <c r="T211" s="223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SUM(BK212:BK227)</f>
        <v>0</v>
      </c>
    </row>
    <row r="212" s="2" customFormat="1" ht="24.15" customHeight="1">
      <c r="A212" s="40"/>
      <c r="B212" s="41"/>
      <c r="C212" s="229" t="s">
        <v>379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1.29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4611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2" customFormat="1">
      <c r="A214" s="40"/>
      <c r="B214" s="41"/>
      <c r="C214" s="42"/>
      <c r="D214" s="249" t="s">
        <v>261</v>
      </c>
      <c r="E214" s="42"/>
      <c r="F214" s="259" t="s">
        <v>4612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261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4268</v>
      </c>
      <c r="G215" s="248"/>
      <c r="H215" s="252">
        <v>1.29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21.75" customHeight="1">
      <c r="A216" s="40"/>
      <c r="B216" s="41"/>
      <c r="C216" s="229" t="s">
        <v>386</v>
      </c>
      <c r="D216" s="229" t="s">
        <v>227</v>
      </c>
      <c r="E216" s="230" t="s">
        <v>720</v>
      </c>
      <c r="F216" s="231" t="s">
        <v>721</v>
      </c>
      <c r="G216" s="232" t="s">
        <v>230</v>
      </c>
      <c r="H216" s="233">
        <v>6.8899999999999997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0.0086499999999999997</v>
      </c>
      <c r="R216" s="238">
        <f>Q216*H216</f>
        <v>0.059598499999999992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4613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723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>
      <c r="A218" s="40"/>
      <c r="B218" s="41"/>
      <c r="C218" s="42"/>
      <c r="D218" s="249" t="s">
        <v>261</v>
      </c>
      <c r="E218" s="42"/>
      <c r="F218" s="259" t="s">
        <v>4614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261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4615</v>
      </c>
      <c r="G219" s="248"/>
      <c r="H219" s="252">
        <v>6.8899999999999997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1.75" customHeight="1">
      <c r="A220" s="40"/>
      <c r="B220" s="41"/>
      <c r="C220" s="229" t="s">
        <v>392</v>
      </c>
      <c r="D220" s="229" t="s">
        <v>227</v>
      </c>
      <c r="E220" s="230" t="s">
        <v>725</v>
      </c>
      <c r="F220" s="231" t="s">
        <v>726</v>
      </c>
      <c r="G220" s="232" t="s">
        <v>230</v>
      </c>
      <c r="H220" s="233">
        <v>6.8899999999999997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4616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728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2" customFormat="1" ht="24.15" customHeight="1">
      <c r="A222" s="40"/>
      <c r="B222" s="41"/>
      <c r="C222" s="229" t="s">
        <v>399</v>
      </c>
      <c r="D222" s="229" t="s">
        <v>227</v>
      </c>
      <c r="E222" s="230" t="s">
        <v>1022</v>
      </c>
      <c r="F222" s="231" t="s">
        <v>1023</v>
      </c>
      <c r="G222" s="232" t="s">
        <v>395</v>
      </c>
      <c r="H222" s="233">
        <v>0.062</v>
      </c>
      <c r="I222" s="234"/>
      <c r="J222" s="235">
        <f>ROUND(I222*H222,2)</f>
        <v>0</v>
      </c>
      <c r="K222" s="231" t="s">
        <v>231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1.09528</v>
      </c>
      <c r="R222" s="238">
        <f>Q222*H222</f>
        <v>0.06790736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232</v>
      </c>
      <c r="AT222" s="240" t="s">
        <v>227</v>
      </c>
      <c r="AU222" s="240" t="s">
        <v>21</v>
      </c>
      <c r="AY222" s="18" t="s">
        <v>225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88</v>
      </c>
      <c r="BK222" s="241">
        <f>ROUND(I222*H222,2)</f>
        <v>0</v>
      </c>
      <c r="BL222" s="18" t="s">
        <v>232</v>
      </c>
      <c r="BM222" s="240" t="s">
        <v>4617</v>
      </c>
    </row>
    <row r="223" s="2" customFormat="1">
      <c r="A223" s="40"/>
      <c r="B223" s="41"/>
      <c r="C223" s="42"/>
      <c r="D223" s="242" t="s">
        <v>234</v>
      </c>
      <c r="E223" s="42"/>
      <c r="F223" s="243" t="s">
        <v>1025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234</v>
      </c>
      <c r="AU223" s="18" t="s">
        <v>21</v>
      </c>
    </row>
    <row r="224" s="13" customFormat="1">
      <c r="A224" s="13"/>
      <c r="B224" s="247"/>
      <c r="C224" s="248"/>
      <c r="D224" s="249" t="s">
        <v>236</v>
      </c>
      <c r="E224" s="250" t="s">
        <v>1</v>
      </c>
      <c r="F224" s="251" t="s">
        <v>4274</v>
      </c>
      <c r="G224" s="248"/>
      <c r="H224" s="252">
        <v>0.062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236</v>
      </c>
      <c r="AU224" s="258" t="s">
        <v>21</v>
      </c>
      <c r="AV224" s="13" t="s">
        <v>21</v>
      </c>
      <c r="AW224" s="13" t="s">
        <v>36</v>
      </c>
      <c r="AX224" s="13" t="s">
        <v>88</v>
      </c>
      <c r="AY224" s="258" t="s">
        <v>225</v>
      </c>
    </row>
    <row r="225" s="2" customFormat="1" ht="24.15" customHeight="1">
      <c r="A225" s="40"/>
      <c r="B225" s="41"/>
      <c r="C225" s="229" t="s">
        <v>701</v>
      </c>
      <c r="D225" s="229" t="s">
        <v>227</v>
      </c>
      <c r="E225" s="230" t="s">
        <v>736</v>
      </c>
      <c r="F225" s="231" t="s">
        <v>737</v>
      </c>
      <c r="G225" s="232" t="s">
        <v>395</v>
      </c>
      <c r="H225" s="233">
        <v>0.034000000000000002</v>
      </c>
      <c r="I225" s="234"/>
      <c r="J225" s="235">
        <f>ROUND(I225*H225,2)</f>
        <v>0</v>
      </c>
      <c r="K225" s="231" t="s">
        <v>231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1.03955</v>
      </c>
      <c r="R225" s="238">
        <f>Q225*H225</f>
        <v>0.0353447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232</v>
      </c>
      <c r="AT225" s="240" t="s">
        <v>227</v>
      </c>
      <c r="AU225" s="240" t="s">
        <v>21</v>
      </c>
      <c r="AY225" s="18" t="s">
        <v>225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88</v>
      </c>
      <c r="BK225" s="241">
        <f>ROUND(I225*H225,2)</f>
        <v>0</v>
      </c>
      <c r="BL225" s="18" t="s">
        <v>232</v>
      </c>
      <c r="BM225" s="240" t="s">
        <v>4618</v>
      </c>
    </row>
    <row r="226" s="2" customFormat="1">
      <c r="A226" s="40"/>
      <c r="B226" s="41"/>
      <c r="C226" s="42"/>
      <c r="D226" s="242" t="s">
        <v>234</v>
      </c>
      <c r="E226" s="42"/>
      <c r="F226" s="243" t="s">
        <v>739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234</v>
      </c>
      <c r="AU226" s="18" t="s">
        <v>21</v>
      </c>
    </row>
    <row r="227" s="2" customFormat="1">
      <c r="A227" s="40"/>
      <c r="B227" s="41"/>
      <c r="C227" s="42"/>
      <c r="D227" s="249" t="s">
        <v>261</v>
      </c>
      <c r="E227" s="42"/>
      <c r="F227" s="259" t="s">
        <v>1674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261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232</v>
      </c>
      <c r="F228" s="227" t="s">
        <v>469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SUM(P229:P237)</f>
        <v>0</v>
      </c>
      <c r="Q228" s="221"/>
      <c r="R228" s="222">
        <f>SUM(R229:R237)</f>
        <v>7.8143119999999993</v>
      </c>
      <c r="S228" s="221"/>
      <c r="T228" s="223">
        <f>SUM(T229:T237)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SUM(BK229:BK237)</f>
        <v>0</v>
      </c>
    </row>
    <row r="229" s="2" customFormat="1" ht="21.75" customHeight="1">
      <c r="A229" s="40"/>
      <c r="B229" s="41"/>
      <c r="C229" s="229" t="s">
        <v>405</v>
      </c>
      <c r="D229" s="229" t="s">
        <v>227</v>
      </c>
      <c r="E229" s="230" t="s">
        <v>4276</v>
      </c>
      <c r="F229" s="231" t="s">
        <v>4277</v>
      </c>
      <c r="G229" s="232" t="s">
        <v>230</v>
      </c>
      <c r="H229" s="233">
        <v>9.5999999999999996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0.21251999999999999</v>
      </c>
      <c r="R229" s="238">
        <f>Q229*H229</f>
        <v>2.0401919999999998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4619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4279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2" customFormat="1" ht="21.75" customHeight="1">
      <c r="A231" s="40"/>
      <c r="B231" s="41"/>
      <c r="C231" s="229" t="s">
        <v>412</v>
      </c>
      <c r="D231" s="229" t="s">
        <v>227</v>
      </c>
      <c r="E231" s="230" t="s">
        <v>2291</v>
      </c>
      <c r="F231" s="231" t="s">
        <v>2292</v>
      </c>
      <c r="G231" s="232" t="s">
        <v>230</v>
      </c>
      <c r="H231" s="233">
        <v>2.6000000000000001</v>
      </c>
      <c r="I231" s="234"/>
      <c r="J231" s="235">
        <f>ROUND(I231*H231,2)</f>
        <v>0</v>
      </c>
      <c r="K231" s="231" t="s">
        <v>231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0.00027999999999999998</v>
      </c>
      <c r="R231" s="238">
        <f>Q231*H231</f>
        <v>0.00072799999999999991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232</v>
      </c>
      <c r="AT231" s="240" t="s">
        <v>227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4620</v>
      </c>
    </row>
    <row r="232" s="2" customFormat="1">
      <c r="A232" s="40"/>
      <c r="B232" s="41"/>
      <c r="C232" s="42"/>
      <c r="D232" s="242" t="s">
        <v>234</v>
      </c>
      <c r="E232" s="42"/>
      <c r="F232" s="243" t="s">
        <v>2294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234</v>
      </c>
      <c r="AU232" s="18" t="s">
        <v>21</v>
      </c>
    </row>
    <row r="233" s="13" customFormat="1">
      <c r="A233" s="13"/>
      <c r="B233" s="247"/>
      <c r="C233" s="248"/>
      <c r="D233" s="249" t="s">
        <v>236</v>
      </c>
      <c r="E233" s="250" t="s">
        <v>1</v>
      </c>
      <c r="F233" s="251" t="s">
        <v>4621</v>
      </c>
      <c r="G233" s="248"/>
      <c r="H233" s="252">
        <v>2.6000000000000001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36</v>
      </c>
      <c r="AX233" s="13" t="s">
        <v>88</v>
      </c>
      <c r="AY233" s="258" t="s">
        <v>225</v>
      </c>
    </row>
    <row r="234" s="2" customFormat="1" ht="24.15" customHeight="1">
      <c r="A234" s="40"/>
      <c r="B234" s="41"/>
      <c r="C234" s="282" t="s">
        <v>418</v>
      </c>
      <c r="D234" s="282" t="s">
        <v>341</v>
      </c>
      <c r="E234" s="283" t="s">
        <v>477</v>
      </c>
      <c r="F234" s="284" t="s">
        <v>478</v>
      </c>
      <c r="G234" s="285" t="s">
        <v>230</v>
      </c>
      <c r="H234" s="286">
        <v>3.1200000000000001</v>
      </c>
      <c r="I234" s="287"/>
      <c r="J234" s="288">
        <f>ROUND(I234*H234,2)</f>
        <v>0</v>
      </c>
      <c r="K234" s="284" t="s">
        <v>231</v>
      </c>
      <c r="L234" s="289"/>
      <c r="M234" s="290" t="s">
        <v>1</v>
      </c>
      <c r="N234" s="291" t="s">
        <v>45</v>
      </c>
      <c r="O234" s="93"/>
      <c r="P234" s="238">
        <f>O234*H234</f>
        <v>0</v>
      </c>
      <c r="Q234" s="238">
        <v>0.00059999999999999995</v>
      </c>
      <c r="R234" s="238">
        <f>Q234*H234</f>
        <v>0.001872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277</v>
      </c>
      <c r="AT234" s="240" t="s">
        <v>341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4622</v>
      </c>
    </row>
    <row r="235" s="13" customFormat="1">
      <c r="A235" s="13"/>
      <c r="B235" s="247"/>
      <c r="C235" s="248"/>
      <c r="D235" s="249" t="s">
        <v>236</v>
      </c>
      <c r="E235" s="248"/>
      <c r="F235" s="251" t="s">
        <v>4623</v>
      </c>
      <c r="G235" s="248"/>
      <c r="H235" s="252">
        <v>3.1200000000000001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4</v>
      </c>
      <c r="AX235" s="13" t="s">
        <v>88</v>
      </c>
      <c r="AY235" s="258" t="s">
        <v>225</v>
      </c>
    </row>
    <row r="236" s="2" customFormat="1" ht="16.5" customHeight="1">
      <c r="A236" s="40"/>
      <c r="B236" s="41"/>
      <c r="C236" s="229" t="s">
        <v>423</v>
      </c>
      <c r="D236" s="229" t="s">
        <v>227</v>
      </c>
      <c r="E236" s="230" t="s">
        <v>499</v>
      </c>
      <c r="F236" s="231" t="s">
        <v>500</v>
      </c>
      <c r="G236" s="232" t="s">
        <v>240</v>
      </c>
      <c r="H236" s="233">
        <v>2.8799999999999999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2.004</v>
      </c>
      <c r="R236" s="238">
        <f>Q236*H236</f>
        <v>5.7715199999999998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4624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4625</v>
      </c>
      <c r="G237" s="248"/>
      <c r="H237" s="252">
        <v>2.8799999999999999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12" customFormat="1" ht="22.8" customHeight="1">
      <c r="A238" s="12"/>
      <c r="B238" s="213"/>
      <c r="C238" s="214"/>
      <c r="D238" s="215" t="s">
        <v>79</v>
      </c>
      <c r="E238" s="227" t="s">
        <v>256</v>
      </c>
      <c r="F238" s="227" t="s">
        <v>504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0.36292199999999997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88</v>
      </c>
      <c r="AT238" s="225" t="s">
        <v>79</v>
      </c>
      <c r="AU238" s="225" t="s">
        <v>88</v>
      </c>
      <c r="AY238" s="224" t="s">
        <v>225</v>
      </c>
      <c r="BK238" s="226">
        <f>SUM(BK239:BK243)</f>
        <v>0</v>
      </c>
    </row>
    <row r="239" s="2" customFormat="1" ht="24.15" customHeight="1">
      <c r="A239" s="40"/>
      <c r="B239" s="41"/>
      <c r="C239" s="229" t="s">
        <v>430</v>
      </c>
      <c r="D239" s="229" t="s">
        <v>227</v>
      </c>
      <c r="E239" s="230" t="s">
        <v>4291</v>
      </c>
      <c r="F239" s="231" t="s">
        <v>4292</v>
      </c>
      <c r="G239" s="232" t="s">
        <v>230</v>
      </c>
      <c r="H239" s="233">
        <v>0.59999999999999998</v>
      </c>
      <c r="I239" s="234"/>
      <c r="J239" s="235">
        <f>ROUND(I239*H239,2)</f>
        <v>0</v>
      </c>
      <c r="K239" s="231" t="s">
        <v>231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0.1837</v>
      </c>
      <c r="R239" s="238">
        <f>Q239*H239</f>
        <v>0.11022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232</v>
      </c>
      <c r="AT239" s="240" t="s">
        <v>227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4626</v>
      </c>
    </row>
    <row r="240" s="2" customFormat="1">
      <c r="A240" s="40"/>
      <c r="B240" s="41"/>
      <c r="C240" s="42"/>
      <c r="D240" s="242" t="s">
        <v>234</v>
      </c>
      <c r="E240" s="42"/>
      <c r="F240" s="243" t="s">
        <v>4294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234</v>
      </c>
      <c r="AU240" s="18" t="s">
        <v>21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4627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21</v>
      </c>
    </row>
    <row r="242" s="2" customFormat="1" ht="16.5" customHeight="1">
      <c r="A242" s="40"/>
      <c r="B242" s="41"/>
      <c r="C242" s="282" t="s">
        <v>436</v>
      </c>
      <c r="D242" s="282" t="s">
        <v>341</v>
      </c>
      <c r="E242" s="283" t="s">
        <v>4296</v>
      </c>
      <c r="F242" s="284" t="s">
        <v>4297</v>
      </c>
      <c r="G242" s="285" t="s">
        <v>230</v>
      </c>
      <c r="H242" s="286">
        <v>0.60599999999999998</v>
      </c>
      <c r="I242" s="287"/>
      <c r="J242" s="288">
        <f>ROUND(I242*H242,2)</f>
        <v>0</v>
      </c>
      <c r="K242" s="284" t="s">
        <v>231</v>
      </c>
      <c r="L242" s="289"/>
      <c r="M242" s="290" t="s">
        <v>1</v>
      </c>
      <c r="N242" s="291" t="s">
        <v>45</v>
      </c>
      <c r="O242" s="93"/>
      <c r="P242" s="238">
        <f>O242*H242</f>
        <v>0</v>
      </c>
      <c r="Q242" s="238">
        <v>0.41699999999999998</v>
      </c>
      <c r="R242" s="238">
        <f>Q242*H242</f>
        <v>0.25270199999999998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277</v>
      </c>
      <c r="AT242" s="240" t="s">
        <v>341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4628</v>
      </c>
    </row>
    <row r="243" s="13" customFormat="1">
      <c r="A243" s="13"/>
      <c r="B243" s="247"/>
      <c r="C243" s="248"/>
      <c r="D243" s="249" t="s">
        <v>236</v>
      </c>
      <c r="E243" s="248"/>
      <c r="F243" s="251" t="s">
        <v>4299</v>
      </c>
      <c r="G243" s="248"/>
      <c r="H243" s="252">
        <v>0.60599999999999998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4</v>
      </c>
      <c r="AX243" s="13" t="s">
        <v>88</v>
      </c>
      <c r="AY243" s="258" t="s">
        <v>225</v>
      </c>
    </row>
    <row r="244" s="12" customFormat="1" ht="22.8" customHeight="1">
      <c r="A244" s="12"/>
      <c r="B244" s="213"/>
      <c r="C244" s="214"/>
      <c r="D244" s="215" t="s">
        <v>79</v>
      </c>
      <c r="E244" s="227" t="s">
        <v>277</v>
      </c>
      <c r="F244" s="227" t="s">
        <v>757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SUM(P245:P293)</f>
        <v>0</v>
      </c>
      <c r="Q244" s="221"/>
      <c r="R244" s="222">
        <f>SUM(R245:R293)</f>
        <v>3.0960394999999998</v>
      </c>
      <c r="S244" s="221"/>
      <c r="T244" s="223">
        <f>SUM(T245:T293)</f>
        <v>1.0206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88</v>
      </c>
      <c r="AT244" s="225" t="s">
        <v>79</v>
      </c>
      <c r="AU244" s="225" t="s">
        <v>88</v>
      </c>
      <c r="AY244" s="224" t="s">
        <v>225</v>
      </c>
      <c r="BK244" s="226">
        <f>SUM(BK245:BK293)</f>
        <v>0</v>
      </c>
    </row>
    <row r="245" s="2" customFormat="1" ht="24.15" customHeight="1">
      <c r="A245" s="40"/>
      <c r="B245" s="41"/>
      <c r="C245" s="229" t="s">
        <v>441</v>
      </c>
      <c r="D245" s="229" t="s">
        <v>227</v>
      </c>
      <c r="E245" s="230" t="s">
        <v>4309</v>
      </c>
      <c r="F245" s="231" t="s">
        <v>4310</v>
      </c>
      <c r="G245" s="232" t="s">
        <v>537</v>
      </c>
      <c r="H245" s="233">
        <v>30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0.014999999999999999</v>
      </c>
      <c r="T245" s="239">
        <f>S245*H245</f>
        <v>0.44999999999999996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4629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4312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13" customFormat="1">
      <c r="A247" s="13"/>
      <c r="B247" s="247"/>
      <c r="C247" s="248"/>
      <c r="D247" s="249" t="s">
        <v>236</v>
      </c>
      <c r="E247" s="250" t="s">
        <v>1</v>
      </c>
      <c r="F247" s="251" t="s">
        <v>4630</v>
      </c>
      <c r="G247" s="248"/>
      <c r="H247" s="252">
        <v>30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236</v>
      </c>
      <c r="AU247" s="258" t="s">
        <v>21</v>
      </c>
      <c r="AV247" s="13" t="s">
        <v>21</v>
      </c>
      <c r="AW247" s="13" t="s">
        <v>36</v>
      </c>
      <c r="AX247" s="13" t="s">
        <v>88</v>
      </c>
      <c r="AY247" s="258" t="s">
        <v>225</v>
      </c>
    </row>
    <row r="248" s="2" customFormat="1" ht="24.15" customHeight="1">
      <c r="A248" s="40"/>
      <c r="B248" s="41"/>
      <c r="C248" s="229" t="s">
        <v>729</v>
      </c>
      <c r="D248" s="229" t="s">
        <v>227</v>
      </c>
      <c r="E248" s="230" t="s">
        <v>4300</v>
      </c>
      <c r="F248" s="231" t="s">
        <v>4301</v>
      </c>
      <c r="G248" s="232" t="s">
        <v>537</v>
      </c>
      <c r="H248" s="233">
        <v>9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2.0000000000000002E-05</v>
      </c>
      <c r="R248" s="238">
        <f>Q248*H248</f>
        <v>0.00018000000000000001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4631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4303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4632</v>
      </c>
      <c r="G250" s="248"/>
      <c r="H250" s="252">
        <v>9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735</v>
      </c>
      <c r="D251" s="282" t="s">
        <v>341</v>
      </c>
      <c r="E251" s="283" t="s">
        <v>4305</v>
      </c>
      <c r="F251" s="284" t="s">
        <v>4306</v>
      </c>
      <c r="G251" s="285" t="s">
        <v>537</v>
      </c>
      <c r="H251" s="286">
        <v>9.1349999999999998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0.0097000000000000003</v>
      </c>
      <c r="R251" s="238">
        <f>Q251*H251</f>
        <v>0.088609499999999994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4633</v>
      </c>
    </row>
    <row r="252" s="13" customFormat="1">
      <c r="A252" s="13"/>
      <c r="B252" s="247"/>
      <c r="C252" s="248"/>
      <c r="D252" s="249" t="s">
        <v>236</v>
      </c>
      <c r="E252" s="248"/>
      <c r="F252" s="251" t="s">
        <v>4634</v>
      </c>
      <c r="G252" s="248"/>
      <c r="H252" s="252">
        <v>9.1349999999999998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4</v>
      </c>
      <c r="AX252" s="13" t="s">
        <v>88</v>
      </c>
      <c r="AY252" s="258" t="s">
        <v>225</v>
      </c>
    </row>
    <row r="253" s="2" customFormat="1" ht="33" customHeight="1">
      <c r="A253" s="40"/>
      <c r="B253" s="41"/>
      <c r="C253" s="229" t="s">
        <v>456</v>
      </c>
      <c r="D253" s="229" t="s">
        <v>227</v>
      </c>
      <c r="E253" s="230" t="s">
        <v>4635</v>
      </c>
      <c r="F253" s="231" t="s">
        <v>4636</v>
      </c>
      <c r="G253" s="232" t="s">
        <v>459</v>
      </c>
      <c r="H253" s="233">
        <v>2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4637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4638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24.15" customHeight="1">
      <c r="A255" s="40"/>
      <c r="B255" s="41"/>
      <c r="C255" s="229" t="s">
        <v>463</v>
      </c>
      <c r="D255" s="229" t="s">
        <v>227</v>
      </c>
      <c r="E255" s="230" t="s">
        <v>4321</v>
      </c>
      <c r="F255" s="231" t="s">
        <v>4322</v>
      </c>
      <c r="G255" s="232" t="s">
        <v>459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4639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1732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29" t="s">
        <v>470</v>
      </c>
      <c r="D257" s="229" t="s">
        <v>227</v>
      </c>
      <c r="E257" s="230" t="s">
        <v>4314</v>
      </c>
      <c r="F257" s="231" t="s">
        <v>4315</v>
      </c>
      <c r="G257" s="232" t="s">
        <v>459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0.00010000000000000001</v>
      </c>
      <c r="R257" s="238">
        <f>Q257*H257</f>
        <v>0.00010000000000000001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4640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4317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921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21.75" customHeight="1">
      <c r="A260" s="40"/>
      <c r="B260" s="41"/>
      <c r="C260" s="282" t="s">
        <v>476</v>
      </c>
      <c r="D260" s="282" t="s">
        <v>341</v>
      </c>
      <c r="E260" s="283" t="s">
        <v>4318</v>
      </c>
      <c r="F260" s="284" t="s">
        <v>4319</v>
      </c>
      <c r="G260" s="285" t="s">
        <v>459</v>
      </c>
      <c r="H260" s="286">
        <v>1</v>
      </c>
      <c r="I260" s="287"/>
      <c r="J260" s="288">
        <f>ROUND(I260*H260,2)</f>
        <v>0</v>
      </c>
      <c r="K260" s="284" t="s">
        <v>231</v>
      </c>
      <c r="L260" s="289"/>
      <c r="M260" s="290" t="s">
        <v>1</v>
      </c>
      <c r="N260" s="291" t="s">
        <v>45</v>
      </c>
      <c r="O260" s="93"/>
      <c r="P260" s="238">
        <f>O260*H260</f>
        <v>0</v>
      </c>
      <c r="Q260" s="238">
        <v>0.0016000000000000001</v>
      </c>
      <c r="R260" s="238">
        <f>Q260*H260</f>
        <v>0.0016000000000000001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277</v>
      </c>
      <c r="AT260" s="240" t="s">
        <v>341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4641</v>
      </c>
    </row>
    <row r="261" s="2" customFormat="1" ht="24.15" customHeight="1">
      <c r="A261" s="40"/>
      <c r="B261" s="41"/>
      <c r="C261" s="229" t="s">
        <v>481</v>
      </c>
      <c r="D261" s="229" t="s">
        <v>227</v>
      </c>
      <c r="E261" s="230" t="s">
        <v>4324</v>
      </c>
      <c r="F261" s="231" t="s">
        <v>4325</v>
      </c>
      <c r="G261" s="232" t="s">
        <v>240</v>
      </c>
      <c r="H261" s="233">
        <v>0.95099999999999996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0.59999999999999998</v>
      </c>
      <c r="T261" s="239">
        <f>S261*H261</f>
        <v>0.5706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4642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4327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2137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13" customFormat="1">
      <c r="A264" s="13"/>
      <c r="B264" s="247"/>
      <c r="C264" s="248"/>
      <c r="D264" s="249" t="s">
        <v>236</v>
      </c>
      <c r="E264" s="250" t="s">
        <v>1</v>
      </c>
      <c r="F264" s="251" t="s">
        <v>4329</v>
      </c>
      <c r="G264" s="248"/>
      <c r="H264" s="252">
        <v>0.61499999999999999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236</v>
      </c>
      <c r="AU264" s="258" t="s">
        <v>21</v>
      </c>
      <c r="AV264" s="13" t="s">
        <v>21</v>
      </c>
      <c r="AW264" s="13" t="s">
        <v>36</v>
      </c>
      <c r="AX264" s="13" t="s">
        <v>80</v>
      </c>
      <c r="AY264" s="258" t="s">
        <v>225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4330</v>
      </c>
      <c r="G265" s="248"/>
      <c r="H265" s="252">
        <v>0.14199999999999999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80</v>
      </c>
      <c r="AY265" s="258" t="s">
        <v>225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4331</v>
      </c>
      <c r="G266" s="248"/>
      <c r="H266" s="252">
        <v>0.19400000000000001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80</v>
      </c>
      <c r="AY266" s="258" t="s">
        <v>225</v>
      </c>
    </row>
    <row r="267" s="14" customFormat="1">
      <c r="A267" s="14"/>
      <c r="B267" s="260"/>
      <c r="C267" s="261"/>
      <c r="D267" s="249" t="s">
        <v>236</v>
      </c>
      <c r="E267" s="262" t="s">
        <v>1</v>
      </c>
      <c r="F267" s="263" t="s">
        <v>270</v>
      </c>
      <c r="G267" s="261"/>
      <c r="H267" s="264">
        <v>0.95099999999999996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0" t="s">
        <v>236</v>
      </c>
      <c r="AU267" s="270" t="s">
        <v>21</v>
      </c>
      <c r="AV267" s="14" t="s">
        <v>232</v>
      </c>
      <c r="AW267" s="14" t="s">
        <v>36</v>
      </c>
      <c r="AX267" s="14" t="s">
        <v>88</v>
      </c>
      <c r="AY267" s="270" t="s">
        <v>225</v>
      </c>
    </row>
    <row r="268" s="2" customFormat="1" ht="24.15" customHeight="1">
      <c r="A268" s="40"/>
      <c r="B268" s="41"/>
      <c r="C268" s="229" t="s">
        <v>487</v>
      </c>
      <c r="D268" s="229" t="s">
        <v>227</v>
      </c>
      <c r="E268" s="230" t="s">
        <v>4332</v>
      </c>
      <c r="F268" s="231" t="s">
        <v>4333</v>
      </c>
      <c r="G268" s="232" t="s">
        <v>459</v>
      </c>
      <c r="H268" s="233">
        <v>1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4643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4335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4336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2" customFormat="1" ht="24.15" customHeight="1">
      <c r="A271" s="40"/>
      <c r="B271" s="41"/>
      <c r="C271" s="282" t="s">
        <v>492</v>
      </c>
      <c r="D271" s="282" t="s">
        <v>341</v>
      </c>
      <c r="E271" s="283" t="s">
        <v>4337</v>
      </c>
      <c r="F271" s="284" t="s">
        <v>4338</v>
      </c>
      <c r="G271" s="285" t="s">
        <v>459</v>
      </c>
      <c r="H271" s="286">
        <v>1</v>
      </c>
      <c r="I271" s="287"/>
      <c r="J271" s="288">
        <f>ROUND(I271*H271,2)</f>
        <v>0</v>
      </c>
      <c r="K271" s="284" t="s">
        <v>231</v>
      </c>
      <c r="L271" s="289"/>
      <c r="M271" s="290" t="s">
        <v>1</v>
      </c>
      <c r="N271" s="291" t="s">
        <v>45</v>
      </c>
      <c r="O271" s="93"/>
      <c r="P271" s="238">
        <f>O271*H271</f>
        <v>0</v>
      </c>
      <c r="Q271" s="238">
        <v>0.0070000000000000001</v>
      </c>
      <c r="R271" s="238">
        <f>Q271*H271</f>
        <v>0.0070000000000000001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277</v>
      </c>
      <c r="AT271" s="240" t="s">
        <v>341</v>
      </c>
      <c r="AU271" s="240" t="s">
        <v>21</v>
      </c>
      <c r="AY271" s="18" t="s">
        <v>225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88</v>
      </c>
      <c r="BK271" s="241">
        <f>ROUND(I271*H271,2)</f>
        <v>0</v>
      </c>
      <c r="BL271" s="18" t="s">
        <v>232</v>
      </c>
      <c r="BM271" s="240" t="s">
        <v>4644</v>
      </c>
    </row>
    <row r="272" s="2" customFormat="1" ht="24.15" customHeight="1">
      <c r="A272" s="40"/>
      <c r="B272" s="41"/>
      <c r="C272" s="229" t="s">
        <v>498</v>
      </c>
      <c r="D272" s="229" t="s">
        <v>227</v>
      </c>
      <c r="E272" s="230" t="s">
        <v>4340</v>
      </c>
      <c r="F272" s="231" t="s">
        <v>4341</v>
      </c>
      <c r="G272" s="232" t="s">
        <v>459</v>
      </c>
      <c r="H272" s="233">
        <v>1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0.41948000000000002</v>
      </c>
      <c r="R272" s="238">
        <f>Q272*H272</f>
        <v>0.41948000000000002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4645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4343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2" customFormat="1">
      <c r="A274" s="40"/>
      <c r="B274" s="41"/>
      <c r="C274" s="42"/>
      <c r="D274" s="249" t="s">
        <v>261</v>
      </c>
      <c r="E274" s="42"/>
      <c r="F274" s="259" t="s">
        <v>4344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261</v>
      </c>
      <c r="AU274" s="18" t="s">
        <v>21</v>
      </c>
    </row>
    <row r="275" s="2" customFormat="1" ht="24.15" customHeight="1">
      <c r="A275" s="40"/>
      <c r="B275" s="41"/>
      <c r="C275" s="282" t="s">
        <v>505</v>
      </c>
      <c r="D275" s="282" t="s">
        <v>341</v>
      </c>
      <c r="E275" s="283" t="s">
        <v>4646</v>
      </c>
      <c r="F275" s="284" t="s">
        <v>4647</v>
      </c>
      <c r="G275" s="285" t="s">
        <v>459</v>
      </c>
      <c r="H275" s="286">
        <v>1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1.4099999999999999</v>
      </c>
      <c r="R275" s="238">
        <f>Q275*H275</f>
        <v>1.4099999999999999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4648</v>
      </c>
    </row>
    <row r="276" s="2" customFormat="1" ht="24.15" customHeight="1">
      <c r="A276" s="40"/>
      <c r="B276" s="41"/>
      <c r="C276" s="229" t="s">
        <v>511</v>
      </c>
      <c r="D276" s="229" t="s">
        <v>227</v>
      </c>
      <c r="E276" s="230" t="s">
        <v>4499</v>
      </c>
      <c r="F276" s="231" t="s">
        <v>4500</v>
      </c>
      <c r="G276" s="232" t="s">
        <v>459</v>
      </c>
      <c r="H276" s="233">
        <v>1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0.0098899999999999995</v>
      </c>
      <c r="R276" s="238">
        <f>Q276*H276</f>
        <v>0.0098899999999999995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4649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4502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517</v>
      </c>
      <c r="D278" s="282" t="s">
        <v>341</v>
      </c>
      <c r="E278" s="283" t="s">
        <v>4650</v>
      </c>
      <c r="F278" s="284" t="s">
        <v>4651</v>
      </c>
      <c r="G278" s="285" t="s">
        <v>459</v>
      </c>
      <c r="H278" s="286">
        <v>1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0.42999999999999999</v>
      </c>
      <c r="R278" s="238">
        <f>Q278*H278</f>
        <v>0.42999999999999999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4652</v>
      </c>
    </row>
    <row r="279" s="2" customFormat="1" ht="24.15" customHeight="1">
      <c r="A279" s="40"/>
      <c r="B279" s="41"/>
      <c r="C279" s="229" t="s">
        <v>523</v>
      </c>
      <c r="D279" s="229" t="s">
        <v>227</v>
      </c>
      <c r="E279" s="230" t="s">
        <v>2075</v>
      </c>
      <c r="F279" s="231" t="s">
        <v>2076</v>
      </c>
      <c r="G279" s="232" t="s">
        <v>459</v>
      </c>
      <c r="H279" s="233">
        <v>1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0.01218</v>
      </c>
      <c r="R279" s="238">
        <f>Q279*H279</f>
        <v>0.01218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4653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2078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4344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82" t="s">
        <v>528</v>
      </c>
      <c r="D282" s="282" t="s">
        <v>341</v>
      </c>
      <c r="E282" s="283" t="s">
        <v>4355</v>
      </c>
      <c r="F282" s="284" t="s">
        <v>4356</v>
      </c>
      <c r="G282" s="285" t="s">
        <v>459</v>
      </c>
      <c r="H282" s="286">
        <v>1</v>
      </c>
      <c r="I282" s="287"/>
      <c r="J282" s="288">
        <f>ROUND(I282*H282,2)</f>
        <v>0</v>
      </c>
      <c r="K282" s="284" t="s">
        <v>231</v>
      </c>
      <c r="L282" s="289"/>
      <c r="M282" s="290" t="s">
        <v>1</v>
      </c>
      <c r="N282" s="291" t="s">
        <v>45</v>
      </c>
      <c r="O282" s="93"/>
      <c r="P282" s="238">
        <f>O282*H282</f>
        <v>0</v>
      </c>
      <c r="Q282" s="238">
        <v>0.505</v>
      </c>
      <c r="R282" s="238">
        <f>Q282*H282</f>
        <v>0.505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277</v>
      </c>
      <c r="AT282" s="240" t="s">
        <v>341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4654</v>
      </c>
    </row>
    <row r="283" s="2" customFormat="1" ht="24.15" customHeight="1">
      <c r="A283" s="40"/>
      <c r="B283" s="41"/>
      <c r="C283" s="282" t="s">
        <v>534</v>
      </c>
      <c r="D283" s="282" t="s">
        <v>341</v>
      </c>
      <c r="E283" s="283" t="s">
        <v>2082</v>
      </c>
      <c r="F283" s="284" t="s">
        <v>2083</v>
      </c>
      <c r="G283" s="285" t="s">
        <v>459</v>
      </c>
      <c r="H283" s="286">
        <v>1</v>
      </c>
      <c r="I283" s="287"/>
      <c r="J283" s="288">
        <f>ROUND(I283*H283,2)</f>
        <v>0</v>
      </c>
      <c r="K283" s="284" t="s">
        <v>231</v>
      </c>
      <c r="L283" s="289"/>
      <c r="M283" s="290" t="s">
        <v>1</v>
      </c>
      <c r="N283" s="291" t="s">
        <v>45</v>
      </c>
      <c r="O283" s="93"/>
      <c r="P283" s="238">
        <f>O283*H283</f>
        <v>0</v>
      </c>
      <c r="Q283" s="238">
        <v>0.052999999999999998</v>
      </c>
      <c r="R283" s="238">
        <f>Q283*H283</f>
        <v>0.052999999999999998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277</v>
      </c>
      <c r="AT283" s="240" t="s">
        <v>341</v>
      </c>
      <c r="AU283" s="240" t="s">
        <v>21</v>
      </c>
      <c r="AY283" s="18" t="s">
        <v>225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88</v>
      </c>
      <c r="BK283" s="241">
        <f>ROUND(I283*H283,2)</f>
        <v>0</v>
      </c>
      <c r="BL283" s="18" t="s">
        <v>232</v>
      </c>
      <c r="BM283" s="240" t="s">
        <v>4655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4359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2" customFormat="1" ht="37.8" customHeight="1">
      <c r="A285" s="40"/>
      <c r="B285" s="41"/>
      <c r="C285" s="229" t="s">
        <v>542</v>
      </c>
      <c r="D285" s="229" t="s">
        <v>227</v>
      </c>
      <c r="E285" s="230" t="s">
        <v>1458</v>
      </c>
      <c r="F285" s="231" t="s">
        <v>1459</v>
      </c>
      <c r="G285" s="232" t="s">
        <v>459</v>
      </c>
      <c r="H285" s="233">
        <v>1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0.089999999999999997</v>
      </c>
      <c r="R285" s="238">
        <f>Q285*H285</f>
        <v>0.089999999999999997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4656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1461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2" customFormat="1">
      <c r="A287" s="40"/>
      <c r="B287" s="41"/>
      <c r="C287" s="42"/>
      <c r="D287" s="249" t="s">
        <v>261</v>
      </c>
      <c r="E287" s="42"/>
      <c r="F287" s="259" t="s">
        <v>4359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261</v>
      </c>
      <c r="AU287" s="18" t="s">
        <v>21</v>
      </c>
    </row>
    <row r="288" s="2" customFormat="1" ht="33" customHeight="1">
      <c r="A288" s="40"/>
      <c r="B288" s="41"/>
      <c r="C288" s="282" t="s">
        <v>547</v>
      </c>
      <c r="D288" s="282" t="s">
        <v>341</v>
      </c>
      <c r="E288" s="283" t="s">
        <v>4657</v>
      </c>
      <c r="F288" s="284" t="s">
        <v>4658</v>
      </c>
      <c r="G288" s="285" t="s">
        <v>459</v>
      </c>
      <c r="H288" s="286">
        <v>1</v>
      </c>
      <c r="I288" s="287"/>
      <c r="J288" s="288">
        <f>ROUND(I288*H288,2)</f>
        <v>0</v>
      </c>
      <c r="K288" s="284" t="s">
        <v>231</v>
      </c>
      <c r="L288" s="289"/>
      <c r="M288" s="290" t="s">
        <v>1</v>
      </c>
      <c r="N288" s="291" t="s">
        <v>45</v>
      </c>
      <c r="O288" s="93"/>
      <c r="P288" s="238">
        <f>O288*H288</f>
        <v>0</v>
      </c>
      <c r="Q288" s="238">
        <v>0.069000000000000006</v>
      </c>
      <c r="R288" s="238">
        <f>Q288*H288</f>
        <v>0.069000000000000006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277</v>
      </c>
      <c r="AT288" s="240" t="s">
        <v>341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4659</v>
      </c>
    </row>
    <row r="289" s="2" customFormat="1">
      <c r="A289" s="40"/>
      <c r="B289" s="41"/>
      <c r="C289" s="42"/>
      <c r="D289" s="249" t="s">
        <v>261</v>
      </c>
      <c r="E289" s="42"/>
      <c r="F289" s="259" t="s">
        <v>4660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261</v>
      </c>
      <c r="AU289" s="18" t="s">
        <v>21</v>
      </c>
    </row>
    <row r="290" s="2" customFormat="1" ht="24.15" customHeight="1">
      <c r="A290" s="40"/>
      <c r="B290" s="41"/>
      <c r="C290" s="229" t="s">
        <v>554</v>
      </c>
      <c r="D290" s="229" t="s">
        <v>227</v>
      </c>
      <c r="E290" s="230" t="s">
        <v>4368</v>
      </c>
      <c r="F290" s="231" t="s">
        <v>4369</v>
      </c>
      <c r="G290" s="232" t="s">
        <v>240</v>
      </c>
      <c r="H290" s="233">
        <v>0.48099999999999998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4661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4371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>
      <c r="A292" s="40"/>
      <c r="B292" s="41"/>
      <c r="C292" s="42"/>
      <c r="D292" s="249" t="s">
        <v>261</v>
      </c>
      <c r="E292" s="42"/>
      <c r="F292" s="259" t="s">
        <v>4372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261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4373</v>
      </c>
      <c r="G293" s="248"/>
      <c r="H293" s="252">
        <v>0.48099999999999998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540</v>
      </c>
      <c r="F294" s="227" t="s">
        <v>541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SUM(P295:P303)</f>
        <v>0</v>
      </c>
      <c r="Q294" s="221"/>
      <c r="R294" s="222">
        <f>SUM(R295:R303)</f>
        <v>0</v>
      </c>
      <c r="S294" s="221"/>
      <c r="T294" s="223">
        <f>SUM(T295:T303)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88</v>
      </c>
      <c r="AT294" s="225" t="s">
        <v>79</v>
      </c>
      <c r="AU294" s="225" t="s">
        <v>88</v>
      </c>
      <c r="AY294" s="224" t="s">
        <v>225</v>
      </c>
      <c r="BK294" s="226">
        <f>SUM(BK295:BK303)</f>
        <v>0</v>
      </c>
    </row>
    <row r="295" s="2" customFormat="1" ht="37.8" customHeight="1">
      <c r="A295" s="40"/>
      <c r="B295" s="41"/>
      <c r="C295" s="229" t="s">
        <v>561</v>
      </c>
      <c r="D295" s="229" t="s">
        <v>227</v>
      </c>
      <c r="E295" s="230" t="s">
        <v>4374</v>
      </c>
      <c r="F295" s="231" t="s">
        <v>4375</v>
      </c>
      <c r="G295" s="232" t="s">
        <v>395</v>
      </c>
      <c r="H295" s="233">
        <v>0.45000000000000001</v>
      </c>
      <c r="I295" s="234"/>
      <c r="J295" s="235">
        <f>ROUND(I295*H295,2)</f>
        <v>0</v>
      </c>
      <c r="K295" s="231" t="s">
        <v>231</v>
      </c>
      <c r="L295" s="46"/>
      <c r="M295" s="236" t="s">
        <v>1</v>
      </c>
      <c r="N295" s="237" t="s">
        <v>45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232</v>
      </c>
      <c r="AT295" s="240" t="s">
        <v>227</v>
      </c>
      <c r="AU295" s="240" t="s">
        <v>21</v>
      </c>
      <c r="AY295" s="18" t="s">
        <v>225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88</v>
      </c>
      <c r="BK295" s="241">
        <f>ROUND(I295*H295,2)</f>
        <v>0</v>
      </c>
      <c r="BL295" s="18" t="s">
        <v>232</v>
      </c>
      <c r="BM295" s="240" t="s">
        <v>4662</v>
      </c>
    </row>
    <row r="296" s="2" customFormat="1">
      <c r="A296" s="40"/>
      <c r="B296" s="41"/>
      <c r="C296" s="42"/>
      <c r="D296" s="242" t="s">
        <v>234</v>
      </c>
      <c r="E296" s="42"/>
      <c r="F296" s="243" t="s">
        <v>4377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234</v>
      </c>
      <c r="AU296" s="18" t="s">
        <v>21</v>
      </c>
    </row>
    <row r="297" s="2" customFormat="1" ht="37.8" customHeight="1">
      <c r="A297" s="40"/>
      <c r="B297" s="41"/>
      <c r="C297" s="229" t="s">
        <v>570</v>
      </c>
      <c r="D297" s="229" t="s">
        <v>227</v>
      </c>
      <c r="E297" s="230" t="s">
        <v>4378</v>
      </c>
      <c r="F297" s="231" t="s">
        <v>4379</v>
      </c>
      <c r="G297" s="232" t="s">
        <v>395</v>
      </c>
      <c r="H297" s="233">
        <v>0.57099999999999995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4663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4381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2" customFormat="1" ht="24.15" customHeight="1">
      <c r="A299" s="40"/>
      <c r="B299" s="41"/>
      <c r="C299" s="229" t="s">
        <v>576</v>
      </c>
      <c r="D299" s="229" t="s">
        <v>227</v>
      </c>
      <c r="E299" s="230" t="s">
        <v>762</v>
      </c>
      <c r="F299" s="231" t="s">
        <v>763</v>
      </c>
      <c r="G299" s="232" t="s">
        <v>395</v>
      </c>
      <c r="H299" s="233">
        <v>1.0209999999999999</v>
      </c>
      <c r="I299" s="234"/>
      <c r="J299" s="235">
        <f>ROUND(I299*H299,2)</f>
        <v>0</v>
      </c>
      <c r="K299" s="231" t="s">
        <v>231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232</v>
      </c>
      <c r="AT299" s="240" t="s">
        <v>227</v>
      </c>
      <c r="AU299" s="240" t="s">
        <v>21</v>
      </c>
      <c r="AY299" s="18" t="s">
        <v>225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88</v>
      </c>
      <c r="BK299" s="241">
        <f>ROUND(I299*H299,2)</f>
        <v>0</v>
      </c>
      <c r="BL299" s="18" t="s">
        <v>232</v>
      </c>
      <c r="BM299" s="240" t="s">
        <v>4664</v>
      </c>
    </row>
    <row r="300" s="2" customFormat="1">
      <c r="A300" s="40"/>
      <c r="B300" s="41"/>
      <c r="C300" s="42"/>
      <c r="D300" s="242" t="s">
        <v>234</v>
      </c>
      <c r="E300" s="42"/>
      <c r="F300" s="243" t="s">
        <v>765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234</v>
      </c>
      <c r="AU300" s="18" t="s">
        <v>21</v>
      </c>
    </row>
    <row r="301" s="2" customFormat="1" ht="24.15" customHeight="1">
      <c r="A301" s="40"/>
      <c r="B301" s="41"/>
      <c r="C301" s="229" t="s">
        <v>584</v>
      </c>
      <c r="D301" s="229" t="s">
        <v>227</v>
      </c>
      <c r="E301" s="230" t="s">
        <v>766</v>
      </c>
      <c r="F301" s="231" t="s">
        <v>767</v>
      </c>
      <c r="G301" s="232" t="s">
        <v>395</v>
      </c>
      <c r="H301" s="233">
        <v>19.399000000000001</v>
      </c>
      <c r="I301" s="234"/>
      <c r="J301" s="235">
        <f>ROUND(I301*H301,2)</f>
        <v>0</v>
      </c>
      <c r="K301" s="231" t="s">
        <v>231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232</v>
      </c>
      <c r="AT301" s="240" t="s">
        <v>227</v>
      </c>
      <c r="AU301" s="240" t="s">
        <v>21</v>
      </c>
      <c r="AY301" s="18" t="s">
        <v>225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88</v>
      </c>
      <c r="BK301" s="241">
        <f>ROUND(I301*H301,2)</f>
        <v>0</v>
      </c>
      <c r="BL301" s="18" t="s">
        <v>232</v>
      </c>
      <c r="BM301" s="240" t="s">
        <v>4665</v>
      </c>
    </row>
    <row r="302" s="2" customFormat="1">
      <c r="A302" s="40"/>
      <c r="B302" s="41"/>
      <c r="C302" s="42"/>
      <c r="D302" s="242" t="s">
        <v>234</v>
      </c>
      <c r="E302" s="42"/>
      <c r="F302" s="243" t="s">
        <v>769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234</v>
      </c>
      <c r="AU302" s="18" t="s">
        <v>21</v>
      </c>
    </row>
    <row r="303" s="13" customFormat="1">
      <c r="A303" s="13"/>
      <c r="B303" s="247"/>
      <c r="C303" s="248"/>
      <c r="D303" s="249" t="s">
        <v>236</v>
      </c>
      <c r="E303" s="250" t="s">
        <v>1</v>
      </c>
      <c r="F303" s="251" t="s">
        <v>4666</v>
      </c>
      <c r="G303" s="248"/>
      <c r="H303" s="252">
        <v>19.399000000000001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236</v>
      </c>
      <c r="AU303" s="258" t="s">
        <v>21</v>
      </c>
      <c r="AV303" s="13" t="s">
        <v>21</v>
      </c>
      <c r="AW303" s="13" t="s">
        <v>36</v>
      </c>
      <c r="AX303" s="13" t="s">
        <v>88</v>
      </c>
      <c r="AY303" s="258" t="s">
        <v>225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559</v>
      </c>
      <c r="F304" s="227" t="s">
        <v>560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SUM(P305:P306)</f>
        <v>0</v>
      </c>
      <c r="Q304" s="221"/>
      <c r="R304" s="222">
        <f>SUM(R305:R306)</f>
        <v>0</v>
      </c>
      <c r="S304" s="221"/>
      <c r="T304" s="223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88</v>
      </c>
      <c r="AT304" s="225" t="s">
        <v>79</v>
      </c>
      <c r="AU304" s="225" t="s">
        <v>88</v>
      </c>
      <c r="AY304" s="224" t="s">
        <v>225</v>
      </c>
      <c r="BK304" s="226">
        <f>SUM(BK305:BK306)</f>
        <v>0</v>
      </c>
    </row>
    <row r="305" s="2" customFormat="1" ht="16.5" customHeight="1">
      <c r="A305" s="40"/>
      <c r="B305" s="41"/>
      <c r="C305" s="229" t="s">
        <v>591</v>
      </c>
      <c r="D305" s="229" t="s">
        <v>227</v>
      </c>
      <c r="E305" s="230" t="s">
        <v>562</v>
      </c>
      <c r="F305" s="231" t="s">
        <v>563</v>
      </c>
      <c r="G305" s="232" t="s">
        <v>395</v>
      </c>
      <c r="H305" s="233">
        <v>12.855</v>
      </c>
      <c r="I305" s="234"/>
      <c r="J305" s="235">
        <f>ROUND(I305*H305,2)</f>
        <v>0</v>
      </c>
      <c r="K305" s="231" t="s">
        <v>231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232</v>
      </c>
      <c r="AT305" s="240" t="s">
        <v>227</v>
      </c>
      <c r="AU305" s="240" t="s">
        <v>21</v>
      </c>
      <c r="AY305" s="18" t="s">
        <v>225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88</v>
      </c>
      <c r="BK305" s="241">
        <f>ROUND(I305*H305,2)</f>
        <v>0</v>
      </c>
      <c r="BL305" s="18" t="s">
        <v>232</v>
      </c>
      <c r="BM305" s="240" t="s">
        <v>4667</v>
      </c>
    </row>
    <row r="306" s="2" customFormat="1">
      <c r="A306" s="40"/>
      <c r="B306" s="41"/>
      <c r="C306" s="42"/>
      <c r="D306" s="242" t="s">
        <v>234</v>
      </c>
      <c r="E306" s="42"/>
      <c r="F306" s="243" t="s">
        <v>565</v>
      </c>
      <c r="G306" s="42"/>
      <c r="H306" s="42"/>
      <c r="I306" s="244"/>
      <c r="J306" s="42"/>
      <c r="K306" s="42"/>
      <c r="L306" s="46"/>
      <c r="M306" s="299"/>
      <c r="N306" s="300"/>
      <c r="O306" s="294"/>
      <c r="P306" s="294"/>
      <c r="Q306" s="294"/>
      <c r="R306" s="294"/>
      <c r="S306" s="294"/>
      <c r="T306" s="301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234</v>
      </c>
      <c r="AU306" s="18" t="s">
        <v>21</v>
      </c>
    </row>
    <row r="307" s="2" customFormat="1" ht="6.96" customHeight="1">
      <c r="A307" s="40"/>
      <c r="B307" s="68"/>
      <c r="C307" s="69"/>
      <c r="D307" s="69"/>
      <c r="E307" s="69"/>
      <c r="F307" s="69"/>
      <c r="G307" s="69"/>
      <c r="H307" s="69"/>
      <c r="I307" s="69"/>
      <c r="J307" s="69"/>
      <c r="K307" s="69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HbhDpBJigc22t0qj4yDB10CkVC+rEASwyeFC1TpAVER7XRYjhFDPplj4t6xV+DU9+IQJdManDPJqm5odIccvXA==" hashValue="kOZzcOTw/Grx5l5msWaBkV5Ydjyv4fESa7OGGGESrs76musjCWINS76newD5PHk9SigXrcGqPEdiB4i0A/uHQQ==" algorithmName="SHA-512" password="CC35"/>
  <autoFilter ref="C128:K3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70" r:id="rId9" display="https://podminky.urs.cz/item/CS_URS_2024_02/162751137"/>
    <hyperlink ref="F173" r:id="rId10" display="https://podminky.urs.cz/item/CS_URS_2024_02/162751139"/>
    <hyperlink ref="F176" r:id="rId11" display="https://podminky.urs.cz/item/CS_URS_2024_02/167151112"/>
    <hyperlink ref="F179" r:id="rId12" display="https://podminky.urs.cz/item/CS_URS_2024_02/171201231"/>
    <hyperlink ref="F182" r:id="rId13" display="https://podminky.urs.cz/item/CS_URS_2024_02/171251201"/>
    <hyperlink ref="F188" r:id="rId14" display="https://podminky.urs.cz/item/CS_URS_2024_02/174151101"/>
    <hyperlink ref="F192" r:id="rId15" display="https://podminky.urs.cz/item/CS_URS_2024_02/175151101"/>
    <hyperlink ref="F196" r:id="rId16" display="https://podminky.urs.cz/item/CS_URS_2024_02/181351103"/>
    <hyperlink ref="F199" r:id="rId17" display="https://podminky.urs.cz/item/CS_URS_2024_02/181411132"/>
    <hyperlink ref="F204" r:id="rId18" display="https://podminky.urs.cz/item/CS_URS_2024_02/181951114"/>
    <hyperlink ref="F206" r:id="rId19" display="https://podminky.urs.cz/item/CS_URS_2024_02/185804312"/>
    <hyperlink ref="F209" r:id="rId20" display="https://podminky.urs.cz/item/CS_URS_2024_02/273313611"/>
    <hyperlink ref="F213" r:id="rId21" display="https://podminky.urs.cz/item/CS_URS_2024_02/321321116"/>
    <hyperlink ref="F217" r:id="rId22" display="https://podminky.urs.cz/item/CS_URS_2024_02/321351010"/>
    <hyperlink ref="F221" r:id="rId23" display="https://podminky.urs.cz/item/CS_URS_2024_02/321352010"/>
    <hyperlink ref="F223" r:id="rId24" display="https://podminky.urs.cz/item/CS_URS_2024_02/321366111"/>
    <hyperlink ref="F226" r:id="rId25" display="https://podminky.urs.cz/item/CS_URS_2024_02/321368211"/>
    <hyperlink ref="F230" r:id="rId26" display="https://podminky.urs.cz/item/CS_URS_2024_02/451571111"/>
    <hyperlink ref="F232" r:id="rId27" display="https://podminky.urs.cz/item/CS_URS_2024_02/457971111"/>
    <hyperlink ref="F240" r:id="rId28" display="https://podminky.urs.cz/item/CS_URS_2024_02/591111111"/>
    <hyperlink ref="F246" r:id="rId29" display="https://podminky.urs.cz/item/CS_URS_2024_02/871365811"/>
    <hyperlink ref="F249" r:id="rId30" display="https://podminky.urs.cz/item/CS_URS_2024_02/871363123"/>
    <hyperlink ref="F254" r:id="rId31" display="https://podminky.urs.cz/item/CS_URS_2024_02/877360330"/>
    <hyperlink ref="F258" r:id="rId32" display="https://podminky.urs.cz/item/CS_URS_2024_02/877360440"/>
    <hyperlink ref="F262" r:id="rId33" display="https://podminky.urs.cz/item/CS_URS_2024_02/890431851"/>
    <hyperlink ref="F269" r:id="rId34" display="https://podminky.urs.cz/item/CS_URS_2024_02/891362421"/>
    <hyperlink ref="F273" r:id="rId35" display="https://podminky.urs.cz/item/CS_URS_2024_02/894410100"/>
    <hyperlink ref="F277" r:id="rId36" display="https://podminky.urs.cz/item/CS_URS_2024_02/894410212"/>
    <hyperlink ref="F280" r:id="rId37" display="https://podminky.urs.cz/item/CS_URS_2024_02/894410232"/>
    <hyperlink ref="F286" r:id="rId38" display="https://podminky.urs.cz/item/CS_URS_2024_02/899103112"/>
    <hyperlink ref="F291" r:id="rId39" display="https://podminky.urs.cz/item/CS_URS_2024_02/899623151"/>
    <hyperlink ref="F296" r:id="rId40" display="https://podminky.urs.cz/item/CS_URS_2024_02/997013813"/>
    <hyperlink ref="F298" r:id="rId41" display="https://podminky.urs.cz/item/CS_URS_2024_02/997013861"/>
    <hyperlink ref="F300" r:id="rId42" display="https://podminky.urs.cz/item/CS_URS_2024_02/997321511"/>
    <hyperlink ref="F302" r:id="rId43" display="https://podminky.urs.cz/item/CS_URS_2024_02/997321519"/>
    <hyperlink ref="F306" r:id="rId4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4206</v>
      </c>
      <c r="BA2" s="148" t="s">
        <v>1</v>
      </c>
      <c r="BB2" s="148" t="s">
        <v>1</v>
      </c>
      <c r="BC2" s="148" t="s">
        <v>4668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4669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ROUND((SUM(BE129:BE296)),  2)</f>
        <v>0</v>
      </c>
      <c r="G35" s="40"/>
      <c r="H35" s="40"/>
      <c r="I35" s="167">
        <v>0.20999999999999999</v>
      </c>
      <c r="J35" s="166">
        <f>ROUND(((SUM(BE129:BE296))*I35),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ROUND((SUM(BF129:BF296)),  2)</f>
        <v>0</v>
      </c>
      <c r="G36" s="40"/>
      <c r="H36" s="40"/>
      <c r="I36" s="167">
        <v>0.14999999999999999</v>
      </c>
      <c r="J36" s="166">
        <f>ROUND(((SUM(BF129:BF296))*I36),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030.42.7 - Vyústění vnitřních vod zprava v km 0,007 80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202</v>
      </c>
      <c r="E102" s="199"/>
      <c r="F102" s="199"/>
      <c r="G102" s="199"/>
      <c r="H102" s="199"/>
      <c r="I102" s="199"/>
      <c r="J102" s="200">
        <f>J208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602</v>
      </c>
      <c r="E103" s="199"/>
      <c r="F103" s="199"/>
      <c r="G103" s="199"/>
      <c r="H103" s="199"/>
      <c r="I103" s="199"/>
      <c r="J103" s="200">
        <f>J214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J279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791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86" t="str">
        <f>E7</f>
        <v>Opatření Zátor-Loučky, OHO, Dílčí stavba 02.030 Opatření pod přehradní hrází Nové Heřminovy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2"/>
      <c r="C118" s="33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40"/>
      <c r="B119" s="41"/>
      <c r="C119" s="42"/>
      <c r="D119" s="42"/>
      <c r="E119" s="186" t="s">
        <v>4208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2863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030.42.7 - Vyústění vnitřních vod zprava v km 0,007 80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F14</f>
        <v>Loučky u Zátoru</v>
      </c>
      <c r="G123" s="42"/>
      <c r="H123" s="42"/>
      <c r="I123" s="33" t="s">
        <v>24</v>
      </c>
      <c r="J123" s="81" t="str">
        <f>IF(J14="","",J14)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E17</f>
        <v>Povodí Odry, státní podnik</v>
      </c>
      <c r="G125" s="42"/>
      <c r="H125" s="42"/>
      <c r="I125" s="33" t="s">
        <v>34</v>
      </c>
      <c r="J125" s="38" t="str">
        <f>E23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IF(E20="","",E20)</f>
        <v>Vyplň údaj</v>
      </c>
      <c r="G126" s="42"/>
      <c r="H126" s="42"/>
      <c r="I126" s="33" t="s">
        <v>37</v>
      </c>
      <c r="J126" s="38" t="str">
        <f>E26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P130+P290</f>
        <v>0</v>
      </c>
      <c r="Q129" s="106"/>
      <c r="R129" s="210">
        <f>R130+R290</f>
        <v>14.358172199999999</v>
      </c>
      <c r="S129" s="106"/>
      <c r="T129" s="211">
        <f>T130+T290</f>
        <v>9.0506000000000011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BK130+BK290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P131+P204+P208+P214+P279+P287</f>
        <v>0</v>
      </c>
      <c r="Q130" s="221"/>
      <c r="R130" s="222">
        <f>R131+R204+R208+R214+R279+R287</f>
        <v>14.322878199999998</v>
      </c>
      <c r="S130" s="221"/>
      <c r="T130" s="223">
        <f>T131+T204+T208+T214+T279+T287</f>
        <v>9.0506000000000011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BK131+BK204+BK208+BK214+BK279+BK287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SUM(P132:P203)</f>
        <v>0</v>
      </c>
      <c r="Q131" s="221"/>
      <c r="R131" s="222">
        <f>SUM(R132:R203)</f>
        <v>0.15314900000000001</v>
      </c>
      <c r="S131" s="221"/>
      <c r="T131" s="223">
        <f>SUM(T132:T203)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SUM(BK132:BK203)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245</v>
      </c>
      <c r="F132" s="231" t="s">
        <v>246</v>
      </c>
      <c r="G132" s="232" t="s">
        <v>247</v>
      </c>
      <c r="H132" s="233">
        <v>248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3.0000000000000001E-05</v>
      </c>
      <c r="R132" s="238">
        <f>Q132*H132</f>
        <v>0.0074400000000000004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4670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249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2" customFormat="1" ht="24.15" customHeight="1">
      <c r="A134" s="40"/>
      <c r="B134" s="41"/>
      <c r="C134" s="229" t="s">
        <v>21</v>
      </c>
      <c r="D134" s="229" t="s">
        <v>227</v>
      </c>
      <c r="E134" s="230" t="s">
        <v>251</v>
      </c>
      <c r="F134" s="231" t="s">
        <v>252</v>
      </c>
      <c r="G134" s="232" t="s">
        <v>253</v>
      </c>
      <c r="H134" s="233">
        <v>21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4671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255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16.5" customHeight="1">
      <c r="A136" s="40"/>
      <c r="B136" s="41"/>
      <c r="C136" s="229" t="s">
        <v>244</v>
      </c>
      <c r="D136" s="229" t="s">
        <v>227</v>
      </c>
      <c r="E136" s="230" t="s">
        <v>4212</v>
      </c>
      <c r="F136" s="231" t="s">
        <v>4213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4672</v>
      </c>
    </row>
    <row r="137" s="2" customFormat="1" ht="24.15" customHeight="1">
      <c r="A137" s="40"/>
      <c r="B137" s="41"/>
      <c r="C137" s="229" t="s">
        <v>232</v>
      </c>
      <c r="D137" s="229" t="s">
        <v>227</v>
      </c>
      <c r="E137" s="230" t="s">
        <v>4119</v>
      </c>
      <c r="F137" s="231" t="s">
        <v>4120</v>
      </c>
      <c r="G137" s="232" t="s">
        <v>230</v>
      </c>
      <c r="H137" s="233">
        <v>47</v>
      </c>
      <c r="I137" s="234"/>
      <c r="J137" s="235">
        <f>ROUND(I137*H137,2)</f>
        <v>0</v>
      </c>
      <c r="K137" s="231" t="s">
        <v>231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232</v>
      </c>
      <c r="AT137" s="240" t="s">
        <v>227</v>
      </c>
      <c r="AU137" s="240" t="s">
        <v>21</v>
      </c>
      <c r="AY137" s="18" t="s">
        <v>225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88</v>
      </c>
      <c r="BK137" s="241">
        <f>ROUND(I137*H137,2)</f>
        <v>0</v>
      </c>
      <c r="BL137" s="18" t="s">
        <v>232</v>
      </c>
      <c r="BM137" s="240" t="s">
        <v>4673</v>
      </c>
    </row>
    <row r="138" s="2" customFormat="1">
      <c r="A138" s="40"/>
      <c r="B138" s="41"/>
      <c r="C138" s="42"/>
      <c r="D138" s="242" t="s">
        <v>234</v>
      </c>
      <c r="E138" s="42"/>
      <c r="F138" s="243" t="s">
        <v>4122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234</v>
      </c>
      <c r="AU138" s="18" t="s">
        <v>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4216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4674</v>
      </c>
      <c r="G140" s="248"/>
      <c r="H140" s="252">
        <v>47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4" customFormat="1">
      <c r="A141" s="14"/>
      <c r="B141" s="260"/>
      <c r="C141" s="261"/>
      <c r="D141" s="249" t="s">
        <v>236</v>
      </c>
      <c r="E141" s="262" t="s">
        <v>1</v>
      </c>
      <c r="F141" s="263" t="s">
        <v>270</v>
      </c>
      <c r="G141" s="261"/>
      <c r="H141" s="264">
        <v>47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236</v>
      </c>
      <c r="AU141" s="270" t="s">
        <v>21</v>
      </c>
      <c r="AV141" s="14" t="s">
        <v>232</v>
      </c>
      <c r="AW141" s="14" t="s">
        <v>36</v>
      </c>
      <c r="AX141" s="14" t="s">
        <v>88</v>
      </c>
      <c r="AY141" s="270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1142</v>
      </c>
      <c r="F142" s="231" t="s">
        <v>1143</v>
      </c>
      <c r="G142" s="232" t="s">
        <v>240</v>
      </c>
      <c r="H142" s="233">
        <v>131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4675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4219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4676</v>
      </c>
      <c r="G145" s="248"/>
      <c r="H145" s="252">
        <v>131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3" customHeight="1">
      <c r="A146" s="40"/>
      <c r="B146" s="41"/>
      <c r="C146" s="229" t="s">
        <v>263</v>
      </c>
      <c r="D146" s="229" t="s">
        <v>227</v>
      </c>
      <c r="E146" s="230" t="s">
        <v>1147</v>
      </c>
      <c r="F146" s="231" t="s">
        <v>1148</v>
      </c>
      <c r="G146" s="232" t="s">
        <v>240</v>
      </c>
      <c r="H146" s="233">
        <v>33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4677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1150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2" customFormat="1">
      <c r="A148" s="40"/>
      <c r="B148" s="41"/>
      <c r="C148" s="42"/>
      <c r="D148" s="249" t="s">
        <v>261</v>
      </c>
      <c r="E148" s="42"/>
      <c r="F148" s="259" t="s">
        <v>4222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261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4678</v>
      </c>
      <c r="G149" s="248"/>
      <c r="H149" s="252">
        <v>33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29" t="s">
        <v>271</v>
      </c>
      <c r="D150" s="229" t="s">
        <v>227</v>
      </c>
      <c r="E150" s="230" t="s">
        <v>4224</v>
      </c>
      <c r="F150" s="231" t="s">
        <v>4225</v>
      </c>
      <c r="G150" s="232" t="s">
        <v>230</v>
      </c>
      <c r="H150" s="233">
        <v>245.09999999999999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0.00059000000000000003</v>
      </c>
      <c r="R150" s="238">
        <f>Q150*H150</f>
        <v>0.14460900000000002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4679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4227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2" customFormat="1">
      <c r="A152" s="40"/>
      <c r="B152" s="41"/>
      <c r="C152" s="42"/>
      <c r="D152" s="249" t="s">
        <v>261</v>
      </c>
      <c r="E152" s="42"/>
      <c r="F152" s="259" t="s">
        <v>4228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261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1</v>
      </c>
      <c r="F153" s="251" t="s">
        <v>4680</v>
      </c>
      <c r="G153" s="248"/>
      <c r="H153" s="252">
        <v>245.09999999999999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4.15" customHeight="1">
      <c r="A154" s="40"/>
      <c r="B154" s="41"/>
      <c r="C154" s="229" t="s">
        <v>277</v>
      </c>
      <c r="D154" s="229" t="s">
        <v>227</v>
      </c>
      <c r="E154" s="230" t="s">
        <v>4230</v>
      </c>
      <c r="F154" s="231" t="s">
        <v>4231</v>
      </c>
      <c r="G154" s="232" t="s">
        <v>230</v>
      </c>
      <c r="H154" s="233">
        <v>245.09999999999999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4681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4233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2" customFormat="1" ht="37.8" customHeight="1">
      <c r="A156" s="40"/>
      <c r="B156" s="41"/>
      <c r="C156" s="229" t="s">
        <v>283</v>
      </c>
      <c r="D156" s="229" t="s">
        <v>227</v>
      </c>
      <c r="E156" s="230" t="s">
        <v>296</v>
      </c>
      <c r="F156" s="231" t="s">
        <v>297</v>
      </c>
      <c r="G156" s="232" t="s">
        <v>240</v>
      </c>
      <c r="H156" s="233">
        <v>345.35000000000002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4682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299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4683</v>
      </c>
      <c r="G158" s="248"/>
      <c r="H158" s="252">
        <v>164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4684</v>
      </c>
      <c r="G159" s="248"/>
      <c r="H159" s="252">
        <v>9.4000000000000004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5" customFormat="1">
      <c r="A160" s="15"/>
      <c r="B160" s="271"/>
      <c r="C160" s="272"/>
      <c r="D160" s="249" t="s">
        <v>236</v>
      </c>
      <c r="E160" s="273" t="s">
        <v>1</v>
      </c>
      <c r="F160" s="274" t="s">
        <v>303</v>
      </c>
      <c r="G160" s="272"/>
      <c r="H160" s="275">
        <v>173.40000000000001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236</v>
      </c>
      <c r="AU160" s="281" t="s">
        <v>21</v>
      </c>
      <c r="AV160" s="15" t="s">
        <v>244</v>
      </c>
      <c r="AW160" s="15" t="s">
        <v>36</v>
      </c>
      <c r="AX160" s="15" t="s">
        <v>80</v>
      </c>
      <c r="AY160" s="281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4685</v>
      </c>
      <c r="G161" s="248"/>
      <c r="H161" s="252">
        <v>116.90000000000001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4686</v>
      </c>
      <c r="G162" s="248"/>
      <c r="H162" s="252">
        <v>8.25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4687</v>
      </c>
      <c r="G163" s="248"/>
      <c r="H163" s="252">
        <v>46.799999999999997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5" customFormat="1">
      <c r="A164" s="15"/>
      <c r="B164" s="271"/>
      <c r="C164" s="272"/>
      <c r="D164" s="249" t="s">
        <v>236</v>
      </c>
      <c r="E164" s="273" t="s">
        <v>4206</v>
      </c>
      <c r="F164" s="274" t="s">
        <v>303</v>
      </c>
      <c r="G164" s="272"/>
      <c r="H164" s="275">
        <v>171.94999999999999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236</v>
      </c>
      <c r="AU164" s="281" t="s">
        <v>21</v>
      </c>
      <c r="AV164" s="15" t="s">
        <v>244</v>
      </c>
      <c r="AW164" s="15" t="s">
        <v>36</v>
      </c>
      <c r="AX164" s="15" t="s">
        <v>80</v>
      </c>
      <c r="AY164" s="281" t="s">
        <v>225</v>
      </c>
    </row>
    <row r="165" s="14" customFormat="1">
      <c r="A165" s="14"/>
      <c r="B165" s="260"/>
      <c r="C165" s="261"/>
      <c r="D165" s="249" t="s">
        <v>236</v>
      </c>
      <c r="E165" s="262" t="s">
        <v>1</v>
      </c>
      <c r="F165" s="263" t="s">
        <v>270</v>
      </c>
      <c r="G165" s="261"/>
      <c r="H165" s="264">
        <v>345.35000000000002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0" t="s">
        <v>236</v>
      </c>
      <c r="AU165" s="270" t="s">
        <v>21</v>
      </c>
      <c r="AV165" s="14" t="s">
        <v>232</v>
      </c>
      <c r="AW165" s="14" t="s">
        <v>36</v>
      </c>
      <c r="AX165" s="14" t="s">
        <v>88</v>
      </c>
      <c r="AY165" s="270" t="s">
        <v>225</v>
      </c>
    </row>
    <row r="166" s="2" customFormat="1" ht="37.8" customHeight="1">
      <c r="A166" s="40"/>
      <c r="B166" s="41"/>
      <c r="C166" s="229" t="s">
        <v>289</v>
      </c>
      <c r="D166" s="229" t="s">
        <v>227</v>
      </c>
      <c r="E166" s="230" t="s">
        <v>671</v>
      </c>
      <c r="F166" s="231" t="s">
        <v>672</v>
      </c>
      <c r="G166" s="232" t="s">
        <v>240</v>
      </c>
      <c r="H166" s="233">
        <v>47.399999999999999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4688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674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4689</v>
      </c>
      <c r="G168" s="248"/>
      <c r="H168" s="252">
        <v>47.399999999999999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37.8" customHeight="1">
      <c r="A169" s="40"/>
      <c r="B169" s="41"/>
      <c r="C169" s="229" t="s">
        <v>295</v>
      </c>
      <c r="D169" s="229" t="s">
        <v>227</v>
      </c>
      <c r="E169" s="230" t="s">
        <v>678</v>
      </c>
      <c r="F169" s="231" t="s">
        <v>679</v>
      </c>
      <c r="G169" s="232" t="s">
        <v>240</v>
      </c>
      <c r="H169" s="233">
        <v>474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4690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681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4691</v>
      </c>
      <c r="G171" s="248"/>
      <c r="H171" s="252">
        <v>474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317</v>
      </c>
      <c r="D172" s="229" t="s">
        <v>227</v>
      </c>
      <c r="E172" s="230" t="s">
        <v>400</v>
      </c>
      <c r="F172" s="231" t="s">
        <v>401</v>
      </c>
      <c r="G172" s="232" t="s">
        <v>240</v>
      </c>
      <c r="H172" s="233">
        <v>171.94999999999999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4692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403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4206</v>
      </c>
      <c r="G174" s="248"/>
      <c r="H174" s="252">
        <v>171.94999999999999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33" customHeight="1">
      <c r="A175" s="40"/>
      <c r="B175" s="41"/>
      <c r="C175" s="229" t="s">
        <v>323</v>
      </c>
      <c r="D175" s="229" t="s">
        <v>227</v>
      </c>
      <c r="E175" s="230" t="s">
        <v>393</v>
      </c>
      <c r="F175" s="231" t="s">
        <v>394</v>
      </c>
      <c r="G175" s="232" t="s">
        <v>395</v>
      </c>
      <c r="H175" s="233">
        <v>94.799999999999997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4693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397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4694</v>
      </c>
      <c r="G177" s="248"/>
      <c r="H177" s="252">
        <v>94.799999999999997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29" t="s">
        <v>328</v>
      </c>
      <c r="D178" s="229" t="s">
        <v>227</v>
      </c>
      <c r="E178" s="230" t="s">
        <v>406</v>
      </c>
      <c r="F178" s="231" t="s">
        <v>407</v>
      </c>
      <c r="G178" s="232" t="s">
        <v>240</v>
      </c>
      <c r="H178" s="233">
        <v>173.40000000000001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4695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409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2" customFormat="1">
      <c r="A180" s="40"/>
      <c r="B180" s="41"/>
      <c r="C180" s="42"/>
      <c r="D180" s="249" t="s">
        <v>261</v>
      </c>
      <c r="E180" s="42"/>
      <c r="F180" s="259" t="s">
        <v>4250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261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4684</v>
      </c>
      <c r="G181" s="248"/>
      <c r="H181" s="252">
        <v>9.4000000000000004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4683</v>
      </c>
      <c r="G182" s="248"/>
      <c r="H182" s="252">
        <v>164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173.40000000000001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8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116.90000000000001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4696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2" customFormat="1">
      <c r="A186" s="40"/>
      <c r="B186" s="41"/>
      <c r="C186" s="42"/>
      <c r="D186" s="249" t="s">
        <v>261</v>
      </c>
      <c r="E186" s="42"/>
      <c r="F186" s="259" t="s">
        <v>4253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261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4697</v>
      </c>
      <c r="G187" s="248"/>
      <c r="H187" s="252">
        <v>116.90000000000001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24.15" customHeight="1">
      <c r="A188" s="40"/>
      <c r="B188" s="41"/>
      <c r="C188" s="229" t="s">
        <v>340</v>
      </c>
      <c r="D188" s="229" t="s">
        <v>227</v>
      </c>
      <c r="E188" s="230" t="s">
        <v>827</v>
      </c>
      <c r="F188" s="231" t="s">
        <v>828</v>
      </c>
      <c r="G188" s="232" t="s">
        <v>240</v>
      </c>
      <c r="H188" s="233">
        <v>46.799999999999997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4698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830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2" customFormat="1">
      <c r="A190" s="40"/>
      <c r="B190" s="41"/>
      <c r="C190" s="42"/>
      <c r="D190" s="249" t="s">
        <v>261</v>
      </c>
      <c r="E190" s="42"/>
      <c r="F190" s="259" t="s">
        <v>4256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261</v>
      </c>
      <c r="AU190" s="18" t="s">
        <v>21</v>
      </c>
    </row>
    <row r="191" s="13" customFormat="1">
      <c r="A191" s="13"/>
      <c r="B191" s="247"/>
      <c r="C191" s="248"/>
      <c r="D191" s="249" t="s">
        <v>236</v>
      </c>
      <c r="E191" s="250" t="s">
        <v>1</v>
      </c>
      <c r="F191" s="251" t="s">
        <v>4687</v>
      </c>
      <c r="G191" s="248"/>
      <c r="H191" s="252">
        <v>46.799999999999997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236</v>
      </c>
      <c r="AU191" s="258" t="s">
        <v>21</v>
      </c>
      <c r="AV191" s="13" t="s">
        <v>21</v>
      </c>
      <c r="AW191" s="13" t="s">
        <v>36</v>
      </c>
      <c r="AX191" s="13" t="s">
        <v>80</v>
      </c>
      <c r="AY191" s="258" t="s">
        <v>225</v>
      </c>
    </row>
    <row r="192" s="14" customFormat="1">
      <c r="A192" s="14"/>
      <c r="B192" s="260"/>
      <c r="C192" s="261"/>
      <c r="D192" s="249" t="s">
        <v>236</v>
      </c>
      <c r="E192" s="262" t="s">
        <v>1</v>
      </c>
      <c r="F192" s="263" t="s">
        <v>270</v>
      </c>
      <c r="G192" s="261"/>
      <c r="H192" s="264">
        <v>46.799999999999997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0" t="s">
        <v>236</v>
      </c>
      <c r="AU192" s="270" t="s">
        <v>21</v>
      </c>
      <c r="AV192" s="14" t="s">
        <v>232</v>
      </c>
      <c r="AW192" s="14" t="s">
        <v>36</v>
      </c>
      <c r="AX192" s="14" t="s">
        <v>88</v>
      </c>
      <c r="AY192" s="270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1184</v>
      </c>
      <c r="F193" s="231" t="s">
        <v>1185</v>
      </c>
      <c r="G193" s="232" t="s">
        <v>230</v>
      </c>
      <c r="H193" s="233">
        <v>55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4699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4700</v>
      </c>
      <c r="G195" s="248"/>
      <c r="H195" s="252">
        <v>55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1203</v>
      </c>
      <c r="F196" s="231" t="s">
        <v>1204</v>
      </c>
      <c r="G196" s="232" t="s">
        <v>230</v>
      </c>
      <c r="H196" s="233">
        <v>55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4701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2" customFormat="1" ht="16.5" customHeight="1">
      <c r="A198" s="40"/>
      <c r="B198" s="41"/>
      <c r="C198" s="282" t="s">
        <v>358</v>
      </c>
      <c r="D198" s="282" t="s">
        <v>341</v>
      </c>
      <c r="E198" s="283" t="s">
        <v>424</v>
      </c>
      <c r="F198" s="284" t="s">
        <v>425</v>
      </c>
      <c r="G198" s="285" t="s">
        <v>426</v>
      </c>
      <c r="H198" s="286">
        <v>1.1000000000000001</v>
      </c>
      <c r="I198" s="287"/>
      <c r="J198" s="288">
        <f>ROUND(I198*H198,2)</f>
        <v>0</v>
      </c>
      <c r="K198" s="284" t="s">
        <v>231</v>
      </c>
      <c r="L198" s="289"/>
      <c r="M198" s="290" t="s">
        <v>1</v>
      </c>
      <c r="N198" s="291" t="s">
        <v>45</v>
      </c>
      <c r="O198" s="93"/>
      <c r="P198" s="238">
        <f>O198*H198</f>
        <v>0</v>
      </c>
      <c r="Q198" s="238">
        <v>0.001</v>
      </c>
      <c r="R198" s="238">
        <f>Q198*H198</f>
        <v>0.0011000000000000001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277</v>
      </c>
      <c r="AT198" s="240" t="s">
        <v>341</v>
      </c>
      <c r="AU198" s="240" t="s">
        <v>21</v>
      </c>
      <c r="AY198" s="18" t="s">
        <v>225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88</v>
      </c>
      <c r="BK198" s="241">
        <f>ROUND(I198*H198,2)</f>
        <v>0</v>
      </c>
      <c r="BL198" s="18" t="s">
        <v>232</v>
      </c>
      <c r="BM198" s="240" t="s">
        <v>4702</v>
      </c>
    </row>
    <row r="199" s="13" customFormat="1">
      <c r="A199" s="13"/>
      <c r="B199" s="247"/>
      <c r="C199" s="248"/>
      <c r="D199" s="249" t="s">
        <v>236</v>
      </c>
      <c r="E199" s="248"/>
      <c r="F199" s="251" t="s">
        <v>4703</v>
      </c>
      <c r="G199" s="248"/>
      <c r="H199" s="252">
        <v>1.1000000000000001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4</v>
      </c>
      <c r="AX199" s="13" t="s">
        <v>88</v>
      </c>
      <c r="AY199" s="258" t="s">
        <v>225</v>
      </c>
    </row>
    <row r="200" s="2" customFormat="1" ht="24.15" customHeight="1">
      <c r="A200" s="40"/>
      <c r="B200" s="41"/>
      <c r="C200" s="229" t="s">
        <v>364</v>
      </c>
      <c r="D200" s="229" t="s">
        <v>227</v>
      </c>
      <c r="E200" s="230" t="s">
        <v>708</v>
      </c>
      <c r="F200" s="231" t="s">
        <v>709</v>
      </c>
      <c r="G200" s="232" t="s">
        <v>230</v>
      </c>
      <c r="H200" s="233">
        <v>55</v>
      </c>
      <c r="I200" s="234"/>
      <c r="J200" s="235">
        <f>ROUND(I200*H200,2)</f>
        <v>0</v>
      </c>
      <c r="K200" s="231" t="s">
        <v>231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232</v>
      </c>
      <c r="AT200" s="240" t="s">
        <v>227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4704</v>
      </c>
    </row>
    <row r="201" s="2" customFormat="1">
      <c r="A201" s="40"/>
      <c r="B201" s="41"/>
      <c r="C201" s="42"/>
      <c r="D201" s="242" t="s">
        <v>234</v>
      </c>
      <c r="E201" s="42"/>
      <c r="F201" s="243" t="s">
        <v>711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8" t="s">
        <v>234</v>
      </c>
      <c r="AU201" s="18" t="s">
        <v>21</v>
      </c>
    </row>
    <row r="202" s="2" customFormat="1" ht="16.5" customHeight="1">
      <c r="A202" s="40"/>
      <c r="B202" s="41"/>
      <c r="C202" s="229" t="s">
        <v>7</v>
      </c>
      <c r="D202" s="229" t="s">
        <v>227</v>
      </c>
      <c r="E202" s="230" t="s">
        <v>437</v>
      </c>
      <c r="F202" s="231" t="s">
        <v>438</v>
      </c>
      <c r="G202" s="232" t="s">
        <v>240</v>
      </c>
      <c r="H202" s="233">
        <v>1.1000000000000001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4705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440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2" customFormat="1" ht="22.8" customHeight="1">
      <c r="A204" s="12"/>
      <c r="B204" s="213"/>
      <c r="C204" s="214"/>
      <c r="D204" s="215" t="s">
        <v>79</v>
      </c>
      <c r="E204" s="227" t="s">
        <v>21</v>
      </c>
      <c r="F204" s="227" t="s">
        <v>446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SUM(P205:P207)</f>
        <v>0</v>
      </c>
      <c r="Q204" s="221"/>
      <c r="R204" s="222">
        <f>SUM(R205:R207)</f>
        <v>1.6107139999999998</v>
      </c>
      <c r="S204" s="221"/>
      <c r="T204" s="223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88</v>
      </c>
      <c r="AT204" s="225" t="s">
        <v>79</v>
      </c>
      <c r="AU204" s="225" t="s">
        <v>88</v>
      </c>
      <c r="AY204" s="224" t="s">
        <v>225</v>
      </c>
      <c r="BK204" s="226">
        <f>SUM(BK205:BK207)</f>
        <v>0</v>
      </c>
    </row>
    <row r="205" s="2" customFormat="1" ht="16.5" customHeight="1">
      <c r="A205" s="40"/>
      <c r="B205" s="41"/>
      <c r="C205" s="229" t="s">
        <v>374</v>
      </c>
      <c r="D205" s="229" t="s">
        <v>227</v>
      </c>
      <c r="E205" s="230" t="s">
        <v>988</v>
      </c>
      <c r="F205" s="231" t="s">
        <v>989</v>
      </c>
      <c r="G205" s="232" t="s">
        <v>240</v>
      </c>
      <c r="H205" s="233">
        <v>0.69999999999999996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2.3010199999999998</v>
      </c>
      <c r="R205" s="238">
        <f>Q205*H205</f>
        <v>1.6107139999999998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4706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991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4707</v>
      </c>
      <c r="G207" s="248"/>
      <c r="H207" s="252">
        <v>0.69999999999999996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256</v>
      </c>
      <c r="F208" s="227" t="s">
        <v>504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SUM(P209:P213)</f>
        <v>0</v>
      </c>
      <c r="Q208" s="221"/>
      <c r="R208" s="222">
        <f>SUM(R209:R213)</f>
        <v>0.36292199999999997</v>
      </c>
      <c r="S208" s="221"/>
      <c r="T208" s="22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88</v>
      </c>
      <c r="AT208" s="225" t="s">
        <v>79</v>
      </c>
      <c r="AU208" s="225" t="s">
        <v>88</v>
      </c>
      <c r="AY208" s="224" t="s">
        <v>225</v>
      </c>
      <c r="BK208" s="226">
        <f>SUM(BK209:BK213)</f>
        <v>0</v>
      </c>
    </row>
    <row r="209" s="2" customFormat="1" ht="24.15" customHeight="1">
      <c r="A209" s="40"/>
      <c r="B209" s="41"/>
      <c r="C209" s="229" t="s">
        <v>379</v>
      </c>
      <c r="D209" s="229" t="s">
        <v>227</v>
      </c>
      <c r="E209" s="230" t="s">
        <v>4291</v>
      </c>
      <c r="F209" s="231" t="s">
        <v>4292</v>
      </c>
      <c r="G209" s="232" t="s">
        <v>230</v>
      </c>
      <c r="H209" s="233">
        <v>0.59999999999999998</v>
      </c>
      <c r="I209" s="234"/>
      <c r="J209" s="235">
        <f>ROUND(I209*H209,2)</f>
        <v>0</v>
      </c>
      <c r="K209" s="231" t="s">
        <v>231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0.1837</v>
      </c>
      <c r="R209" s="238">
        <f>Q209*H209</f>
        <v>0.11022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232</v>
      </c>
      <c r="AT209" s="240" t="s">
        <v>227</v>
      </c>
      <c r="AU209" s="240" t="s">
        <v>21</v>
      </c>
      <c r="AY209" s="18" t="s">
        <v>225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88</v>
      </c>
      <c r="BK209" s="241">
        <f>ROUND(I209*H209,2)</f>
        <v>0</v>
      </c>
      <c r="BL209" s="18" t="s">
        <v>232</v>
      </c>
      <c r="BM209" s="240" t="s">
        <v>4708</v>
      </c>
    </row>
    <row r="210" s="2" customFormat="1">
      <c r="A210" s="40"/>
      <c r="B210" s="41"/>
      <c r="C210" s="42"/>
      <c r="D210" s="242" t="s">
        <v>234</v>
      </c>
      <c r="E210" s="42"/>
      <c r="F210" s="243" t="s">
        <v>4294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234</v>
      </c>
      <c r="AU210" s="18" t="s">
        <v>21</v>
      </c>
    </row>
    <row r="211" s="2" customFormat="1">
      <c r="A211" s="40"/>
      <c r="B211" s="41"/>
      <c r="C211" s="42"/>
      <c r="D211" s="249" t="s">
        <v>261</v>
      </c>
      <c r="E211" s="42"/>
      <c r="F211" s="259" t="s">
        <v>4295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261</v>
      </c>
      <c r="AU211" s="18" t="s">
        <v>21</v>
      </c>
    </row>
    <row r="212" s="2" customFormat="1" ht="16.5" customHeight="1">
      <c r="A212" s="40"/>
      <c r="B212" s="41"/>
      <c r="C212" s="282" t="s">
        <v>386</v>
      </c>
      <c r="D212" s="282" t="s">
        <v>341</v>
      </c>
      <c r="E212" s="283" t="s">
        <v>4296</v>
      </c>
      <c r="F212" s="284" t="s">
        <v>4297</v>
      </c>
      <c r="G212" s="285" t="s">
        <v>230</v>
      </c>
      <c r="H212" s="286">
        <v>0.60599999999999998</v>
      </c>
      <c r="I212" s="287"/>
      <c r="J212" s="288">
        <f>ROUND(I212*H212,2)</f>
        <v>0</v>
      </c>
      <c r="K212" s="284" t="s">
        <v>231</v>
      </c>
      <c r="L212" s="289"/>
      <c r="M212" s="290" t="s">
        <v>1</v>
      </c>
      <c r="N212" s="291" t="s">
        <v>45</v>
      </c>
      <c r="O212" s="93"/>
      <c r="P212" s="238">
        <f>O212*H212</f>
        <v>0</v>
      </c>
      <c r="Q212" s="238">
        <v>0.41699999999999998</v>
      </c>
      <c r="R212" s="238">
        <f>Q212*H212</f>
        <v>0.25270199999999998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277</v>
      </c>
      <c r="AT212" s="240" t="s">
        <v>341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4709</v>
      </c>
    </row>
    <row r="213" s="13" customFormat="1">
      <c r="A213" s="13"/>
      <c r="B213" s="247"/>
      <c r="C213" s="248"/>
      <c r="D213" s="249" t="s">
        <v>236</v>
      </c>
      <c r="E213" s="248"/>
      <c r="F213" s="251" t="s">
        <v>4299</v>
      </c>
      <c r="G213" s="248"/>
      <c r="H213" s="252">
        <v>0.60599999999999998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4</v>
      </c>
      <c r="AX213" s="13" t="s">
        <v>88</v>
      </c>
      <c r="AY213" s="258" t="s">
        <v>225</v>
      </c>
    </row>
    <row r="214" s="12" customFormat="1" ht="22.8" customHeight="1">
      <c r="A214" s="12"/>
      <c r="B214" s="213"/>
      <c r="C214" s="214"/>
      <c r="D214" s="215" t="s">
        <v>79</v>
      </c>
      <c r="E214" s="227" t="s">
        <v>277</v>
      </c>
      <c r="F214" s="227" t="s">
        <v>757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SUM(P215:P278)</f>
        <v>0</v>
      </c>
      <c r="Q214" s="221"/>
      <c r="R214" s="222">
        <f>SUM(R215:R278)</f>
        <v>12.196093199999998</v>
      </c>
      <c r="S214" s="221"/>
      <c r="T214" s="223">
        <f>SUM(T215:T278)</f>
        <v>9.0506000000000011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88</v>
      </c>
      <c r="AT214" s="225" t="s">
        <v>79</v>
      </c>
      <c r="AU214" s="225" t="s">
        <v>88</v>
      </c>
      <c r="AY214" s="224" t="s">
        <v>225</v>
      </c>
      <c r="BK214" s="226">
        <f>SUM(BK215:BK278)</f>
        <v>0</v>
      </c>
    </row>
    <row r="215" s="2" customFormat="1" ht="24.15" customHeight="1">
      <c r="A215" s="40"/>
      <c r="B215" s="41"/>
      <c r="C215" s="229" t="s">
        <v>392</v>
      </c>
      <c r="D215" s="229" t="s">
        <v>227</v>
      </c>
      <c r="E215" s="230" t="s">
        <v>4441</v>
      </c>
      <c r="F215" s="231" t="s">
        <v>4442</v>
      </c>
      <c r="G215" s="232" t="s">
        <v>537</v>
      </c>
      <c r="H215" s="233">
        <v>26.5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0.32000000000000001</v>
      </c>
      <c r="T215" s="239">
        <f>S215*H215</f>
        <v>8.4800000000000004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4710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4444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4711</v>
      </c>
      <c r="G217" s="248"/>
      <c r="H217" s="252">
        <v>26.5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4.15" customHeight="1">
      <c r="A218" s="40"/>
      <c r="B218" s="41"/>
      <c r="C218" s="229" t="s">
        <v>399</v>
      </c>
      <c r="D218" s="229" t="s">
        <v>227</v>
      </c>
      <c r="E218" s="230" t="s">
        <v>4446</v>
      </c>
      <c r="F218" s="231" t="s">
        <v>4447</v>
      </c>
      <c r="G218" s="232" t="s">
        <v>537</v>
      </c>
      <c r="H218" s="233">
        <v>43.700000000000003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2.0000000000000002E-05</v>
      </c>
      <c r="R218" s="238">
        <f>Q218*H218</f>
        <v>0.0008740000000000001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4712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4449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>
      <c r="A220" s="40"/>
      <c r="B220" s="41"/>
      <c r="C220" s="42"/>
      <c r="D220" s="249" t="s">
        <v>261</v>
      </c>
      <c r="E220" s="42"/>
      <c r="F220" s="259" t="s">
        <v>4450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261</v>
      </c>
      <c r="AU220" s="18" t="s">
        <v>21</v>
      </c>
    </row>
    <row r="221" s="2" customFormat="1" ht="24.15" customHeight="1">
      <c r="A221" s="40"/>
      <c r="B221" s="41"/>
      <c r="C221" s="282" t="s">
        <v>701</v>
      </c>
      <c r="D221" s="282" t="s">
        <v>341</v>
      </c>
      <c r="E221" s="283" t="s">
        <v>4451</v>
      </c>
      <c r="F221" s="284" t="s">
        <v>4452</v>
      </c>
      <c r="G221" s="285" t="s">
        <v>537</v>
      </c>
      <c r="H221" s="286">
        <v>44.356000000000002</v>
      </c>
      <c r="I221" s="287"/>
      <c r="J221" s="288">
        <f>ROUND(I221*H221,2)</f>
        <v>0</v>
      </c>
      <c r="K221" s="284" t="s">
        <v>231</v>
      </c>
      <c r="L221" s="289"/>
      <c r="M221" s="290" t="s">
        <v>1</v>
      </c>
      <c r="N221" s="291" t="s">
        <v>45</v>
      </c>
      <c r="O221" s="93"/>
      <c r="P221" s="238">
        <f>O221*H221</f>
        <v>0</v>
      </c>
      <c r="Q221" s="238">
        <v>0.0127</v>
      </c>
      <c r="R221" s="238">
        <f>Q221*H221</f>
        <v>0.56332119999999997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277</v>
      </c>
      <c r="AT221" s="240" t="s">
        <v>341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4713</v>
      </c>
    </row>
    <row r="222" s="13" customFormat="1">
      <c r="A222" s="13"/>
      <c r="B222" s="247"/>
      <c r="C222" s="248"/>
      <c r="D222" s="249" t="s">
        <v>236</v>
      </c>
      <c r="E222" s="248"/>
      <c r="F222" s="251" t="s">
        <v>4714</v>
      </c>
      <c r="G222" s="248"/>
      <c r="H222" s="252">
        <v>44.356000000000002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4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405</v>
      </c>
      <c r="D223" s="229" t="s">
        <v>227</v>
      </c>
      <c r="E223" s="230" t="s">
        <v>4455</v>
      </c>
      <c r="F223" s="231" t="s">
        <v>4456</v>
      </c>
      <c r="G223" s="232" t="s">
        <v>537</v>
      </c>
      <c r="H223" s="233">
        <v>7.2999999999999998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3.0000000000000001E-05</v>
      </c>
      <c r="R223" s="238">
        <f>Q223*H223</f>
        <v>0.00021900000000000001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4715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4458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4459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2" customFormat="1" ht="24.15" customHeight="1">
      <c r="A226" s="40"/>
      <c r="B226" s="41"/>
      <c r="C226" s="282" t="s">
        <v>412</v>
      </c>
      <c r="D226" s="282" t="s">
        <v>341</v>
      </c>
      <c r="E226" s="283" t="s">
        <v>4460</v>
      </c>
      <c r="F226" s="284" t="s">
        <v>4461</v>
      </c>
      <c r="G226" s="285" t="s">
        <v>537</v>
      </c>
      <c r="H226" s="286">
        <v>7.4100000000000001</v>
      </c>
      <c r="I226" s="287"/>
      <c r="J226" s="288">
        <f>ROUND(I226*H226,2)</f>
        <v>0</v>
      </c>
      <c r="K226" s="284" t="s">
        <v>231</v>
      </c>
      <c r="L226" s="289"/>
      <c r="M226" s="290" t="s">
        <v>1</v>
      </c>
      <c r="N226" s="291" t="s">
        <v>45</v>
      </c>
      <c r="O226" s="93"/>
      <c r="P226" s="238">
        <f>O226*H226</f>
        <v>0</v>
      </c>
      <c r="Q226" s="238">
        <v>0.031899999999999998</v>
      </c>
      <c r="R226" s="238">
        <f>Q226*H226</f>
        <v>0.23637899999999998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277</v>
      </c>
      <c r="AT226" s="240" t="s">
        <v>341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4716</v>
      </c>
    </row>
    <row r="227" s="13" customFormat="1">
      <c r="A227" s="13"/>
      <c r="B227" s="247"/>
      <c r="C227" s="248"/>
      <c r="D227" s="249" t="s">
        <v>236</v>
      </c>
      <c r="E227" s="248"/>
      <c r="F227" s="251" t="s">
        <v>4717</v>
      </c>
      <c r="G227" s="248"/>
      <c r="H227" s="252">
        <v>7.4100000000000001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236</v>
      </c>
      <c r="AU227" s="258" t="s">
        <v>21</v>
      </c>
      <c r="AV227" s="13" t="s">
        <v>21</v>
      </c>
      <c r="AW227" s="13" t="s">
        <v>4</v>
      </c>
      <c r="AX227" s="13" t="s">
        <v>88</v>
      </c>
      <c r="AY227" s="258" t="s">
        <v>225</v>
      </c>
    </row>
    <row r="228" s="2" customFormat="1" ht="33" customHeight="1">
      <c r="A228" s="40"/>
      <c r="B228" s="41"/>
      <c r="C228" s="229" t="s">
        <v>418</v>
      </c>
      <c r="D228" s="229" t="s">
        <v>227</v>
      </c>
      <c r="E228" s="230" t="s">
        <v>4464</v>
      </c>
      <c r="F228" s="231" t="s">
        <v>4465</v>
      </c>
      <c r="G228" s="232" t="s">
        <v>459</v>
      </c>
      <c r="H228" s="233">
        <v>6</v>
      </c>
      <c r="I228" s="234"/>
      <c r="J228" s="235">
        <f>ROUND(I228*H228,2)</f>
        <v>0</v>
      </c>
      <c r="K228" s="231" t="s">
        <v>231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232</v>
      </c>
      <c r="AT228" s="240" t="s">
        <v>227</v>
      </c>
      <c r="AU228" s="240" t="s">
        <v>21</v>
      </c>
      <c r="AY228" s="18" t="s">
        <v>225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88</v>
      </c>
      <c r="BK228" s="241">
        <f>ROUND(I228*H228,2)</f>
        <v>0</v>
      </c>
      <c r="BL228" s="18" t="s">
        <v>232</v>
      </c>
      <c r="BM228" s="240" t="s">
        <v>4718</v>
      </c>
    </row>
    <row r="229" s="2" customFormat="1">
      <c r="A229" s="40"/>
      <c r="B229" s="41"/>
      <c r="C229" s="42"/>
      <c r="D229" s="242" t="s">
        <v>234</v>
      </c>
      <c r="E229" s="42"/>
      <c r="F229" s="243" t="s">
        <v>4467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234</v>
      </c>
      <c r="AU229" s="18" t="s">
        <v>21</v>
      </c>
    </row>
    <row r="230" s="2" customFormat="1" ht="16.5" customHeight="1">
      <c r="A230" s="40"/>
      <c r="B230" s="41"/>
      <c r="C230" s="282" t="s">
        <v>423</v>
      </c>
      <c r="D230" s="282" t="s">
        <v>341</v>
      </c>
      <c r="E230" s="283" t="s">
        <v>4468</v>
      </c>
      <c r="F230" s="284" t="s">
        <v>4469</v>
      </c>
      <c r="G230" s="285" t="s">
        <v>459</v>
      </c>
      <c r="H230" s="286">
        <v>4</v>
      </c>
      <c r="I230" s="287"/>
      <c r="J230" s="288">
        <f>ROUND(I230*H230,2)</f>
        <v>0</v>
      </c>
      <c r="K230" s="284" t="s">
        <v>231</v>
      </c>
      <c r="L230" s="289"/>
      <c r="M230" s="290" t="s">
        <v>1</v>
      </c>
      <c r="N230" s="291" t="s">
        <v>45</v>
      </c>
      <c r="O230" s="93"/>
      <c r="P230" s="238">
        <f>O230*H230</f>
        <v>0</v>
      </c>
      <c r="Q230" s="238">
        <v>0.00064999999999999997</v>
      </c>
      <c r="R230" s="238">
        <f>Q230*H230</f>
        <v>0.0025999999999999999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277</v>
      </c>
      <c r="AT230" s="240" t="s">
        <v>341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4719</v>
      </c>
    </row>
    <row r="231" s="2" customFormat="1" ht="16.5" customHeight="1">
      <c r="A231" s="40"/>
      <c r="B231" s="41"/>
      <c r="C231" s="282" t="s">
        <v>430</v>
      </c>
      <c r="D231" s="282" t="s">
        <v>341</v>
      </c>
      <c r="E231" s="283" t="s">
        <v>4471</v>
      </c>
      <c r="F231" s="284" t="s">
        <v>4472</v>
      </c>
      <c r="G231" s="285" t="s">
        <v>459</v>
      </c>
      <c r="H231" s="286">
        <v>2</v>
      </c>
      <c r="I231" s="287"/>
      <c r="J231" s="288">
        <f>ROUND(I231*H231,2)</f>
        <v>0</v>
      </c>
      <c r="K231" s="284" t="s">
        <v>231</v>
      </c>
      <c r="L231" s="289"/>
      <c r="M231" s="290" t="s">
        <v>1</v>
      </c>
      <c r="N231" s="291" t="s">
        <v>45</v>
      </c>
      <c r="O231" s="93"/>
      <c r="P231" s="238">
        <f>O231*H231</f>
        <v>0</v>
      </c>
      <c r="Q231" s="238">
        <v>0.00072000000000000005</v>
      </c>
      <c r="R231" s="238">
        <f>Q231*H231</f>
        <v>0.0014400000000000001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277</v>
      </c>
      <c r="AT231" s="240" t="s">
        <v>341</v>
      </c>
      <c r="AU231" s="240" t="s">
        <v>21</v>
      </c>
      <c r="AY231" s="18" t="s">
        <v>225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88</v>
      </c>
      <c r="BK231" s="241">
        <f>ROUND(I231*H231,2)</f>
        <v>0</v>
      </c>
      <c r="BL231" s="18" t="s">
        <v>232</v>
      </c>
      <c r="BM231" s="240" t="s">
        <v>4720</v>
      </c>
    </row>
    <row r="232" s="2" customFormat="1" ht="24.15" customHeight="1">
      <c r="A232" s="40"/>
      <c r="B232" s="41"/>
      <c r="C232" s="229" t="s">
        <v>436</v>
      </c>
      <c r="D232" s="229" t="s">
        <v>227</v>
      </c>
      <c r="E232" s="230" t="s">
        <v>4474</v>
      </c>
      <c r="F232" s="231" t="s">
        <v>4475</v>
      </c>
      <c r="G232" s="232" t="s">
        <v>459</v>
      </c>
      <c r="H232" s="233">
        <v>1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4721</v>
      </c>
    </row>
    <row r="233" s="2" customFormat="1">
      <c r="A233" s="40"/>
      <c r="B233" s="41"/>
      <c r="C233" s="42"/>
      <c r="D233" s="249" t="s">
        <v>261</v>
      </c>
      <c r="E233" s="42"/>
      <c r="F233" s="259" t="s">
        <v>4477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261</v>
      </c>
      <c r="AU233" s="18" t="s">
        <v>21</v>
      </c>
    </row>
    <row r="234" s="2" customFormat="1" ht="24.15" customHeight="1">
      <c r="A234" s="40"/>
      <c r="B234" s="41"/>
      <c r="C234" s="229" t="s">
        <v>441</v>
      </c>
      <c r="D234" s="229" t="s">
        <v>227</v>
      </c>
      <c r="E234" s="230" t="s">
        <v>4324</v>
      </c>
      <c r="F234" s="231" t="s">
        <v>4325</v>
      </c>
      <c r="G234" s="232" t="s">
        <v>240</v>
      </c>
      <c r="H234" s="233">
        <v>0.95099999999999996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0.59999999999999998</v>
      </c>
      <c r="T234" s="239">
        <f>S234*H234</f>
        <v>0.5706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4722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4327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2" customFormat="1">
      <c r="A236" s="40"/>
      <c r="B236" s="41"/>
      <c r="C236" s="42"/>
      <c r="D236" s="249" t="s">
        <v>261</v>
      </c>
      <c r="E236" s="42"/>
      <c r="F236" s="259" t="s">
        <v>2137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261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4329</v>
      </c>
      <c r="G237" s="248"/>
      <c r="H237" s="252">
        <v>0.61499999999999999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80</v>
      </c>
      <c r="AY237" s="258" t="s">
        <v>225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4330</v>
      </c>
      <c r="G238" s="248"/>
      <c r="H238" s="252">
        <v>0.14199999999999999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80</v>
      </c>
      <c r="AY238" s="258" t="s">
        <v>225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4331</v>
      </c>
      <c r="G239" s="248"/>
      <c r="H239" s="252">
        <v>0.19400000000000001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80</v>
      </c>
      <c r="AY239" s="258" t="s">
        <v>225</v>
      </c>
    </row>
    <row r="240" s="14" customFormat="1">
      <c r="A240" s="14"/>
      <c r="B240" s="260"/>
      <c r="C240" s="261"/>
      <c r="D240" s="249" t="s">
        <v>236</v>
      </c>
      <c r="E240" s="262" t="s">
        <v>1</v>
      </c>
      <c r="F240" s="263" t="s">
        <v>270</v>
      </c>
      <c r="G240" s="261"/>
      <c r="H240" s="264">
        <v>0.95099999999999996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0" t="s">
        <v>236</v>
      </c>
      <c r="AU240" s="270" t="s">
        <v>21</v>
      </c>
      <c r="AV240" s="14" t="s">
        <v>232</v>
      </c>
      <c r="AW240" s="14" t="s">
        <v>36</v>
      </c>
      <c r="AX240" s="14" t="s">
        <v>88</v>
      </c>
      <c r="AY240" s="270" t="s">
        <v>225</v>
      </c>
    </row>
    <row r="241" s="2" customFormat="1" ht="24.15" customHeight="1">
      <c r="A241" s="40"/>
      <c r="B241" s="41"/>
      <c r="C241" s="229" t="s">
        <v>729</v>
      </c>
      <c r="D241" s="229" t="s">
        <v>227</v>
      </c>
      <c r="E241" s="230" t="s">
        <v>4340</v>
      </c>
      <c r="F241" s="231" t="s">
        <v>4341</v>
      </c>
      <c r="G241" s="232" t="s">
        <v>459</v>
      </c>
      <c r="H241" s="233">
        <v>1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0.41948000000000002</v>
      </c>
      <c r="R241" s="238">
        <f>Q241*H241</f>
        <v>0.41948000000000002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4723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4343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2" customFormat="1">
      <c r="A243" s="40"/>
      <c r="B243" s="41"/>
      <c r="C243" s="42"/>
      <c r="D243" s="249" t="s">
        <v>261</v>
      </c>
      <c r="E243" s="42"/>
      <c r="F243" s="259" t="s">
        <v>4344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261</v>
      </c>
      <c r="AU243" s="18" t="s">
        <v>21</v>
      </c>
    </row>
    <row r="244" s="2" customFormat="1" ht="24.15" customHeight="1">
      <c r="A244" s="40"/>
      <c r="B244" s="41"/>
      <c r="C244" s="282" t="s">
        <v>735</v>
      </c>
      <c r="D244" s="282" t="s">
        <v>341</v>
      </c>
      <c r="E244" s="283" t="s">
        <v>4345</v>
      </c>
      <c r="F244" s="284" t="s">
        <v>4346</v>
      </c>
      <c r="G244" s="285" t="s">
        <v>459</v>
      </c>
      <c r="H244" s="286">
        <v>1</v>
      </c>
      <c r="I244" s="287"/>
      <c r="J244" s="288">
        <f>ROUND(I244*H244,2)</f>
        <v>0</v>
      </c>
      <c r="K244" s="284" t="s">
        <v>1</v>
      </c>
      <c r="L244" s="289"/>
      <c r="M244" s="290" t="s">
        <v>1</v>
      </c>
      <c r="N244" s="291" t="s">
        <v>45</v>
      </c>
      <c r="O244" s="93"/>
      <c r="P244" s="238">
        <f>O244*H244</f>
        <v>0</v>
      </c>
      <c r="Q244" s="238">
        <v>1.6000000000000001</v>
      </c>
      <c r="R244" s="238">
        <f>Q244*H244</f>
        <v>1.6000000000000001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277</v>
      </c>
      <c r="AT244" s="240" t="s">
        <v>341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4724</v>
      </c>
    </row>
    <row r="245" s="2" customFormat="1">
      <c r="A245" s="40"/>
      <c r="B245" s="41"/>
      <c r="C245" s="42"/>
      <c r="D245" s="249" t="s">
        <v>261</v>
      </c>
      <c r="E245" s="42"/>
      <c r="F245" s="259" t="s">
        <v>4348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261</v>
      </c>
      <c r="AU245" s="18" t="s">
        <v>21</v>
      </c>
    </row>
    <row r="246" s="2" customFormat="1" ht="24.15" customHeight="1">
      <c r="A246" s="40"/>
      <c r="B246" s="41"/>
      <c r="C246" s="229" t="s">
        <v>456</v>
      </c>
      <c r="D246" s="229" t="s">
        <v>227</v>
      </c>
      <c r="E246" s="230" t="s">
        <v>2052</v>
      </c>
      <c r="F246" s="231" t="s">
        <v>2053</v>
      </c>
      <c r="G246" s="232" t="s">
        <v>459</v>
      </c>
      <c r="H246" s="233">
        <v>2</v>
      </c>
      <c r="I246" s="234"/>
      <c r="J246" s="235">
        <f>ROUND(I246*H246,2)</f>
        <v>0</v>
      </c>
      <c r="K246" s="231" t="s">
        <v>231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0.41948000000000002</v>
      </c>
      <c r="R246" s="238">
        <f>Q246*H246</f>
        <v>0.83896000000000004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232</v>
      </c>
      <c r="AT246" s="240" t="s">
        <v>227</v>
      </c>
      <c r="AU246" s="240" t="s">
        <v>21</v>
      </c>
      <c r="AY246" s="18" t="s">
        <v>225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88</v>
      </c>
      <c r="BK246" s="241">
        <f>ROUND(I246*H246,2)</f>
        <v>0</v>
      </c>
      <c r="BL246" s="18" t="s">
        <v>232</v>
      </c>
      <c r="BM246" s="240" t="s">
        <v>4725</v>
      </c>
    </row>
    <row r="247" s="2" customFormat="1">
      <c r="A247" s="40"/>
      <c r="B247" s="41"/>
      <c r="C247" s="42"/>
      <c r="D247" s="242" t="s">
        <v>234</v>
      </c>
      <c r="E247" s="42"/>
      <c r="F247" s="243" t="s">
        <v>2055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234</v>
      </c>
      <c r="AU247" s="18" t="s">
        <v>21</v>
      </c>
    </row>
    <row r="248" s="2" customFormat="1" ht="24.15" customHeight="1">
      <c r="A248" s="40"/>
      <c r="B248" s="41"/>
      <c r="C248" s="282" t="s">
        <v>463</v>
      </c>
      <c r="D248" s="282" t="s">
        <v>341</v>
      </c>
      <c r="E248" s="283" t="s">
        <v>4482</v>
      </c>
      <c r="F248" s="284" t="s">
        <v>4483</v>
      </c>
      <c r="G248" s="285" t="s">
        <v>459</v>
      </c>
      <c r="H248" s="286">
        <v>2</v>
      </c>
      <c r="I248" s="287"/>
      <c r="J248" s="288">
        <f>ROUND(I248*H248,2)</f>
        <v>0</v>
      </c>
      <c r="K248" s="284" t="s">
        <v>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1.8700000000000001</v>
      </c>
      <c r="R248" s="238">
        <f>Q248*H248</f>
        <v>3.7400000000000002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4726</v>
      </c>
    </row>
    <row r="249" s="2" customFormat="1">
      <c r="A249" s="40"/>
      <c r="B249" s="41"/>
      <c r="C249" s="42"/>
      <c r="D249" s="249" t="s">
        <v>261</v>
      </c>
      <c r="E249" s="42"/>
      <c r="F249" s="259" t="s">
        <v>4485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261</v>
      </c>
      <c r="AU249" s="18" t="s">
        <v>21</v>
      </c>
    </row>
    <row r="250" s="2" customFormat="1" ht="24.15" customHeight="1">
      <c r="A250" s="40"/>
      <c r="B250" s="41"/>
      <c r="C250" s="229" t="s">
        <v>470</v>
      </c>
      <c r="D250" s="229" t="s">
        <v>227</v>
      </c>
      <c r="E250" s="230" t="s">
        <v>2060</v>
      </c>
      <c r="F250" s="231" t="s">
        <v>2061</v>
      </c>
      <c r="G250" s="232" t="s">
        <v>459</v>
      </c>
      <c r="H250" s="233">
        <v>2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0.0098899999999999995</v>
      </c>
      <c r="R250" s="238">
        <f>Q250*H250</f>
        <v>0.019779999999999999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4727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2063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2" customFormat="1" ht="16.5" customHeight="1">
      <c r="A252" s="40"/>
      <c r="B252" s="41"/>
      <c r="C252" s="282" t="s">
        <v>476</v>
      </c>
      <c r="D252" s="282" t="s">
        <v>341</v>
      </c>
      <c r="E252" s="283" t="s">
        <v>4495</v>
      </c>
      <c r="F252" s="284" t="s">
        <v>4496</v>
      </c>
      <c r="G252" s="285" t="s">
        <v>459</v>
      </c>
      <c r="H252" s="286">
        <v>2</v>
      </c>
      <c r="I252" s="287"/>
      <c r="J252" s="288">
        <f>ROUND(I252*H252,2)</f>
        <v>0</v>
      </c>
      <c r="K252" s="284" t="s">
        <v>1</v>
      </c>
      <c r="L252" s="289"/>
      <c r="M252" s="290" t="s">
        <v>1</v>
      </c>
      <c r="N252" s="291" t="s">
        <v>45</v>
      </c>
      <c r="O252" s="93"/>
      <c r="P252" s="238">
        <f>O252*H252</f>
        <v>0</v>
      </c>
      <c r="Q252" s="238">
        <v>0.215</v>
      </c>
      <c r="R252" s="238">
        <f>Q252*H252</f>
        <v>0.42999999999999999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277</v>
      </c>
      <c r="AT252" s="240" t="s">
        <v>341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4728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4498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481</v>
      </c>
      <c r="D254" s="229" t="s">
        <v>227</v>
      </c>
      <c r="E254" s="230" t="s">
        <v>2075</v>
      </c>
      <c r="F254" s="231" t="s">
        <v>2076</v>
      </c>
      <c r="G254" s="232" t="s">
        <v>459</v>
      </c>
      <c r="H254" s="233">
        <v>4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0.01218</v>
      </c>
      <c r="R254" s="238">
        <f>Q254*H254</f>
        <v>0.048719999999999999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4729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2078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2" customFormat="1">
      <c r="A256" s="40"/>
      <c r="B256" s="41"/>
      <c r="C256" s="42"/>
      <c r="D256" s="249" t="s">
        <v>261</v>
      </c>
      <c r="E256" s="42"/>
      <c r="F256" s="259" t="s">
        <v>4344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261</v>
      </c>
      <c r="AU256" s="18" t="s">
        <v>21</v>
      </c>
    </row>
    <row r="257" s="2" customFormat="1" ht="24.15" customHeight="1">
      <c r="A257" s="40"/>
      <c r="B257" s="41"/>
      <c r="C257" s="282" t="s">
        <v>487</v>
      </c>
      <c r="D257" s="282" t="s">
        <v>341</v>
      </c>
      <c r="E257" s="283" t="s">
        <v>4355</v>
      </c>
      <c r="F257" s="284" t="s">
        <v>4356</v>
      </c>
      <c r="G257" s="285" t="s">
        <v>459</v>
      </c>
      <c r="H257" s="286">
        <v>4</v>
      </c>
      <c r="I257" s="287"/>
      <c r="J257" s="288">
        <f>ROUND(I257*H257,2)</f>
        <v>0</v>
      </c>
      <c r="K257" s="284" t="s">
        <v>231</v>
      </c>
      <c r="L257" s="289"/>
      <c r="M257" s="290" t="s">
        <v>1</v>
      </c>
      <c r="N257" s="291" t="s">
        <v>45</v>
      </c>
      <c r="O257" s="93"/>
      <c r="P257" s="238">
        <f>O257*H257</f>
        <v>0</v>
      </c>
      <c r="Q257" s="238">
        <v>0.505</v>
      </c>
      <c r="R257" s="238">
        <f>Q257*H257</f>
        <v>2.02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277</v>
      </c>
      <c r="AT257" s="240" t="s">
        <v>341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4730</v>
      </c>
    </row>
    <row r="258" s="2" customFormat="1" ht="24.15" customHeight="1">
      <c r="A258" s="40"/>
      <c r="B258" s="41"/>
      <c r="C258" s="282" t="s">
        <v>492</v>
      </c>
      <c r="D258" s="282" t="s">
        <v>341</v>
      </c>
      <c r="E258" s="283" t="s">
        <v>4360</v>
      </c>
      <c r="F258" s="284" t="s">
        <v>4361</v>
      </c>
      <c r="G258" s="285" t="s">
        <v>459</v>
      </c>
      <c r="H258" s="286">
        <v>2</v>
      </c>
      <c r="I258" s="287"/>
      <c r="J258" s="288">
        <f>ROUND(I258*H258,2)</f>
        <v>0</v>
      </c>
      <c r="K258" s="284" t="s">
        <v>231</v>
      </c>
      <c r="L258" s="289"/>
      <c r="M258" s="290" t="s">
        <v>1</v>
      </c>
      <c r="N258" s="291" t="s">
        <v>45</v>
      </c>
      <c r="O258" s="93"/>
      <c r="P258" s="238">
        <f>O258*H258</f>
        <v>0</v>
      </c>
      <c r="Q258" s="238">
        <v>0.032000000000000001</v>
      </c>
      <c r="R258" s="238">
        <f>Q258*H258</f>
        <v>0.064000000000000001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277</v>
      </c>
      <c r="AT258" s="240" t="s">
        <v>341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4731</v>
      </c>
    </row>
    <row r="259" s="2" customFormat="1" ht="24.15" customHeight="1">
      <c r="A259" s="40"/>
      <c r="B259" s="41"/>
      <c r="C259" s="282" t="s">
        <v>498</v>
      </c>
      <c r="D259" s="282" t="s">
        <v>341</v>
      </c>
      <c r="E259" s="283" t="s">
        <v>4511</v>
      </c>
      <c r="F259" s="284" t="s">
        <v>4512</v>
      </c>
      <c r="G259" s="285" t="s">
        <v>459</v>
      </c>
      <c r="H259" s="286">
        <v>1</v>
      </c>
      <c r="I259" s="287"/>
      <c r="J259" s="288">
        <f>ROUND(I259*H259,2)</f>
        <v>0</v>
      </c>
      <c r="K259" s="284" t="s">
        <v>231</v>
      </c>
      <c r="L259" s="289"/>
      <c r="M259" s="290" t="s">
        <v>1</v>
      </c>
      <c r="N259" s="291" t="s">
        <v>45</v>
      </c>
      <c r="O259" s="93"/>
      <c r="P259" s="238">
        <f>O259*H259</f>
        <v>0</v>
      </c>
      <c r="Q259" s="238">
        <v>0.041000000000000002</v>
      </c>
      <c r="R259" s="238">
        <f>Q259*H259</f>
        <v>0.041000000000000002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277</v>
      </c>
      <c r="AT259" s="240" t="s">
        <v>341</v>
      </c>
      <c r="AU259" s="240" t="s">
        <v>21</v>
      </c>
      <c r="AY259" s="18" t="s">
        <v>225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88</v>
      </c>
      <c r="BK259" s="241">
        <f>ROUND(I259*H259,2)</f>
        <v>0</v>
      </c>
      <c r="BL259" s="18" t="s">
        <v>232</v>
      </c>
      <c r="BM259" s="240" t="s">
        <v>4732</v>
      </c>
    </row>
    <row r="260" s="2" customFormat="1" ht="24.15" customHeight="1">
      <c r="A260" s="40"/>
      <c r="B260" s="41"/>
      <c r="C260" s="229" t="s">
        <v>505</v>
      </c>
      <c r="D260" s="229" t="s">
        <v>227</v>
      </c>
      <c r="E260" s="230" t="s">
        <v>4523</v>
      </c>
      <c r="F260" s="231" t="s">
        <v>4524</v>
      </c>
      <c r="G260" s="232" t="s">
        <v>459</v>
      </c>
      <c r="H260" s="233">
        <v>2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0.12422</v>
      </c>
      <c r="R260" s="238">
        <f>Q260*H260</f>
        <v>0.24843999999999999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4733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4526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 ht="21.75" customHeight="1">
      <c r="A262" s="40"/>
      <c r="B262" s="41"/>
      <c r="C262" s="282" t="s">
        <v>511</v>
      </c>
      <c r="D262" s="282" t="s">
        <v>341</v>
      </c>
      <c r="E262" s="283" t="s">
        <v>4527</v>
      </c>
      <c r="F262" s="284" t="s">
        <v>4528</v>
      </c>
      <c r="G262" s="285" t="s">
        <v>459</v>
      </c>
      <c r="H262" s="286">
        <v>2</v>
      </c>
      <c r="I262" s="287"/>
      <c r="J262" s="288">
        <f>ROUND(I262*H262,2)</f>
        <v>0</v>
      </c>
      <c r="K262" s="284" t="s">
        <v>1</v>
      </c>
      <c r="L262" s="289"/>
      <c r="M262" s="290" t="s">
        <v>1</v>
      </c>
      <c r="N262" s="291" t="s">
        <v>45</v>
      </c>
      <c r="O262" s="93"/>
      <c r="P262" s="238">
        <f>O262*H262</f>
        <v>0</v>
      </c>
      <c r="Q262" s="238">
        <v>0.108</v>
      </c>
      <c r="R262" s="238">
        <f>Q262*H262</f>
        <v>0.216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277</v>
      </c>
      <c r="AT262" s="240" t="s">
        <v>341</v>
      </c>
      <c r="AU262" s="240" t="s">
        <v>21</v>
      </c>
      <c r="AY262" s="18" t="s">
        <v>225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88</v>
      </c>
      <c r="BK262" s="241">
        <f>ROUND(I262*H262,2)</f>
        <v>0</v>
      </c>
      <c r="BL262" s="18" t="s">
        <v>232</v>
      </c>
      <c r="BM262" s="240" t="s">
        <v>4734</v>
      </c>
    </row>
    <row r="263" s="2" customFormat="1">
      <c r="A263" s="40"/>
      <c r="B263" s="41"/>
      <c r="C263" s="42"/>
      <c r="D263" s="249" t="s">
        <v>261</v>
      </c>
      <c r="E263" s="42"/>
      <c r="F263" s="259" t="s">
        <v>4530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261</v>
      </c>
      <c r="AU263" s="18" t="s">
        <v>21</v>
      </c>
    </row>
    <row r="264" s="2" customFormat="1" ht="24.15" customHeight="1">
      <c r="A264" s="40"/>
      <c r="B264" s="41"/>
      <c r="C264" s="229" t="s">
        <v>517</v>
      </c>
      <c r="D264" s="229" t="s">
        <v>227</v>
      </c>
      <c r="E264" s="230" t="s">
        <v>4531</v>
      </c>
      <c r="F264" s="231" t="s">
        <v>4532</v>
      </c>
      <c r="G264" s="232" t="s">
        <v>459</v>
      </c>
      <c r="H264" s="233">
        <v>2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0.02972</v>
      </c>
      <c r="R264" s="238">
        <f>Q264*H264</f>
        <v>0.05944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4735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4534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2" customFormat="1" ht="21.75" customHeight="1">
      <c r="A266" s="40"/>
      <c r="B266" s="41"/>
      <c r="C266" s="282" t="s">
        <v>523</v>
      </c>
      <c r="D266" s="282" t="s">
        <v>341</v>
      </c>
      <c r="E266" s="283" t="s">
        <v>4535</v>
      </c>
      <c r="F266" s="284" t="s">
        <v>4536</v>
      </c>
      <c r="G266" s="285" t="s">
        <v>459</v>
      </c>
      <c r="H266" s="286">
        <v>2</v>
      </c>
      <c r="I266" s="287"/>
      <c r="J266" s="288">
        <f>ROUND(I266*H266,2)</f>
        <v>0</v>
      </c>
      <c r="K266" s="284" t="s">
        <v>231</v>
      </c>
      <c r="L266" s="289"/>
      <c r="M266" s="290" t="s">
        <v>1</v>
      </c>
      <c r="N266" s="291" t="s">
        <v>45</v>
      </c>
      <c r="O266" s="93"/>
      <c r="P266" s="238">
        <f>O266*H266</f>
        <v>0</v>
      </c>
      <c r="Q266" s="238">
        <v>0.040000000000000001</v>
      </c>
      <c r="R266" s="238">
        <f>Q266*H266</f>
        <v>0.080000000000000002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277</v>
      </c>
      <c r="AT266" s="240" t="s">
        <v>341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4736</v>
      </c>
    </row>
    <row r="267" s="2" customFormat="1" ht="24.15" customHeight="1">
      <c r="A267" s="40"/>
      <c r="B267" s="41"/>
      <c r="C267" s="229" t="s">
        <v>528</v>
      </c>
      <c r="D267" s="229" t="s">
        <v>227</v>
      </c>
      <c r="E267" s="230" t="s">
        <v>4737</v>
      </c>
      <c r="F267" s="231" t="s">
        <v>4738</v>
      </c>
      <c r="G267" s="232" t="s">
        <v>459</v>
      </c>
      <c r="H267" s="233">
        <v>1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0.02972</v>
      </c>
      <c r="R267" s="238">
        <f>Q267*H267</f>
        <v>0.02972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4739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4740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2" customFormat="1" ht="24.15" customHeight="1">
      <c r="A269" s="40"/>
      <c r="B269" s="41"/>
      <c r="C269" s="282" t="s">
        <v>534</v>
      </c>
      <c r="D269" s="282" t="s">
        <v>341</v>
      </c>
      <c r="E269" s="283" t="s">
        <v>4741</v>
      </c>
      <c r="F269" s="284" t="s">
        <v>4742</v>
      </c>
      <c r="G269" s="285" t="s">
        <v>459</v>
      </c>
      <c r="H269" s="286">
        <v>1</v>
      </c>
      <c r="I269" s="287"/>
      <c r="J269" s="288">
        <f>ROUND(I269*H269,2)</f>
        <v>0</v>
      </c>
      <c r="K269" s="284" t="s">
        <v>231</v>
      </c>
      <c r="L269" s="289"/>
      <c r="M269" s="290" t="s">
        <v>1</v>
      </c>
      <c r="N269" s="291" t="s">
        <v>45</v>
      </c>
      <c r="O269" s="93"/>
      <c r="P269" s="238">
        <f>O269*H269</f>
        <v>0</v>
      </c>
      <c r="Q269" s="238">
        <v>0.11</v>
      </c>
      <c r="R269" s="238">
        <f>Q269*H269</f>
        <v>0.11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277</v>
      </c>
      <c r="AT269" s="240" t="s">
        <v>341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4743</v>
      </c>
    </row>
    <row r="270" s="2" customFormat="1" ht="24.15" customHeight="1">
      <c r="A270" s="40"/>
      <c r="B270" s="41"/>
      <c r="C270" s="229" t="s">
        <v>542</v>
      </c>
      <c r="D270" s="229" t="s">
        <v>227</v>
      </c>
      <c r="E270" s="230" t="s">
        <v>4744</v>
      </c>
      <c r="F270" s="231" t="s">
        <v>4745</v>
      </c>
      <c r="G270" s="232" t="s">
        <v>459</v>
      </c>
      <c r="H270" s="233">
        <v>2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0.02972</v>
      </c>
      <c r="R270" s="238">
        <f>Q270*H270</f>
        <v>0.05944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4746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4747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2" customFormat="1" ht="24.15" customHeight="1">
      <c r="A272" s="40"/>
      <c r="B272" s="41"/>
      <c r="C272" s="282" t="s">
        <v>547</v>
      </c>
      <c r="D272" s="282" t="s">
        <v>341</v>
      </c>
      <c r="E272" s="283" t="s">
        <v>4748</v>
      </c>
      <c r="F272" s="284" t="s">
        <v>4749</v>
      </c>
      <c r="G272" s="285" t="s">
        <v>459</v>
      </c>
      <c r="H272" s="286">
        <v>2</v>
      </c>
      <c r="I272" s="287"/>
      <c r="J272" s="288">
        <f>ROUND(I272*H272,2)</f>
        <v>0</v>
      </c>
      <c r="K272" s="284" t="s">
        <v>231</v>
      </c>
      <c r="L272" s="289"/>
      <c r="M272" s="290" t="s">
        <v>1</v>
      </c>
      <c r="N272" s="291" t="s">
        <v>45</v>
      </c>
      <c r="O272" s="93"/>
      <c r="P272" s="238">
        <f>O272*H272</f>
        <v>0</v>
      </c>
      <c r="Q272" s="238">
        <v>0.089999999999999997</v>
      </c>
      <c r="R272" s="238">
        <f>Q272*H272</f>
        <v>0.17999999999999999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277</v>
      </c>
      <c r="AT272" s="240" t="s">
        <v>341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4750</v>
      </c>
    </row>
    <row r="273" s="2" customFormat="1" ht="37.8" customHeight="1">
      <c r="A273" s="40"/>
      <c r="B273" s="41"/>
      <c r="C273" s="229" t="s">
        <v>554</v>
      </c>
      <c r="D273" s="229" t="s">
        <v>227</v>
      </c>
      <c r="E273" s="230" t="s">
        <v>4363</v>
      </c>
      <c r="F273" s="231" t="s">
        <v>4364</v>
      </c>
      <c r="G273" s="232" t="s">
        <v>459</v>
      </c>
      <c r="H273" s="233">
        <v>4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0.089999999999999997</v>
      </c>
      <c r="R273" s="238">
        <f>Q273*H273</f>
        <v>0.35999999999999999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4751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4366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82" t="s">
        <v>561</v>
      </c>
      <c r="D275" s="282" t="s">
        <v>341</v>
      </c>
      <c r="E275" s="283" t="s">
        <v>1463</v>
      </c>
      <c r="F275" s="284" t="s">
        <v>1464</v>
      </c>
      <c r="G275" s="285" t="s">
        <v>459</v>
      </c>
      <c r="H275" s="286">
        <v>4</v>
      </c>
      <c r="I275" s="287"/>
      <c r="J275" s="288">
        <f>ROUND(I275*H275,2)</f>
        <v>0</v>
      </c>
      <c r="K275" s="284" t="s">
        <v>231</v>
      </c>
      <c r="L275" s="289"/>
      <c r="M275" s="290" t="s">
        <v>1</v>
      </c>
      <c r="N275" s="291" t="s">
        <v>45</v>
      </c>
      <c r="O275" s="93"/>
      <c r="P275" s="238">
        <f>O275*H275</f>
        <v>0</v>
      </c>
      <c r="Q275" s="238">
        <v>0.050000000000000003</v>
      </c>
      <c r="R275" s="238">
        <f>Q275*H275</f>
        <v>0.20000000000000001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277</v>
      </c>
      <c r="AT275" s="240" t="s">
        <v>341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4752</v>
      </c>
    </row>
    <row r="276" s="2" customFormat="1" ht="24.15" customHeight="1">
      <c r="A276" s="40"/>
      <c r="B276" s="41"/>
      <c r="C276" s="229" t="s">
        <v>570</v>
      </c>
      <c r="D276" s="229" t="s">
        <v>227</v>
      </c>
      <c r="E276" s="230" t="s">
        <v>4547</v>
      </c>
      <c r="F276" s="231" t="s">
        <v>4548</v>
      </c>
      <c r="G276" s="232" t="s">
        <v>459</v>
      </c>
      <c r="H276" s="233">
        <v>2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0.21734000000000001</v>
      </c>
      <c r="R276" s="238">
        <f>Q276*H276</f>
        <v>0.43468000000000001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4753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4550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2" customFormat="1" ht="24.15" customHeight="1">
      <c r="A278" s="40"/>
      <c r="B278" s="41"/>
      <c r="C278" s="282" t="s">
        <v>576</v>
      </c>
      <c r="D278" s="282" t="s">
        <v>341</v>
      </c>
      <c r="E278" s="283" t="s">
        <v>4551</v>
      </c>
      <c r="F278" s="284" t="s">
        <v>4552</v>
      </c>
      <c r="G278" s="285" t="s">
        <v>459</v>
      </c>
      <c r="H278" s="286">
        <v>2</v>
      </c>
      <c r="I278" s="287"/>
      <c r="J278" s="288">
        <f>ROUND(I278*H278,2)</f>
        <v>0</v>
      </c>
      <c r="K278" s="284" t="s">
        <v>231</v>
      </c>
      <c r="L278" s="289"/>
      <c r="M278" s="290" t="s">
        <v>1</v>
      </c>
      <c r="N278" s="291" t="s">
        <v>45</v>
      </c>
      <c r="O278" s="93"/>
      <c r="P278" s="238">
        <f>O278*H278</f>
        <v>0</v>
      </c>
      <c r="Q278" s="238">
        <v>0.095799999999999996</v>
      </c>
      <c r="R278" s="238">
        <f>Q278*H278</f>
        <v>0.19159999999999999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277</v>
      </c>
      <c r="AT278" s="240" t="s">
        <v>341</v>
      </c>
      <c r="AU278" s="240" t="s">
        <v>21</v>
      </c>
      <c r="AY278" s="18" t="s">
        <v>225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88</v>
      </c>
      <c r="BK278" s="241">
        <f>ROUND(I278*H278,2)</f>
        <v>0</v>
      </c>
      <c r="BL278" s="18" t="s">
        <v>232</v>
      </c>
      <c r="BM278" s="240" t="s">
        <v>4754</v>
      </c>
    </row>
    <row r="279" s="12" customFormat="1" ht="22.8" customHeight="1">
      <c r="A279" s="12"/>
      <c r="B279" s="213"/>
      <c r="C279" s="214"/>
      <c r="D279" s="215" t="s">
        <v>79</v>
      </c>
      <c r="E279" s="227" t="s">
        <v>540</v>
      </c>
      <c r="F279" s="227" t="s">
        <v>541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SUM(P280:P286)</f>
        <v>0</v>
      </c>
      <c r="Q279" s="221"/>
      <c r="R279" s="222">
        <f>SUM(R280:R286)</f>
        <v>0</v>
      </c>
      <c r="S279" s="221"/>
      <c r="T279" s="223">
        <f>SUM(T280:T286)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88</v>
      </c>
      <c r="AT279" s="225" t="s">
        <v>79</v>
      </c>
      <c r="AU279" s="225" t="s">
        <v>88</v>
      </c>
      <c r="AY279" s="224" t="s">
        <v>225</v>
      </c>
      <c r="BK279" s="226">
        <f>SUM(BK280:BK286)</f>
        <v>0</v>
      </c>
    </row>
    <row r="280" s="2" customFormat="1" ht="37.8" customHeight="1">
      <c r="A280" s="40"/>
      <c r="B280" s="41"/>
      <c r="C280" s="229" t="s">
        <v>584</v>
      </c>
      <c r="D280" s="229" t="s">
        <v>227</v>
      </c>
      <c r="E280" s="230" t="s">
        <v>4378</v>
      </c>
      <c r="F280" s="231" t="s">
        <v>4379</v>
      </c>
      <c r="G280" s="232" t="s">
        <v>395</v>
      </c>
      <c r="H280" s="233">
        <v>9.0510000000000002</v>
      </c>
      <c r="I280" s="234"/>
      <c r="J280" s="235">
        <f>ROUND(I280*H280,2)</f>
        <v>0</v>
      </c>
      <c r="K280" s="231" t="s">
        <v>231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4755</v>
      </c>
    </row>
    <row r="281" s="2" customFormat="1">
      <c r="A281" s="40"/>
      <c r="B281" s="41"/>
      <c r="C281" s="42"/>
      <c r="D281" s="242" t="s">
        <v>234</v>
      </c>
      <c r="E281" s="42"/>
      <c r="F281" s="243" t="s">
        <v>4381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234</v>
      </c>
      <c r="AU281" s="18" t="s">
        <v>21</v>
      </c>
    </row>
    <row r="282" s="2" customFormat="1" ht="24.15" customHeight="1">
      <c r="A282" s="40"/>
      <c r="B282" s="41"/>
      <c r="C282" s="229" t="s">
        <v>591</v>
      </c>
      <c r="D282" s="229" t="s">
        <v>227</v>
      </c>
      <c r="E282" s="230" t="s">
        <v>762</v>
      </c>
      <c r="F282" s="231" t="s">
        <v>763</v>
      </c>
      <c r="G282" s="232" t="s">
        <v>395</v>
      </c>
      <c r="H282" s="233">
        <v>9.0510000000000002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4756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765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 ht="24.15" customHeight="1">
      <c r="A284" s="40"/>
      <c r="B284" s="41"/>
      <c r="C284" s="229" t="s">
        <v>447</v>
      </c>
      <c r="D284" s="229" t="s">
        <v>227</v>
      </c>
      <c r="E284" s="230" t="s">
        <v>766</v>
      </c>
      <c r="F284" s="231" t="s">
        <v>767</v>
      </c>
      <c r="G284" s="232" t="s">
        <v>395</v>
      </c>
      <c r="H284" s="233">
        <v>171.96899999999999</v>
      </c>
      <c r="I284" s="234"/>
      <c r="J284" s="235">
        <f>ROUND(I284*H284,2)</f>
        <v>0</v>
      </c>
      <c r="K284" s="231" t="s">
        <v>231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232</v>
      </c>
      <c r="AT284" s="240" t="s">
        <v>227</v>
      </c>
      <c r="AU284" s="240" t="s">
        <v>21</v>
      </c>
      <c r="AY284" s="18" t="s">
        <v>225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88</v>
      </c>
      <c r="BK284" s="241">
        <f>ROUND(I284*H284,2)</f>
        <v>0</v>
      </c>
      <c r="BL284" s="18" t="s">
        <v>232</v>
      </c>
      <c r="BM284" s="240" t="s">
        <v>4757</v>
      </c>
    </row>
    <row r="285" s="2" customFormat="1">
      <c r="A285" s="40"/>
      <c r="B285" s="41"/>
      <c r="C285" s="42"/>
      <c r="D285" s="242" t="s">
        <v>234</v>
      </c>
      <c r="E285" s="42"/>
      <c r="F285" s="243" t="s">
        <v>769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234</v>
      </c>
      <c r="AU285" s="18" t="s">
        <v>21</v>
      </c>
    </row>
    <row r="286" s="13" customFormat="1">
      <c r="A286" s="13"/>
      <c r="B286" s="247"/>
      <c r="C286" s="248"/>
      <c r="D286" s="249" t="s">
        <v>236</v>
      </c>
      <c r="E286" s="250" t="s">
        <v>1</v>
      </c>
      <c r="F286" s="251" t="s">
        <v>4758</v>
      </c>
      <c r="G286" s="248"/>
      <c r="H286" s="252">
        <v>171.96899999999999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236</v>
      </c>
      <c r="AU286" s="258" t="s">
        <v>21</v>
      </c>
      <c r="AV286" s="13" t="s">
        <v>21</v>
      </c>
      <c r="AW286" s="13" t="s">
        <v>36</v>
      </c>
      <c r="AX286" s="13" t="s">
        <v>88</v>
      </c>
      <c r="AY286" s="258" t="s">
        <v>225</v>
      </c>
    </row>
    <row r="287" s="12" customFormat="1" ht="22.8" customHeight="1">
      <c r="A287" s="12"/>
      <c r="B287" s="213"/>
      <c r="C287" s="214"/>
      <c r="D287" s="215" t="s">
        <v>79</v>
      </c>
      <c r="E287" s="227" t="s">
        <v>559</v>
      </c>
      <c r="F287" s="227" t="s">
        <v>560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SUM(P288:P289)</f>
        <v>0</v>
      </c>
      <c r="Q287" s="221"/>
      <c r="R287" s="222">
        <f>SUM(R288:R289)</f>
        <v>0</v>
      </c>
      <c r="S287" s="221"/>
      <c r="T287" s="223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88</v>
      </c>
      <c r="AT287" s="225" t="s">
        <v>79</v>
      </c>
      <c r="AU287" s="225" t="s">
        <v>88</v>
      </c>
      <c r="AY287" s="224" t="s">
        <v>225</v>
      </c>
      <c r="BK287" s="226">
        <f>SUM(BK288:BK289)</f>
        <v>0</v>
      </c>
    </row>
    <row r="288" s="2" customFormat="1" ht="16.5" customHeight="1">
      <c r="A288" s="40"/>
      <c r="B288" s="41"/>
      <c r="C288" s="229" t="s">
        <v>451</v>
      </c>
      <c r="D288" s="229" t="s">
        <v>227</v>
      </c>
      <c r="E288" s="230" t="s">
        <v>562</v>
      </c>
      <c r="F288" s="231" t="s">
        <v>563</v>
      </c>
      <c r="G288" s="232" t="s">
        <v>395</v>
      </c>
      <c r="H288" s="233">
        <v>14.323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4759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2" customFormat="1" ht="25.92" customHeight="1">
      <c r="A290" s="12"/>
      <c r="B290" s="213"/>
      <c r="C290" s="214"/>
      <c r="D290" s="215" t="s">
        <v>79</v>
      </c>
      <c r="E290" s="216" t="s">
        <v>566</v>
      </c>
      <c r="F290" s="216" t="s">
        <v>567</v>
      </c>
      <c r="G290" s="214"/>
      <c r="H290" s="214"/>
      <c r="I290" s="217"/>
      <c r="J290" s="218">
        <f>BK290</f>
        <v>0</v>
      </c>
      <c r="K290" s="214"/>
      <c r="L290" s="219"/>
      <c r="M290" s="220"/>
      <c r="N290" s="221"/>
      <c r="O290" s="221"/>
      <c r="P290" s="222">
        <f>P291</f>
        <v>0</v>
      </c>
      <c r="Q290" s="221"/>
      <c r="R290" s="222">
        <f>R291</f>
        <v>0.035293999999999999</v>
      </c>
      <c r="S290" s="221"/>
      <c r="T290" s="22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21</v>
      </c>
      <c r="AT290" s="225" t="s">
        <v>79</v>
      </c>
      <c r="AU290" s="225" t="s">
        <v>80</v>
      </c>
      <c r="AY290" s="224" t="s">
        <v>225</v>
      </c>
      <c r="BK290" s="226">
        <f>BK291</f>
        <v>0</v>
      </c>
    </row>
    <row r="291" s="12" customFormat="1" ht="22.8" customHeight="1">
      <c r="A291" s="12"/>
      <c r="B291" s="213"/>
      <c r="C291" s="214"/>
      <c r="D291" s="215" t="s">
        <v>79</v>
      </c>
      <c r="E291" s="227" t="s">
        <v>955</v>
      </c>
      <c r="F291" s="227" t="s">
        <v>956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SUM(P292:P296)</f>
        <v>0</v>
      </c>
      <c r="Q291" s="221"/>
      <c r="R291" s="222">
        <f>SUM(R292:R296)</f>
        <v>0.035293999999999999</v>
      </c>
      <c r="S291" s="221"/>
      <c r="T291" s="223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21</v>
      </c>
      <c r="AT291" s="225" t="s">
        <v>79</v>
      </c>
      <c r="AU291" s="225" t="s">
        <v>88</v>
      </c>
      <c r="AY291" s="224" t="s">
        <v>225</v>
      </c>
      <c r="BK291" s="226">
        <f>SUM(BK292:BK296)</f>
        <v>0</v>
      </c>
    </row>
    <row r="292" s="2" customFormat="1" ht="21.75" customHeight="1">
      <c r="A292" s="40"/>
      <c r="B292" s="41"/>
      <c r="C292" s="229" t="s">
        <v>968</v>
      </c>
      <c r="D292" s="229" t="s">
        <v>227</v>
      </c>
      <c r="E292" s="230" t="s">
        <v>4559</v>
      </c>
      <c r="F292" s="231" t="s">
        <v>4560</v>
      </c>
      <c r="G292" s="232" t="s">
        <v>537</v>
      </c>
      <c r="H292" s="233">
        <v>12.199999999999999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0.0027699999999999999</v>
      </c>
      <c r="R292" s="238">
        <f>Q292*H292</f>
        <v>0.033793999999999998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340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340</v>
      </c>
      <c r="BM292" s="240" t="s">
        <v>4760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4761</v>
      </c>
      <c r="G293" s="248"/>
      <c r="H293" s="252">
        <v>12.199999999999999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24.15" customHeight="1">
      <c r="A294" s="40"/>
      <c r="B294" s="41"/>
      <c r="C294" s="229" t="s">
        <v>971</v>
      </c>
      <c r="D294" s="229" t="s">
        <v>227</v>
      </c>
      <c r="E294" s="230" t="s">
        <v>4563</v>
      </c>
      <c r="F294" s="231" t="s">
        <v>4564</v>
      </c>
      <c r="G294" s="232" t="s">
        <v>459</v>
      </c>
      <c r="H294" s="233">
        <v>1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0.0015</v>
      </c>
      <c r="R294" s="238">
        <f>Q294*H294</f>
        <v>0.0015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340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340</v>
      </c>
      <c r="BM294" s="240" t="s">
        <v>4762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4566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2" customFormat="1">
      <c r="A296" s="40"/>
      <c r="B296" s="41"/>
      <c r="C296" s="42"/>
      <c r="D296" s="249" t="s">
        <v>261</v>
      </c>
      <c r="E296" s="42"/>
      <c r="F296" s="259" t="s">
        <v>4567</v>
      </c>
      <c r="G296" s="42"/>
      <c r="H296" s="42"/>
      <c r="I296" s="244"/>
      <c r="J296" s="42"/>
      <c r="K296" s="42"/>
      <c r="L296" s="46"/>
      <c r="M296" s="299"/>
      <c r="N296" s="300"/>
      <c r="O296" s="294"/>
      <c r="P296" s="294"/>
      <c r="Q296" s="294"/>
      <c r="R296" s="294"/>
      <c r="S296" s="294"/>
      <c r="T296" s="301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261</v>
      </c>
      <c r="AU296" s="18" t="s">
        <v>21</v>
      </c>
    </row>
    <row r="297" s="2" customFormat="1" ht="6.96" customHeight="1">
      <c r="A297" s="40"/>
      <c r="B297" s="68"/>
      <c r="C297" s="69"/>
      <c r="D297" s="69"/>
      <c r="E297" s="69"/>
      <c r="F297" s="69"/>
      <c r="G297" s="69"/>
      <c r="H297" s="69"/>
      <c r="I297" s="69"/>
      <c r="J297" s="69"/>
      <c r="K297" s="69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kzpQK/IB2e1GoK1AMWxFj5s2ex7NYC3ZcQoH/ql4wEIbjyQ0ddrd/7oBy0M2aam6ipUHJSoExnqPPoM7fqsdBg==" hashValue="hxc8B1xuZGh8jZogAL5ggTj/eb9iI4EYcKcys/GFq/pb1mXEqn2GYdgvC5U8VZ1xj5Jmh3SjnYlcEfddzPKgUg==" algorithmName="SHA-512" password="CC35"/>
  <autoFilter ref="C128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3" r:id="rId1" display="https://podminky.urs.cz/item/CS_URS_2024_02/115101201"/>
    <hyperlink ref="F135" r:id="rId2" display="https://podminky.urs.cz/item/CS_URS_2024_02/115101301"/>
    <hyperlink ref="F138" r:id="rId3" display="https://podminky.urs.cz/item/CS_URS_2024_02/121151113"/>
    <hyperlink ref="F143" r:id="rId4" display="https://podminky.urs.cz/item/CS_URS_2024_02/124353101"/>
    <hyperlink ref="F147" r:id="rId5" display="https://podminky.urs.cz/item/CS_URS_2024_02/127451111"/>
    <hyperlink ref="F151" r:id="rId6" display="https://podminky.urs.cz/item/CS_URS_2024_02/151811132"/>
    <hyperlink ref="F155" r:id="rId7" display="https://podminky.urs.cz/item/CS_URS_2024_02/151811232"/>
    <hyperlink ref="F157" r:id="rId8" display="https://podminky.urs.cz/item/CS_URS_2024_02/162551128"/>
    <hyperlink ref="F167" r:id="rId9" display="https://podminky.urs.cz/item/CS_URS_2024_02/162751137"/>
    <hyperlink ref="F170" r:id="rId10" display="https://podminky.urs.cz/item/CS_URS_2024_02/162751139"/>
    <hyperlink ref="F173" r:id="rId11" display="https://podminky.urs.cz/item/CS_URS_2024_02/167151112"/>
    <hyperlink ref="F176" r:id="rId12" display="https://podminky.urs.cz/item/CS_URS_2024_02/171201231"/>
    <hyperlink ref="F179" r:id="rId13" display="https://podminky.urs.cz/item/CS_URS_2024_02/171251201"/>
    <hyperlink ref="F185" r:id="rId14" display="https://podminky.urs.cz/item/CS_URS_2024_02/174151101"/>
    <hyperlink ref="F189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1" r:id="rId18" display="https://podminky.urs.cz/item/CS_URS_2024_02/181951114"/>
    <hyperlink ref="F203" r:id="rId19" display="https://podminky.urs.cz/item/CS_URS_2024_02/185804312"/>
    <hyperlink ref="F206" r:id="rId20" display="https://podminky.urs.cz/item/CS_URS_2024_02/273313611"/>
    <hyperlink ref="F210" r:id="rId21" display="https://podminky.urs.cz/item/CS_URS_2024_02/591111111"/>
    <hyperlink ref="F216" r:id="rId22" display="https://podminky.urs.cz/item/CS_URS_2024_02/810391811"/>
    <hyperlink ref="F219" r:id="rId23" display="https://podminky.urs.cz/item/CS_URS_2024_02/871370320"/>
    <hyperlink ref="F224" r:id="rId24" display="https://podminky.urs.cz/item/CS_URS_2024_02/871420320"/>
    <hyperlink ref="F229" r:id="rId25" display="https://podminky.urs.cz/item/CS_URS_2024_02/877310310"/>
    <hyperlink ref="F235" r:id="rId26" display="https://podminky.urs.cz/item/CS_URS_2024_02/890431851"/>
    <hyperlink ref="F242" r:id="rId27" display="https://podminky.urs.cz/item/CS_URS_2024_02/894410100"/>
    <hyperlink ref="F247" r:id="rId28" display="https://podminky.urs.cz/item/CS_URS_2024_02/894410102"/>
    <hyperlink ref="F251" r:id="rId29" display="https://podminky.urs.cz/item/CS_URS_2024_02/894410211"/>
    <hyperlink ref="F255" r:id="rId30" display="https://podminky.urs.cz/item/CS_URS_2024_02/894410232"/>
    <hyperlink ref="F261" r:id="rId31" display="https://podminky.urs.cz/item/CS_URS_2024_02/895941301"/>
    <hyperlink ref="F265" r:id="rId32" display="https://podminky.urs.cz/item/CS_URS_2024_02/895941312"/>
    <hyperlink ref="F268" r:id="rId33" display="https://podminky.urs.cz/item/CS_URS_2024_02/895941323"/>
    <hyperlink ref="F271" r:id="rId34" display="https://podminky.urs.cz/item/CS_URS_2024_02/895941331"/>
    <hyperlink ref="F274" r:id="rId35" display="https://podminky.urs.cz/item/CS_URS_2024_02/899104112"/>
    <hyperlink ref="F277" r:id="rId36" display="https://podminky.urs.cz/item/CS_URS_2024_02/899204112"/>
    <hyperlink ref="F281" r:id="rId37" display="https://podminky.urs.cz/item/CS_URS_2024_02/997013861"/>
    <hyperlink ref="F283" r:id="rId38" display="https://podminky.urs.cz/item/CS_URS_2024_02/997321511"/>
    <hyperlink ref="F285" r:id="rId39" display="https://podminky.urs.cz/item/CS_URS_2024_02/997321519"/>
    <hyperlink ref="F289" r:id="rId40" display="https://podminky.urs.cz/item/CS_URS_2024_02/998332011"/>
    <hyperlink ref="F295" r:id="rId41" display="https://podminky.urs.cz/item/CS_URS_2024_02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4206</v>
      </c>
      <c r="BA2" s="148" t="s">
        <v>1</v>
      </c>
      <c r="BB2" s="148" t="s">
        <v>1</v>
      </c>
      <c r="BC2" s="148" t="s">
        <v>4763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4208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5" t="s">
        <v>4764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ROUND((SUM(BE128:BE282)),  2)</f>
        <v>0</v>
      </c>
      <c r="G35" s="40"/>
      <c r="H35" s="40"/>
      <c r="I35" s="167">
        <v>0.20999999999999999</v>
      </c>
      <c r="J35" s="166">
        <f>ROUND(((SUM(BE128:BE282))*I35),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ROUND((SUM(BF128:BF282)),  2)</f>
        <v>0</v>
      </c>
      <c r="G36" s="40"/>
      <c r="H36" s="40"/>
      <c r="I36" s="167">
        <v>0.14999999999999999</v>
      </c>
      <c r="J36" s="166">
        <f>ROUND(((SUM(BF128:BF282))*I36),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ROUND((SUM(BG128:BG282)),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ROUND((SUM(BH128:BH282)),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ROUND((SUM(BI128:BI282)),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4208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 xml:space="preserve">030.42.8 - Vyústění dešťové kanalizace v km  0,496 70 (nová výusť)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J130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199</v>
      </c>
      <c r="E101" s="199"/>
      <c r="F101" s="199"/>
      <c r="G101" s="199"/>
      <c r="H101" s="199"/>
      <c r="I101" s="199"/>
      <c r="J101" s="200">
        <f>J205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200</v>
      </c>
      <c r="E102" s="199"/>
      <c r="F102" s="199"/>
      <c r="G102" s="199"/>
      <c r="H102" s="199"/>
      <c r="I102" s="199"/>
      <c r="J102" s="200">
        <f>J209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201</v>
      </c>
      <c r="E103" s="199"/>
      <c r="F103" s="199"/>
      <c r="G103" s="199"/>
      <c r="H103" s="199"/>
      <c r="I103" s="199"/>
      <c r="J103" s="200">
        <f>J226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602</v>
      </c>
      <c r="E104" s="199"/>
      <c r="F104" s="199"/>
      <c r="G104" s="199"/>
      <c r="H104" s="199"/>
      <c r="I104" s="199"/>
      <c r="J104" s="200">
        <f>J236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204</v>
      </c>
      <c r="E105" s="199"/>
      <c r="F105" s="199"/>
      <c r="G105" s="199"/>
      <c r="H105" s="199"/>
      <c r="I105" s="199"/>
      <c r="J105" s="200">
        <f>J272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205</v>
      </c>
      <c r="E106" s="199"/>
      <c r="F106" s="199"/>
      <c r="G106" s="199"/>
      <c r="H106" s="199"/>
      <c r="I106" s="199"/>
      <c r="J106" s="200">
        <f>J280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210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86" t="str">
        <f>E7</f>
        <v>Opatření Zátor-Loučky, OHO, Dílčí stavba 02.030 Opatření pod přehradní hrází Nové Heřminovy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6" t="s">
        <v>4208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2863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30" customHeight="1">
      <c r="A120" s="40"/>
      <c r="B120" s="41"/>
      <c r="C120" s="42"/>
      <c r="D120" s="42"/>
      <c r="E120" s="78" t="str">
        <f>E11</f>
        <v xml:space="preserve">030.42.8 - Vyústění dešťové kanalizace v km  0,496 70 (nová výusť)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Loučky u Zátoru</v>
      </c>
      <c r="G122" s="42"/>
      <c r="H122" s="42"/>
      <c r="I122" s="33" t="s">
        <v>24</v>
      </c>
      <c r="J122" s="81" t="str">
        <f>IF(J14="","",J14)</f>
        <v>20. 12. 2024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28</v>
      </c>
      <c r="D124" s="42"/>
      <c r="E124" s="42"/>
      <c r="F124" s="28" t="str">
        <f>E17</f>
        <v>Povodí Odry, státní podnik</v>
      </c>
      <c r="G124" s="42"/>
      <c r="H124" s="42"/>
      <c r="I124" s="33" t="s">
        <v>34</v>
      </c>
      <c r="J124" s="38" t="str">
        <f>E23</f>
        <v>AQUATIS, a.s.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32</v>
      </c>
      <c r="D125" s="42"/>
      <c r="E125" s="42"/>
      <c r="F125" s="28" t="str">
        <f>IF(E20="","",E20)</f>
        <v>Vyplň údaj</v>
      </c>
      <c r="G125" s="42"/>
      <c r="H125" s="42"/>
      <c r="I125" s="33" t="s">
        <v>37</v>
      </c>
      <c r="J125" s="38" t="str">
        <f>E26</f>
        <v>Ing. Michal Jendruščák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211</v>
      </c>
      <c r="D127" s="205" t="s">
        <v>65</v>
      </c>
      <c r="E127" s="205" t="s">
        <v>61</v>
      </c>
      <c r="F127" s="205" t="s">
        <v>62</v>
      </c>
      <c r="G127" s="205" t="s">
        <v>212</v>
      </c>
      <c r="H127" s="205" t="s">
        <v>213</v>
      </c>
      <c r="I127" s="205" t="s">
        <v>214</v>
      </c>
      <c r="J127" s="205" t="s">
        <v>194</v>
      </c>
      <c r="K127" s="206" t="s">
        <v>215</v>
      </c>
      <c r="L127" s="207"/>
      <c r="M127" s="102" t="s">
        <v>1</v>
      </c>
      <c r="N127" s="103" t="s">
        <v>44</v>
      </c>
      <c r="O127" s="103" t="s">
        <v>216</v>
      </c>
      <c r="P127" s="103" t="s">
        <v>217</v>
      </c>
      <c r="Q127" s="103" t="s">
        <v>218</v>
      </c>
      <c r="R127" s="103" t="s">
        <v>219</v>
      </c>
      <c r="S127" s="103" t="s">
        <v>220</v>
      </c>
      <c r="T127" s="104" t="s">
        <v>221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222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</f>
        <v>0</v>
      </c>
      <c r="Q128" s="106"/>
      <c r="R128" s="210">
        <f>R129</f>
        <v>7.5133156900000007</v>
      </c>
      <c r="S128" s="106"/>
      <c r="T128" s="211">
        <f>T129</f>
        <v>0.22499999999999998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79</v>
      </c>
      <c r="AU128" s="18" t="s">
        <v>196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223</v>
      </c>
      <c r="F129" s="216" t="s">
        <v>224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P130+P205+P209+P226+P236+P272+P280</f>
        <v>0</v>
      </c>
      <c r="Q129" s="221"/>
      <c r="R129" s="222">
        <f>R130+R205+R209+R226+R236+R272+R280</f>
        <v>7.5133156900000007</v>
      </c>
      <c r="S129" s="221"/>
      <c r="T129" s="223">
        <f>T130+T205+T209+T226+T236+T272+T280</f>
        <v>0.22499999999999998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88</v>
      </c>
      <c r="AT129" s="225" t="s">
        <v>79</v>
      </c>
      <c r="AU129" s="225" t="s">
        <v>80</v>
      </c>
      <c r="AY129" s="224" t="s">
        <v>225</v>
      </c>
      <c r="BK129" s="226">
        <f>BK130+BK205+BK209+BK226+BK236+BK272+BK280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88</v>
      </c>
      <c r="F130" s="227" t="s">
        <v>226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SUM(P131:P204)</f>
        <v>0</v>
      </c>
      <c r="Q130" s="221"/>
      <c r="R130" s="222">
        <f>SUM(R131:R204)</f>
        <v>0.026268000000000007</v>
      </c>
      <c r="S130" s="221"/>
      <c r="T130" s="223">
        <f>SUM(T131:T204)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88</v>
      </c>
      <c r="AY130" s="224" t="s">
        <v>225</v>
      </c>
      <c r="BK130" s="226">
        <f>SUM(BK131:BK204)</f>
        <v>0</v>
      </c>
    </row>
    <row r="131" s="2" customFormat="1" ht="24.15" customHeight="1">
      <c r="A131" s="40"/>
      <c r="B131" s="41"/>
      <c r="C131" s="229" t="s">
        <v>88</v>
      </c>
      <c r="D131" s="229" t="s">
        <v>227</v>
      </c>
      <c r="E131" s="230" t="s">
        <v>245</v>
      </c>
      <c r="F131" s="231" t="s">
        <v>246</v>
      </c>
      <c r="G131" s="232" t="s">
        <v>247</v>
      </c>
      <c r="H131" s="233">
        <v>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3.0000000000000001E-05</v>
      </c>
      <c r="R131" s="238">
        <f>Q131*H131</f>
        <v>0.00048000000000000001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4765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249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2" customFormat="1" ht="24.15" customHeight="1">
      <c r="A133" s="40"/>
      <c r="B133" s="41"/>
      <c r="C133" s="229" t="s">
        <v>21</v>
      </c>
      <c r="D133" s="229" t="s">
        <v>227</v>
      </c>
      <c r="E133" s="230" t="s">
        <v>251</v>
      </c>
      <c r="F133" s="231" t="s">
        <v>252</v>
      </c>
      <c r="G133" s="232" t="s">
        <v>253</v>
      </c>
      <c r="H133" s="233">
        <v>2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4766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255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2" customFormat="1" ht="16.5" customHeight="1">
      <c r="A135" s="40"/>
      <c r="B135" s="41"/>
      <c r="C135" s="229" t="s">
        <v>244</v>
      </c>
      <c r="D135" s="229" t="s">
        <v>227</v>
      </c>
      <c r="E135" s="230" t="s">
        <v>4212</v>
      </c>
      <c r="F135" s="231" t="s">
        <v>4213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4767</v>
      </c>
    </row>
    <row r="136" s="2" customFormat="1" ht="24.15" customHeight="1">
      <c r="A136" s="40"/>
      <c r="B136" s="41"/>
      <c r="C136" s="229" t="s">
        <v>232</v>
      </c>
      <c r="D136" s="229" t="s">
        <v>227</v>
      </c>
      <c r="E136" s="230" t="s">
        <v>4119</v>
      </c>
      <c r="F136" s="231" t="s">
        <v>4120</v>
      </c>
      <c r="G136" s="232" t="s">
        <v>230</v>
      </c>
      <c r="H136" s="233">
        <v>15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4768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4122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>
      <c r="A138" s="40"/>
      <c r="B138" s="41"/>
      <c r="C138" s="42"/>
      <c r="D138" s="249" t="s">
        <v>261</v>
      </c>
      <c r="E138" s="42"/>
      <c r="F138" s="259" t="s">
        <v>4216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261</v>
      </c>
      <c r="AU138" s="18" t="s">
        <v>21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4769</v>
      </c>
      <c r="G139" s="248"/>
      <c r="H139" s="252">
        <v>15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3" customHeight="1">
      <c r="A141" s="40"/>
      <c r="B141" s="41"/>
      <c r="C141" s="229" t="s">
        <v>256</v>
      </c>
      <c r="D141" s="229" t="s">
        <v>227</v>
      </c>
      <c r="E141" s="230" t="s">
        <v>1142</v>
      </c>
      <c r="F141" s="231" t="s">
        <v>1143</v>
      </c>
      <c r="G141" s="232" t="s">
        <v>240</v>
      </c>
      <c r="H141" s="233">
        <v>12.5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4770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1145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2" customFormat="1">
      <c r="A143" s="40"/>
      <c r="B143" s="41"/>
      <c r="C143" s="42"/>
      <c r="D143" s="249" t="s">
        <v>261</v>
      </c>
      <c r="E143" s="42"/>
      <c r="F143" s="259" t="s">
        <v>4219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261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4771</v>
      </c>
      <c r="G144" s="248"/>
      <c r="H144" s="252">
        <v>12.5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1147</v>
      </c>
      <c r="F145" s="231" t="s">
        <v>1148</v>
      </c>
      <c r="G145" s="232" t="s">
        <v>240</v>
      </c>
      <c r="H145" s="233">
        <v>3.1000000000000001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4772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4222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4773</v>
      </c>
      <c r="G148" s="248"/>
      <c r="H148" s="252">
        <v>3.1000000000000001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271</v>
      </c>
      <c r="D149" s="229" t="s">
        <v>227</v>
      </c>
      <c r="E149" s="230" t="s">
        <v>4224</v>
      </c>
      <c r="F149" s="231" t="s">
        <v>4225</v>
      </c>
      <c r="G149" s="232" t="s">
        <v>230</v>
      </c>
      <c r="H149" s="233">
        <v>43.200000000000003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0.00059000000000000003</v>
      </c>
      <c r="R149" s="238">
        <f>Q149*H149</f>
        <v>0.025488000000000004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4774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4227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4228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4775</v>
      </c>
      <c r="G152" s="248"/>
      <c r="H152" s="252">
        <v>43.200000000000003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4230</v>
      </c>
      <c r="F153" s="231" t="s">
        <v>4231</v>
      </c>
      <c r="G153" s="232" t="s">
        <v>230</v>
      </c>
      <c r="H153" s="233">
        <v>43.200000000000003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4776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4233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 ht="37.8" customHeight="1">
      <c r="A155" s="40"/>
      <c r="B155" s="41"/>
      <c r="C155" s="229" t="s">
        <v>283</v>
      </c>
      <c r="D155" s="229" t="s">
        <v>227</v>
      </c>
      <c r="E155" s="230" t="s">
        <v>296</v>
      </c>
      <c r="F155" s="231" t="s">
        <v>297</v>
      </c>
      <c r="G155" s="232" t="s">
        <v>240</v>
      </c>
      <c r="H155" s="233">
        <v>39.649999999999999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4777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299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4778</v>
      </c>
      <c r="G157" s="248"/>
      <c r="H157" s="252">
        <v>15.6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80</v>
      </c>
      <c r="AY157" s="258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4779</v>
      </c>
      <c r="G158" s="248"/>
      <c r="H158" s="252">
        <v>3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5" customFormat="1">
      <c r="A159" s="15"/>
      <c r="B159" s="271"/>
      <c r="C159" s="272"/>
      <c r="D159" s="249" t="s">
        <v>236</v>
      </c>
      <c r="E159" s="273" t="s">
        <v>1</v>
      </c>
      <c r="F159" s="274" t="s">
        <v>303</v>
      </c>
      <c r="G159" s="272"/>
      <c r="H159" s="275">
        <v>18.600000000000001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236</v>
      </c>
      <c r="AU159" s="281" t="s">
        <v>21</v>
      </c>
      <c r="AV159" s="15" t="s">
        <v>244</v>
      </c>
      <c r="AW159" s="15" t="s">
        <v>36</v>
      </c>
      <c r="AX159" s="15" t="s">
        <v>80</v>
      </c>
      <c r="AY159" s="281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4780</v>
      </c>
      <c r="G160" s="248"/>
      <c r="H160" s="252">
        <v>8.1999999999999993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4781</v>
      </c>
      <c r="G161" s="248"/>
      <c r="H161" s="252">
        <v>3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4782</v>
      </c>
      <c r="G162" s="248"/>
      <c r="H162" s="252">
        <v>7.2400000000000002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3" customFormat="1">
      <c r="A163" s="13"/>
      <c r="B163" s="247"/>
      <c r="C163" s="248"/>
      <c r="D163" s="249" t="s">
        <v>236</v>
      </c>
      <c r="E163" s="250" t="s">
        <v>1</v>
      </c>
      <c r="F163" s="251" t="s">
        <v>4783</v>
      </c>
      <c r="G163" s="248"/>
      <c r="H163" s="252">
        <v>2.4900000000000002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236</v>
      </c>
      <c r="AU163" s="258" t="s">
        <v>21</v>
      </c>
      <c r="AV163" s="13" t="s">
        <v>21</v>
      </c>
      <c r="AW163" s="13" t="s">
        <v>36</v>
      </c>
      <c r="AX163" s="13" t="s">
        <v>80</v>
      </c>
      <c r="AY163" s="258" t="s">
        <v>225</v>
      </c>
    </row>
    <row r="164" s="13" customFormat="1">
      <c r="A164" s="13"/>
      <c r="B164" s="247"/>
      <c r="C164" s="248"/>
      <c r="D164" s="249" t="s">
        <v>236</v>
      </c>
      <c r="E164" s="250" t="s">
        <v>1</v>
      </c>
      <c r="F164" s="251" t="s">
        <v>4589</v>
      </c>
      <c r="G164" s="248"/>
      <c r="H164" s="252">
        <v>0.12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236</v>
      </c>
      <c r="AU164" s="258" t="s">
        <v>21</v>
      </c>
      <c r="AV164" s="13" t="s">
        <v>21</v>
      </c>
      <c r="AW164" s="13" t="s">
        <v>36</v>
      </c>
      <c r="AX164" s="13" t="s">
        <v>80</v>
      </c>
      <c r="AY164" s="258" t="s">
        <v>225</v>
      </c>
    </row>
    <row r="165" s="15" customFormat="1">
      <c r="A165" s="15"/>
      <c r="B165" s="271"/>
      <c r="C165" s="272"/>
      <c r="D165" s="249" t="s">
        <v>236</v>
      </c>
      <c r="E165" s="273" t="s">
        <v>4206</v>
      </c>
      <c r="F165" s="274" t="s">
        <v>303</v>
      </c>
      <c r="G165" s="272"/>
      <c r="H165" s="275">
        <v>21.050000000000001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236</v>
      </c>
      <c r="AU165" s="281" t="s">
        <v>21</v>
      </c>
      <c r="AV165" s="15" t="s">
        <v>244</v>
      </c>
      <c r="AW165" s="15" t="s">
        <v>36</v>
      </c>
      <c r="AX165" s="15" t="s">
        <v>80</v>
      </c>
      <c r="AY165" s="281" t="s">
        <v>225</v>
      </c>
    </row>
    <row r="166" s="14" customFormat="1">
      <c r="A166" s="14"/>
      <c r="B166" s="260"/>
      <c r="C166" s="261"/>
      <c r="D166" s="249" t="s">
        <v>236</v>
      </c>
      <c r="E166" s="262" t="s">
        <v>1</v>
      </c>
      <c r="F166" s="263" t="s">
        <v>270</v>
      </c>
      <c r="G166" s="261"/>
      <c r="H166" s="264">
        <v>39.649999999999999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236</v>
      </c>
      <c r="AU166" s="270" t="s">
        <v>21</v>
      </c>
      <c r="AV166" s="14" t="s">
        <v>232</v>
      </c>
      <c r="AW166" s="14" t="s">
        <v>36</v>
      </c>
      <c r="AX166" s="14" t="s">
        <v>88</v>
      </c>
      <c r="AY166" s="270" t="s">
        <v>225</v>
      </c>
    </row>
    <row r="167" s="2" customFormat="1" ht="37.8" customHeight="1">
      <c r="A167" s="40"/>
      <c r="B167" s="41"/>
      <c r="C167" s="229" t="s">
        <v>289</v>
      </c>
      <c r="D167" s="229" t="s">
        <v>227</v>
      </c>
      <c r="E167" s="230" t="s">
        <v>671</v>
      </c>
      <c r="F167" s="231" t="s">
        <v>672</v>
      </c>
      <c r="G167" s="232" t="s">
        <v>240</v>
      </c>
      <c r="H167" s="233">
        <v>7.4000000000000004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4784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674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4785</v>
      </c>
      <c r="G169" s="248"/>
      <c r="H169" s="252">
        <v>7.4000000000000004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37.8" customHeight="1">
      <c r="A170" s="40"/>
      <c r="B170" s="41"/>
      <c r="C170" s="229" t="s">
        <v>295</v>
      </c>
      <c r="D170" s="229" t="s">
        <v>227</v>
      </c>
      <c r="E170" s="230" t="s">
        <v>678</v>
      </c>
      <c r="F170" s="231" t="s">
        <v>679</v>
      </c>
      <c r="G170" s="232" t="s">
        <v>240</v>
      </c>
      <c r="H170" s="233">
        <v>74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4786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681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4787</v>
      </c>
      <c r="G172" s="248"/>
      <c r="H172" s="252">
        <v>74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24.15" customHeight="1">
      <c r="A173" s="40"/>
      <c r="B173" s="41"/>
      <c r="C173" s="229" t="s">
        <v>317</v>
      </c>
      <c r="D173" s="229" t="s">
        <v>227</v>
      </c>
      <c r="E173" s="230" t="s">
        <v>400</v>
      </c>
      <c r="F173" s="231" t="s">
        <v>401</v>
      </c>
      <c r="G173" s="232" t="s">
        <v>240</v>
      </c>
      <c r="H173" s="233">
        <v>21.050000000000001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4788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403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4206</v>
      </c>
      <c r="G175" s="248"/>
      <c r="H175" s="252">
        <v>21.050000000000001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323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14.800000000000001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4789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397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4790</v>
      </c>
      <c r="G178" s="248"/>
      <c r="H178" s="252">
        <v>14.800000000000001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328</v>
      </c>
      <c r="D179" s="229" t="s">
        <v>227</v>
      </c>
      <c r="E179" s="230" t="s">
        <v>406</v>
      </c>
      <c r="F179" s="231" t="s">
        <v>407</v>
      </c>
      <c r="G179" s="232" t="s">
        <v>240</v>
      </c>
      <c r="H179" s="233">
        <v>5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4791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409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4250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4792</v>
      </c>
      <c r="G182" s="248"/>
      <c r="H182" s="252">
        <v>2.2000000000000002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4793</v>
      </c>
      <c r="G183" s="248"/>
      <c r="H183" s="252">
        <v>2.7999999999999998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4" customFormat="1">
      <c r="A184" s="14"/>
      <c r="B184" s="260"/>
      <c r="C184" s="261"/>
      <c r="D184" s="249" t="s">
        <v>236</v>
      </c>
      <c r="E184" s="262" t="s">
        <v>1</v>
      </c>
      <c r="F184" s="263" t="s">
        <v>270</v>
      </c>
      <c r="G184" s="261"/>
      <c r="H184" s="264">
        <v>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236</v>
      </c>
      <c r="AU184" s="270" t="s">
        <v>21</v>
      </c>
      <c r="AV184" s="14" t="s">
        <v>232</v>
      </c>
      <c r="AW184" s="14" t="s">
        <v>36</v>
      </c>
      <c r="AX184" s="14" t="s">
        <v>88</v>
      </c>
      <c r="AY184" s="270" t="s">
        <v>225</v>
      </c>
    </row>
    <row r="185" s="2" customFormat="1" ht="24.15" customHeight="1">
      <c r="A185" s="40"/>
      <c r="B185" s="41"/>
      <c r="C185" s="229" t="s">
        <v>8</v>
      </c>
      <c r="D185" s="229" t="s">
        <v>227</v>
      </c>
      <c r="E185" s="230" t="s">
        <v>324</v>
      </c>
      <c r="F185" s="231" t="s">
        <v>325</v>
      </c>
      <c r="G185" s="232" t="s">
        <v>240</v>
      </c>
      <c r="H185" s="233">
        <v>8.1999999999999993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4794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327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2" customFormat="1">
      <c r="A187" s="40"/>
      <c r="B187" s="41"/>
      <c r="C187" s="42"/>
      <c r="D187" s="249" t="s">
        <v>261</v>
      </c>
      <c r="E187" s="42"/>
      <c r="F187" s="259" t="s">
        <v>4253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261</v>
      </c>
      <c r="AU187" s="18" t="s">
        <v>21</v>
      </c>
    </row>
    <row r="188" s="13" customFormat="1">
      <c r="A188" s="13"/>
      <c r="B188" s="247"/>
      <c r="C188" s="248"/>
      <c r="D188" s="249" t="s">
        <v>236</v>
      </c>
      <c r="E188" s="250" t="s">
        <v>1</v>
      </c>
      <c r="F188" s="251" t="s">
        <v>4795</v>
      </c>
      <c r="G188" s="248"/>
      <c r="H188" s="252">
        <v>8.1999999999999993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236</v>
      </c>
      <c r="AU188" s="258" t="s">
        <v>21</v>
      </c>
      <c r="AV188" s="13" t="s">
        <v>21</v>
      </c>
      <c r="AW188" s="13" t="s">
        <v>36</v>
      </c>
      <c r="AX188" s="13" t="s">
        <v>88</v>
      </c>
      <c r="AY188" s="258" t="s">
        <v>225</v>
      </c>
    </row>
    <row r="189" s="2" customFormat="1" ht="24.15" customHeight="1">
      <c r="A189" s="40"/>
      <c r="B189" s="41"/>
      <c r="C189" s="229" t="s">
        <v>340</v>
      </c>
      <c r="D189" s="229" t="s">
        <v>227</v>
      </c>
      <c r="E189" s="230" t="s">
        <v>827</v>
      </c>
      <c r="F189" s="231" t="s">
        <v>828</v>
      </c>
      <c r="G189" s="232" t="s">
        <v>240</v>
      </c>
      <c r="H189" s="233">
        <v>7.2400000000000002</v>
      </c>
      <c r="I189" s="234"/>
      <c r="J189" s="235">
        <f>ROUND(I189*H189,2)</f>
        <v>0</v>
      </c>
      <c r="K189" s="231" t="s">
        <v>231</v>
      </c>
      <c r="L189" s="46"/>
      <c r="M189" s="236" t="s">
        <v>1</v>
      </c>
      <c r="N189" s="237" t="s">
        <v>45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232</v>
      </c>
      <c r="AT189" s="240" t="s">
        <v>227</v>
      </c>
      <c r="AU189" s="240" t="s">
        <v>21</v>
      </c>
      <c r="AY189" s="18" t="s">
        <v>225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88</v>
      </c>
      <c r="BK189" s="241">
        <f>ROUND(I189*H189,2)</f>
        <v>0</v>
      </c>
      <c r="BL189" s="18" t="s">
        <v>232</v>
      </c>
      <c r="BM189" s="240" t="s">
        <v>4796</v>
      </c>
    </row>
    <row r="190" s="2" customFormat="1">
      <c r="A190" s="40"/>
      <c r="B190" s="41"/>
      <c r="C190" s="42"/>
      <c r="D190" s="242" t="s">
        <v>234</v>
      </c>
      <c r="E190" s="42"/>
      <c r="F190" s="243" t="s">
        <v>830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234</v>
      </c>
      <c r="AU190" s="18" t="s">
        <v>21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4256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4782</v>
      </c>
      <c r="G192" s="248"/>
      <c r="H192" s="252">
        <v>7.2400000000000002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33" customHeight="1">
      <c r="A193" s="40"/>
      <c r="B193" s="41"/>
      <c r="C193" s="229" t="s">
        <v>346</v>
      </c>
      <c r="D193" s="229" t="s">
        <v>227</v>
      </c>
      <c r="E193" s="230" t="s">
        <v>1184</v>
      </c>
      <c r="F193" s="231" t="s">
        <v>1185</v>
      </c>
      <c r="G193" s="232" t="s">
        <v>230</v>
      </c>
      <c r="H193" s="233">
        <v>15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4797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1187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4798</v>
      </c>
      <c r="G195" s="248"/>
      <c r="H195" s="252">
        <v>15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352</v>
      </c>
      <c r="D196" s="229" t="s">
        <v>227</v>
      </c>
      <c r="E196" s="230" t="s">
        <v>1203</v>
      </c>
      <c r="F196" s="231" t="s">
        <v>1204</v>
      </c>
      <c r="G196" s="232" t="s">
        <v>230</v>
      </c>
      <c r="H196" s="233">
        <v>15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4799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1206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8</v>
      </c>
      <c r="G198" s="248"/>
      <c r="H198" s="252">
        <v>15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16.5" customHeight="1">
      <c r="A199" s="40"/>
      <c r="B199" s="41"/>
      <c r="C199" s="282" t="s">
        <v>358</v>
      </c>
      <c r="D199" s="282" t="s">
        <v>341</v>
      </c>
      <c r="E199" s="283" t="s">
        <v>424</v>
      </c>
      <c r="F199" s="284" t="s">
        <v>425</v>
      </c>
      <c r="G199" s="285" t="s">
        <v>426</v>
      </c>
      <c r="H199" s="286">
        <v>0.29999999999999999</v>
      </c>
      <c r="I199" s="287"/>
      <c r="J199" s="288">
        <f>ROUND(I199*H199,2)</f>
        <v>0</v>
      </c>
      <c r="K199" s="284" t="s">
        <v>231</v>
      </c>
      <c r="L199" s="289"/>
      <c r="M199" s="290" t="s">
        <v>1</v>
      </c>
      <c r="N199" s="291" t="s">
        <v>45</v>
      </c>
      <c r="O199" s="93"/>
      <c r="P199" s="238">
        <f>O199*H199</f>
        <v>0</v>
      </c>
      <c r="Q199" s="238">
        <v>0.001</v>
      </c>
      <c r="R199" s="238">
        <f>Q199*H199</f>
        <v>0.00029999999999999997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277</v>
      </c>
      <c r="AT199" s="240" t="s">
        <v>341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4800</v>
      </c>
    </row>
    <row r="200" s="13" customFormat="1">
      <c r="A200" s="13"/>
      <c r="B200" s="247"/>
      <c r="C200" s="248"/>
      <c r="D200" s="249" t="s">
        <v>236</v>
      </c>
      <c r="E200" s="248"/>
      <c r="F200" s="251" t="s">
        <v>4801</v>
      </c>
      <c r="G200" s="248"/>
      <c r="H200" s="252">
        <v>0.29999999999999999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236</v>
      </c>
      <c r="AU200" s="258" t="s">
        <v>21</v>
      </c>
      <c r="AV200" s="13" t="s">
        <v>21</v>
      </c>
      <c r="AW200" s="13" t="s">
        <v>4</v>
      </c>
      <c r="AX200" s="13" t="s">
        <v>88</v>
      </c>
      <c r="AY200" s="258" t="s">
        <v>225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708</v>
      </c>
      <c r="F201" s="231" t="s">
        <v>709</v>
      </c>
      <c r="G201" s="232" t="s">
        <v>230</v>
      </c>
      <c r="H201" s="233">
        <v>15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4802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711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2" customFormat="1" ht="16.5" customHeight="1">
      <c r="A203" s="40"/>
      <c r="B203" s="41"/>
      <c r="C203" s="229" t="s">
        <v>7</v>
      </c>
      <c r="D203" s="229" t="s">
        <v>227</v>
      </c>
      <c r="E203" s="230" t="s">
        <v>437</v>
      </c>
      <c r="F203" s="231" t="s">
        <v>438</v>
      </c>
      <c r="G203" s="232" t="s">
        <v>240</v>
      </c>
      <c r="H203" s="233">
        <v>0.29999999999999999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4803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440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2" customFormat="1" ht="22.8" customHeight="1">
      <c r="A205" s="12"/>
      <c r="B205" s="213"/>
      <c r="C205" s="214"/>
      <c r="D205" s="215" t="s">
        <v>79</v>
      </c>
      <c r="E205" s="227" t="s">
        <v>21</v>
      </c>
      <c r="F205" s="227" t="s">
        <v>446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SUM(P206:P208)</f>
        <v>0</v>
      </c>
      <c r="Q205" s="221"/>
      <c r="R205" s="222">
        <f>SUM(R206:R208)</f>
        <v>0.460204</v>
      </c>
      <c r="S205" s="221"/>
      <c r="T205" s="22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88</v>
      </c>
      <c r="AT205" s="225" t="s">
        <v>79</v>
      </c>
      <c r="AU205" s="225" t="s">
        <v>88</v>
      </c>
      <c r="AY205" s="224" t="s">
        <v>225</v>
      </c>
      <c r="BK205" s="226">
        <f>SUM(BK206:BK208)</f>
        <v>0</v>
      </c>
    </row>
    <row r="206" s="2" customFormat="1" ht="16.5" customHeight="1">
      <c r="A206" s="40"/>
      <c r="B206" s="41"/>
      <c r="C206" s="229" t="s">
        <v>374</v>
      </c>
      <c r="D206" s="229" t="s">
        <v>227</v>
      </c>
      <c r="E206" s="230" t="s">
        <v>988</v>
      </c>
      <c r="F206" s="231" t="s">
        <v>989</v>
      </c>
      <c r="G206" s="232" t="s">
        <v>240</v>
      </c>
      <c r="H206" s="233">
        <v>0.20000000000000001</v>
      </c>
      <c r="I206" s="234"/>
      <c r="J206" s="235">
        <f>ROUND(I206*H206,2)</f>
        <v>0</v>
      </c>
      <c r="K206" s="231" t="s">
        <v>231</v>
      </c>
      <c r="L206" s="46"/>
      <c r="M206" s="236" t="s">
        <v>1</v>
      </c>
      <c r="N206" s="237" t="s">
        <v>45</v>
      </c>
      <c r="O206" s="93"/>
      <c r="P206" s="238">
        <f>O206*H206</f>
        <v>0</v>
      </c>
      <c r="Q206" s="238">
        <v>2.3010199999999998</v>
      </c>
      <c r="R206" s="238">
        <f>Q206*H206</f>
        <v>0.460204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232</v>
      </c>
      <c r="AT206" s="240" t="s">
        <v>227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4804</v>
      </c>
    </row>
    <row r="207" s="2" customFormat="1">
      <c r="A207" s="40"/>
      <c r="B207" s="41"/>
      <c r="C207" s="42"/>
      <c r="D207" s="242" t="s">
        <v>234</v>
      </c>
      <c r="E207" s="42"/>
      <c r="F207" s="243" t="s">
        <v>991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234</v>
      </c>
      <c r="AU207" s="18" t="s">
        <v>21</v>
      </c>
    </row>
    <row r="208" s="13" customFormat="1">
      <c r="A208" s="13"/>
      <c r="B208" s="247"/>
      <c r="C208" s="248"/>
      <c r="D208" s="249" t="s">
        <v>236</v>
      </c>
      <c r="E208" s="250" t="s">
        <v>1</v>
      </c>
      <c r="F208" s="251" t="s">
        <v>4805</v>
      </c>
      <c r="G208" s="248"/>
      <c r="H208" s="252">
        <v>0.20000000000000001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236</v>
      </c>
      <c r="AU208" s="258" t="s">
        <v>21</v>
      </c>
      <c r="AV208" s="13" t="s">
        <v>21</v>
      </c>
      <c r="AW208" s="13" t="s">
        <v>36</v>
      </c>
      <c r="AX208" s="13" t="s">
        <v>88</v>
      </c>
      <c r="AY208" s="258" t="s">
        <v>225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244</v>
      </c>
      <c r="F209" s="227" t="s">
        <v>462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0.11639268999999999</v>
      </c>
      <c r="S209" s="221"/>
      <c r="T209" s="223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88</v>
      </c>
      <c r="AT209" s="225" t="s">
        <v>79</v>
      </c>
      <c r="AU209" s="225" t="s">
        <v>88</v>
      </c>
      <c r="AY209" s="224" t="s">
        <v>225</v>
      </c>
      <c r="BK209" s="226">
        <f>SUM(BK210:BK225)</f>
        <v>0</v>
      </c>
    </row>
    <row r="210" s="2" customFormat="1" ht="24.15" customHeight="1">
      <c r="A210" s="40"/>
      <c r="B210" s="41"/>
      <c r="C210" s="229" t="s">
        <v>379</v>
      </c>
      <c r="D210" s="229" t="s">
        <v>227</v>
      </c>
      <c r="E210" s="230" t="s">
        <v>889</v>
      </c>
      <c r="F210" s="231" t="s">
        <v>890</v>
      </c>
      <c r="G210" s="232" t="s">
        <v>240</v>
      </c>
      <c r="H210" s="233">
        <v>0.64000000000000001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4806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892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2" customFormat="1">
      <c r="A212" s="40"/>
      <c r="B212" s="41"/>
      <c r="C212" s="42"/>
      <c r="D212" s="249" t="s">
        <v>261</v>
      </c>
      <c r="E212" s="42"/>
      <c r="F212" s="259" t="s">
        <v>4612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261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4807</v>
      </c>
      <c r="G213" s="248"/>
      <c r="H213" s="252">
        <v>0.64000000000000001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1.75" customHeight="1">
      <c r="A214" s="40"/>
      <c r="B214" s="41"/>
      <c r="C214" s="229" t="s">
        <v>386</v>
      </c>
      <c r="D214" s="229" t="s">
        <v>227</v>
      </c>
      <c r="E214" s="230" t="s">
        <v>720</v>
      </c>
      <c r="F214" s="231" t="s">
        <v>721</v>
      </c>
      <c r="G214" s="232" t="s">
        <v>230</v>
      </c>
      <c r="H214" s="233">
        <v>3.5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0.0086499999999999997</v>
      </c>
      <c r="R214" s="238">
        <f>Q214*H214</f>
        <v>0.030275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4808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723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>
      <c r="A216" s="40"/>
      <c r="B216" s="41"/>
      <c r="C216" s="42"/>
      <c r="D216" s="249" t="s">
        <v>261</v>
      </c>
      <c r="E216" s="42"/>
      <c r="F216" s="259" t="s">
        <v>4614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261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4809</v>
      </c>
      <c r="G217" s="248"/>
      <c r="H217" s="252">
        <v>3.5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392</v>
      </c>
      <c r="D218" s="229" t="s">
        <v>227</v>
      </c>
      <c r="E218" s="230" t="s">
        <v>725</v>
      </c>
      <c r="F218" s="231" t="s">
        <v>726</v>
      </c>
      <c r="G218" s="232" t="s">
        <v>230</v>
      </c>
      <c r="H218" s="233">
        <v>3.5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4810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728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399</v>
      </c>
      <c r="D220" s="229" t="s">
        <v>227</v>
      </c>
      <c r="E220" s="230" t="s">
        <v>1022</v>
      </c>
      <c r="F220" s="231" t="s">
        <v>1023</v>
      </c>
      <c r="G220" s="232" t="s">
        <v>395</v>
      </c>
      <c r="H220" s="233">
        <v>0.052999999999999998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0.058049839999999998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4811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4812</v>
      </c>
      <c r="G222" s="248"/>
      <c r="H222" s="252">
        <v>0.052999999999999998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701</v>
      </c>
      <c r="D223" s="229" t="s">
        <v>227</v>
      </c>
      <c r="E223" s="230" t="s">
        <v>736</v>
      </c>
      <c r="F223" s="231" t="s">
        <v>737</v>
      </c>
      <c r="G223" s="232" t="s">
        <v>395</v>
      </c>
      <c r="H223" s="233">
        <v>0.027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1.03955</v>
      </c>
      <c r="R223" s="238">
        <f>Q223*H223</f>
        <v>0.028067849999999998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4813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739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2" customFormat="1">
      <c r="A225" s="40"/>
      <c r="B225" s="41"/>
      <c r="C225" s="42"/>
      <c r="D225" s="249" t="s">
        <v>261</v>
      </c>
      <c r="E225" s="42"/>
      <c r="F225" s="259" t="s">
        <v>1674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261</v>
      </c>
      <c r="AU225" s="18" t="s">
        <v>21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232</v>
      </c>
      <c r="F226" s="227" t="s">
        <v>469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6.756476000000001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88</v>
      </c>
      <c r="AT226" s="225" t="s">
        <v>79</v>
      </c>
      <c r="AU226" s="225" t="s">
        <v>88</v>
      </c>
      <c r="AY226" s="224" t="s">
        <v>225</v>
      </c>
      <c r="BK226" s="226">
        <f>SUM(BK227:BK235)</f>
        <v>0</v>
      </c>
    </row>
    <row r="227" s="2" customFormat="1" ht="21.75" customHeight="1">
      <c r="A227" s="40"/>
      <c r="B227" s="41"/>
      <c r="C227" s="229" t="s">
        <v>405</v>
      </c>
      <c r="D227" s="229" t="s">
        <v>227</v>
      </c>
      <c r="E227" s="230" t="s">
        <v>4276</v>
      </c>
      <c r="F227" s="231" t="s">
        <v>4277</v>
      </c>
      <c r="G227" s="232" t="s">
        <v>230</v>
      </c>
      <c r="H227" s="233">
        <v>8.3000000000000007</v>
      </c>
      <c r="I227" s="234"/>
      <c r="J227" s="235">
        <f>ROUND(I227*H227,2)</f>
        <v>0</v>
      </c>
      <c r="K227" s="231" t="s">
        <v>231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0.21251999999999999</v>
      </c>
      <c r="R227" s="238">
        <f>Q227*H227</f>
        <v>1.763916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232</v>
      </c>
      <c r="AT227" s="240" t="s">
        <v>227</v>
      </c>
      <c r="AU227" s="240" t="s">
        <v>21</v>
      </c>
      <c r="AY227" s="18" t="s">
        <v>225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88</v>
      </c>
      <c r="BK227" s="241">
        <f>ROUND(I227*H227,2)</f>
        <v>0</v>
      </c>
      <c r="BL227" s="18" t="s">
        <v>232</v>
      </c>
      <c r="BM227" s="240" t="s">
        <v>4814</v>
      </c>
    </row>
    <row r="228" s="2" customFormat="1">
      <c r="A228" s="40"/>
      <c r="B228" s="41"/>
      <c r="C228" s="42"/>
      <c r="D228" s="242" t="s">
        <v>234</v>
      </c>
      <c r="E228" s="42"/>
      <c r="F228" s="243" t="s">
        <v>4279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234</v>
      </c>
      <c r="AU228" s="18" t="s">
        <v>21</v>
      </c>
    </row>
    <row r="229" s="2" customFormat="1" ht="21.75" customHeight="1">
      <c r="A229" s="40"/>
      <c r="B229" s="41"/>
      <c r="C229" s="229" t="s">
        <v>412</v>
      </c>
      <c r="D229" s="229" t="s">
        <v>227</v>
      </c>
      <c r="E229" s="230" t="s">
        <v>2291</v>
      </c>
      <c r="F229" s="231" t="s">
        <v>2292</v>
      </c>
      <c r="G229" s="232" t="s">
        <v>230</v>
      </c>
      <c r="H229" s="233">
        <v>2.6000000000000001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0.00027999999999999998</v>
      </c>
      <c r="R229" s="238">
        <f>Q229*H229</f>
        <v>0.00072799999999999991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4815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2294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4816</v>
      </c>
      <c r="G231" s="248"/>
      <c r="H231" s="252">
        <v>2.6000000000000001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82" t="s">
        <v>418</v>
      </c>
      <c r="D232" s="282" t="s">
        <v>341</v>
      </c>
      <c r="E232" s="283" t="s">
        <v>477</v>
      </c>
      <c r="F232" s="284" t="s">
        <v>478</v>
      </c>
      <c r="G232" s="285" t="s">
        <v>230</v>
      </c>
      <c r="H232" s="286">
        <v>3.1200000000000001</v>
      </c>
      <c r="I232" s="287"/>
      <c r="J232" s="288">
        <f>ROUND(I232*H232,2)</f>
        <v>0</v>
      </c>
      <c r="K232" s="284" t="s">
        <v>231</v>
      </c>
      <c r="L232" s="289"/>
      <c r="M232" s="290" t="s">
        <v>1</v>
      </c>
      <c r="N232" s="291" t="s">
        <v>45</v>
      </c>
      <c r="O232" s="93"/>
      <c r="P232" s="238">
        <f>O232*H232</f>
        <v>0</v>
      </c>
      <c r="Q232" s="238">
        <v>0.00059999999999999995</v>
      </c>
      <c r="R232" s="238">
        <f>Q232*H232</f>
        <v>0.001872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277</v>
      </c>
      <c r="AT232" s="240" t="s">
        <v>341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4817</v>
      </c>
    </row>
    <row r="233" s="13" customFormat="1">
      <c r="A233" s="13"/>
      <c r="B233" s="247"/>
      <c r="C233" s="248"/>
      <c r="D233" s="249" t="s">
        <v>236</v>
      </c>
      <c r="E233" s="248"/>
      <c r="F233" s="251" t="s">
        <v>4623</v>
      </c>
      <c r="G233" s="248"/>
      <c r="H233" s="252">
        <v>3.1200000000000001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236</v>
      </c>
      <c r="AU233" s="258" t="s">
        <v>21</v>
      </c>
      <c r="AV233" s="13" t="s">
        <v>21</v>
      </c>
      <c r="AW233" s="13" t="s">
        <v>4</v>
      </c>
      <c r="AX233" s="13" t="s">
        <v>88</v>
      </c>
      <c r="AY233" s="258" t="s">
        <v>225</v>
      </c>
    </row>
    <row r="234" s="2" customFormat="1" ht="16.5" customHeight="1">
      <c r="A234" s="40"/>
      <c r="B234" s="41"/>
      <c r="C234" s="229" t="s">
        <v>423</v>
      </c>
      <c r="D234" s="229" t="s">
        <v>227</v>
      </c>
      <c r="E234" s="230" t="s">
        <v>499</v>
      </c>
      <c r="F234" s="231" t="s">
        <v>500</v>
      </c>
      <c r="G234" s="232" t="s">
        <v>240</v>
      </c>
      <c r="H234" s="233">
        <v>2.4900000000000002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2.004</v>
      </c>
      <c r="R234" s="238">
        <f>Q234*H234</f>
        <v>4.9899600000000008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232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232</v>
      </c>
      <c r="BM234" s="240" t="s">
        <v>4818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4819</v>
      </c>
      <c r="G235" s="248"/>
      <c r="H235" s="252">
        <v>2.4900000000000002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12" customFormat="1" ht="22.8" customHeight="1">
      <c r="A236" s="12"/>
      <c r="B236" s="213"/>
      <c r="C236" s="214"/>
      <c r="D236" s="215" t="s">
        <v>79</v>
      </c>
      <c r="E236" s="227" t="s">
        <v>277</v>
      </c>
      <c r="F236" s="227" t="s">
        <v>757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SUM(P237:P271)</f>
        <v>0</v>
      </c>
      <c r="Q236" s="221"/>
      <c r="R236" s="222">
        <f>SUM(R237:R271)</f>
        <v>0.15397499999999997</v>
      </c>
      <c r="S236" s="221"/>
      <c r="T236" s="223">
        <f>SUM(T237:T271)</f>
        <v>0.22499999999999998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88</v>
      </c>
      <c r="AT236" s="225" t="s">
        <v>79</v>
      </c>
      <c r="AU236" s="225" t="s">
        <v>88</v>
      </c>
      <c r="AY236" s="224" t="s">
        <v>225</v>
      </c>
      <c r="BK236" s="226">
        <f>SUM(BK237:BK271)</f>
        <v>0</v>
      </c>
    </row>
    <row r="237" s="2" customFormat="1" ht="24.15" customHeight="1">
      <c r="A237" s="40"/>
      <c r="B237" s="41"/>
      <c r="C237" s="229" t="s">
        <v>430</v>
      </c>
      <c r="D237" s="229" t="s">
        <v>227</v>
      </c>
      <c r="E237" s="230" t="s">
        <v>4820</v>
      </c>
      <c r="F237" s="231" t="s">
        <v>4821</v>
      </c>
      <c r="G237" s="232" t="s">
        <v>537</v>
      </c>
      <c r="H237" s="233">
        <v>7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1.0000000000000001E-05</v>
      </c>
      <c r="R237" s="238">
        <f>Q237*H237</f>
        <v>7.0000000000000007E-05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232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232</v>
      </c>
      <c r="BM237" s="240" t="s">
        <v>4822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4823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3" customFormat="1">
      <c r="A239" s="13"/>
      <c r="B239" s="247"/>
      <c r="C239" s="248"/>
      <c r="D239" s="249" t="s">
        <v>236</v>
      </c>
      <c r="E239" s="250" t="s">
        <v>1</v>
      </c>
      <c r="F239" s="251" t="s">
        <v>4824</v>
      </c>
      <c r="G239" s="248"/>
      <c r="H239" s="252">
        <v>7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236</v>
      </c>
      <c r="AU239" s="258" t="s">
        <v>21</v>
      </c>
      <c r="AV239" s="13" t="s">
        <v>21</v>
      </c>
      <c r="AW239" s="13" t="s">
        <v>36</v>
      </c>
      <c r="AX239" s="13" t="s">
        <v>88</v>
      </c>
      <c r="AY239" s="258" t="s">
        <v>225</v>
      </c>
    </row>
    <row r="240" s="2" customFormat="1" ht="24.15" customHeight="1">
      <c r="A240" s="40"/>
      <c r="B240" s="41"/>
      <c r="C240" s="282" t="s">
        <v>436</v>
      </c>
      <c r="D240" s="282" t="s">
        <v>341</v>
      </c>
      <c r="E240" s="283" t="s">
        <v>4825</v>
      </c>
      <c r="F240" s="284" t="s">
        <v>4826</v>
      </c>
      <c r="G240" s="285" t="s">
        <v>537</v>
      </c>
      <c r="H240" s="286">
        <v>9.1349999999999998</v>
      </c>
      <c r="I240" s="287"/>
      <c r="J240" s="288">
        <f>ROUND(I240*H240,2)</f>
        <v>0</v>
      </c>
      <c r="K240" s="284" t="s">
        <v>231</v>
      </c>
      <c r="L240" s="289"/>
      <c r="M240" s="290" t="s">
        <v>1</v>
      </c>
      <c r="N240" s="291" t="s">
        <v>45</v>
      </c>
      <c r="O240" s="93"/>
      <c r="P240" s="238">
        <f>O240*H240</f>
        <v>0</v>
      </c>
      <c r="Q240" s="238">
        <v>0.0050000000000000001</v>
      </c>
      <c r="R240" s="238">
        <f>Q240*H240</f>
        <v>0.045675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277</v>
      </c>
      <c r="AT240" s="240" t="s">
        <v>341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4827</v>
      </c>
    </row>
    <row r="241" s="13" customFormat="1">
      <c r="A241" s="13"/>
      <c r="B241" s="247"/>
      <c r="C241" s="248"/>
      <c r="D241" s="249" t="s">
        <v>236</v>
      </c>
      <c r="E241" s="248"/>
      <c r="F241" s="251" t="s">
        <v>4634</v>
      </c>
      <c r="G241" s="248"/>
      <c r="H241" s="252">
        <v>9.1349999999999998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236</v>
      </c>
      <c r="AU241" s="258" t="s">
        <v>21</v>
      </c>
      <c r="AV241" s="13" t="s">
        <v>21</v>
      </c>
      <c r="AW241" s="13" t="s">
        <v>4</v>
      </c>
      <c r="AX241" s="13" t="s">
        <v>88</v>
      </c>
      <c r="AY241" s="258" t="s">
        <v>225</v>
      </c>
    </row>
    <row r="242" s="2" customFormat="1" ht="24.15" customHeight="1">
      <c r="A242" s="40"/>
      <c r="B242" s="41"/>
      <c r="C242" s="229" t="s">
        <v>441</v>
      </c>
      <c r="D242" s="229" t="s">
        <v>227</v>
      </c>
      <c r="E242" s="230" t="s">
        <v>4309</v>
      </c>
      <c r="F242" s="231" t="s">
        <v>4310</v>
      </c>
      <c r="G242" s="232" t="s">
        <v>537</v>
      </c>
      <c r="H242" s="233">
        <v>15</v>
      </c>
      <c r="I242" s="234"/>
      <c r="J242" s="235">
        <f>ROUND(I242*H242,2)</f>
        <v>0</v>
      </c>
      <c r="K242" s="231" t="s">
        <v>231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0.014999999999999999</v>
      </c>
      <c r="T242" s="239">
        <f>S242*H242</f>
        <v>0.22499999999999998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232</v>
      </c>
      <c r="AT242" s="240" t="s">
        <v>227</v>
      </c>
      <c r="AU242" s="240" t="s">
        <v>21</v>
      </c>
      <c r="AY242" s="18" t="s">
        <v>225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88</v>
      </c>
      <c r="BK242" s="241">
        <f>ROUND(I242*H242,2)</f>
        <v>0</v>
      </c>
      <c r="BL242" s="18" t="s">
        <v>232</v>
      </c>
      <c r="BM242" s="240" t="s">
        <v>4828</v>
      </c>
    </row>
    <row r="243" s="2" customFormat="1">
      <c r="A243" s="40"/>
      <c r="B243" s="41"/>
      <c r="C243" s="42"/>
      <c r="D243" s="242" t="s">
        <v>234</v>
      </c>
      <c r="E243" s="42"/>
      <c r="F243" s="243" t="s">
        <v>4312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234</v>
      </c>
      <c r="AU243" s="18" t="s">
        <v>21</v>
      </c>
    </row>
    <row r="244" s="13" customFormat="1">
      <c r="A244" s="13"/>
      <c r="B244" s="247"/>
      <c r="C244" s="248"/>
      <c r="D244" s="249" t="s">
        <v>236</v>
      </c>
      <c r="E244" s="250" t="s">
        <v>1</v>
      </c>
      <c r="F244" s="251" t="s">
        <v>4829</v>
      </c>
      <c r="G244" s="248"/>
      <c r="H244" s="252">
        <v>15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236</v>
      </c>
      <c r="AU244" s="258" t="s">
        <v>21</v>
      </c>
      <c r="AV244" s="13" t="s">
        <v>21</v>
      </c>
      <c r="AW244" s="13" t="s">
        <v>36</v>
      </c>
      <c r="AX244" s="13" t="s">
        <v>88</v>
      </c>
      <c r="AY244" s="258" t="s">
        <v>225</v>
      </c>
    </row>
    <row r="245" s="2" customFormat="1" ht="24.15" customHeight="1">
      <c r="A245" s="40"/>
      <c r="B245" s="41"/>
      <c r="C245" s="229" t="s">
        <v>729</v>
      </c>
      <c r="D245" s="229" t="s">
        <v>227</v>
      </c>
      <c r="E245" s="230" t="s">
        <v>4830</v>
      </c>
      <c r="F245" s="231" t="s">
        <v>4831</v>
      </c>
      <c r="G245" s="232" t="s">
        <v>459</v>
      </c>
      <c r="H245" s="233">
        <v>1</v>
      </c>
      <c r="I245" s="234"/>
      <c r="J245" s="235">
        <f>ROUND(I245*H245,2)</f>
        <v>0</v>
      </c>
      <c r="K245" s="231" t="s">
        <v>231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8.0000000000000007E-05</v>
      </c>
      <c r="R245" s="238">
        <f>Q245*H245</f>
        <v>8.0000000000000007E-05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232</v>
      </c>
      <c r="AT245" s="240" t="s">
        <v>227</v>
      </c>
      <c r="AU245" s="240" t="s">
        <v>21</v>
      </c>
      <c r="AY245" s="18" t="s">
        <v>225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88</v>
      </c>
      <c r="BK245" s="241">
        <f>ROUND(I245*H245,2)</f>
        <v>0</v>
      </c>
      <c r="BL245" s="18" t="s">
        <v>232</v>
      </c>
      <c r="BM245" s="240" t="s">
        <v>4832</v>
      </c>
    </row>
    <row r="246" s="2" customFormat="1">
      <c r="A246" s="40"/>
      <c r="B246" s="41"/>
      <c r="C246" s="42"/>
      <c r="D246" s="242" t="s">
        <v>234</v>
      </c>
      <c r="E246" s="42"/>
      <c r="F246" s="243" t="s">
        <v>4833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234</v>
      </c>
      <c r="AU246" s="18" t="s">
        <v>21</v>
      </c>
    </row>
    <row r="247" s="2" customFormat="1">
      <c r="A247" s="40"/>
      <c r="B247" s="41"/>
      <c r="C247" s="42"/>
      <c r="D247" s="249" t="s">
        <v>261</v>
      </c>
      <c r="E247" s="42"/>
      <c r="F247" s="259" t="s">
        <v>4834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261</v>
      </c>
      <c r="AU247" s="18" t="s">
        <v>21</v>
      </c>
    </row>
    <row r="248" s="2" customFormat="1" ht="21.75" customHeight="1">
      <c r="A248" s="40"/>
      <c r="B248" s="41"/>
      <c r="C248" s="282" t="s">
        <v>735</v>
      </c>
      <c r="D248" s="282" t="s">
        <v>341</v>
      </c>
      <c r="E248" s="283" t="s">
        <v>4835</v>
      </c>
      <c r="F248" s="284" t="s">
        <v>4836</v>
      </c>
      <c r="G248" s="285" t="s">
        <v>459</v>
      </c>
      <c r="H248" s="286">
        <v>1</v>
      </c>
      <c r="I248" s="287"/>
      <c r="J248" s="288">
        <f>ROUND(I248*H248,2)</f>
        <v>0</v>
      </c>
      <c r="K248" s="284" t="s">
        <v>231</v>
      </c>
      <c r="L248" s="289"/>
      <c r="M248" s="290" t="s">
        <v>1</v>
      </c>
      <c r="N248" s="291" t="s">
        <v>45</v>
      </c>
      <c r="O248" s="93"/>
      <c r="P248" s="238">
        <f>O248*H248</f>
        <v>0</v>
      </c>
      <c r="Q248" s="238">
        <v>0.00089999999999999998</v>
      </c>
      <c r="R248" s="238">
        <f>Q248*H248</f>
        <v>0.00089999999999999998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277</v>
      </c>
      <c r="AT248" s="240" t="s">
        <v>341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4837</v>
      </c>
    </row>
    <row r="249" s="2" customFormat="1" ht="33" customHeight="1">
      <c r="A249" s="40"/>
      <c r="B249" s="41"/>
      <c r="C249" s="229" t="s">
        <v>456</v>
      </c>
      <c r="D249" s="229" t="s">
        <v>227</v>
      </c>
      <c r="E249" s="230" t="s">
        <v>4635</v>
      </c>
      <c r="F249" s="231" t="s">
        <v>4636</v>
      </c>
      <c r="G249" s="232" t="s">
        <v>459</v>
      </c>
      <c r="H249" s="233">
        <v>2</v>
      </c>
      <c r="I249" s="234"/>
      <c r="J249" s="235">
        <f>ROUND(I249*H249,2)</f>
        <v>0</v>
      </c>
      <c r="K249" s="231" t="s">
        <v>231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232</v>
      </c>
      <c r="AT249" s="240" t="s">
        <v>227</v>
      </c>
      <c r="AU249" s="240" t="s">
        <v>21</v>
      </c>
      <c r="AY249" s="18" t="s">
        <v>225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88</v>
      </c>
      <c r="BK249" s="241">
        <f>ROUND(I249*H249,2)</f>
        <v>0</v>
      </c>
      <c r="BL249" s="18" t="s">
        <v>232</v>
      </c>
      <c r="BM249" s="240" t="s">
        <v>4838</v>
      </c>
    </row>
    <row r="250" s="2" customFormat="1">
      <c r="A250" s="40"/>
      <c r="B250" s="41"/>
      <c r="C250" s="42"/>
      <c r="D250" s="242" t="s">
        <v>234</v>
      </c>
      <c r="E250" s="42"/>
      <c r="F250" s="243" t="s">
        <v>4638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234</v>
      </c>
      <c r="AU250" s="18" t="s">
        <v>21</v>
      </c>
    </row>
    <row r="251" s="2" customFormat="1" ht="24.15" customHeight="1">
      <c r="A251" s="40"/>
      <c r="B251" s="41"/>
      <c r="C251" s="229" t="s">
        <v>463</v>
      </c>
      <c r="D251" s="229" t="s">
        <v>227</v>
      </c>
      <c r="E251" s="230" t="s">
        <v>4321</v>
      </c>
      <c r="F251" s="231" t="s">
        <v>4839</v>
      </c>
      <c r="G251" s="232" t="s">
        <v>459</v>
      </c>
      <c r="H251" s="233">
        <v>2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232</v>
      </c>
      <c r="AT251" s="240" t="s">
        <v>227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4840</v>
      </c>
    </row>
    <row r="252" s="2" customFormat="1">
      <c r="A252" s="40"/>
      <c r="B252" s="41"/>
      <c r="C252" s="42"/>
      <c r="D252" s="249" t="s">
        <v>261</v>
      </c>
      <c r="E252" s="42"/>
      <c r="F252" s="259" t="s">
        <v>4660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261</v>
      </c>
      <c r="AU252" s="18" t="s">
        <v>21</v>
      </c>
    </row>
    <row r="253" s="2" customFormat="1" ht="24.15" customHeight="1">
      <c r="A253" s="40"/>
      <c r="B253" s="41"/>
      <c r="C253" s="229" t="s">
        <v>470</v>
      </c>
      <c r="D253" s="229" t="s">
        <v>227</v>
      </c>
      <c r="E253" s="230" t="s">
        <v>4841</v>
      </c>
      <c r="F253" s="231" t="s">
        <v>4842</v>
      </c>
      <c r="G253" s="232" t="s">
        <v>459</v>
      </c>
      <c r="H253" s="233">
        <v>1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4843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4844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>
      <c r="A255" s="40"/>
      <c r="B255" s="41"/>
      <c r="C255" s="42"/>
      <c r="D255" s="249" t="s">
        <v>261</v>
      </c>
      <c r="E255" s="42"/>
      <c r="F255" s="259" t="s">
        <v>1006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261</v>
      </c>
      <c r="AU255" s="18" t="s">
        <v>21</v>
      </c>
    </row>
    <row r="256" s="2" customFormat="1" ht="24.15" customHeight="1">
      <c r="A256" s="40"/>
      <c r="B256" s="41"/>
      <c r="C256" s="282" t="s">
        <v>476</v>
      </c>
      <c r="D256" s="282" t="s">
        <v>341</v>
      </c>
      <c r="E256" s="283" t="s">
        <v>4845</v>
      </c>
      <c r="F256" s="284" t="s">
        <v>4846</v>
      </c>
      <c r="G256" s="285" t="s">
        <v>459</v>
      </c>
      <c r="H256" s="286">
        <v>1</v>
      </c>
      <c r="I256" s="287"/>
      <c r="J256" s="288">
        <f>ROUND(I256*H256,2)</f>
        <v>0</v>
      </c>
      <c r="K256" s="284" t="s">
        <v>231</v>
      </c>
      <c r="L256" s="289"/>
      <c r="M256" s="290" t="s">
        <v>1</v>
      </c>
      <c r="N256" s="291" t="s">
        <v>45</v>
      </c>
      <c r="O256" s="93"/>
      <c r="P256" s="238">
        <f>O256*H256</f>
        <v>0</v>
      </c>
      <c r="Q256" s="238">
        <v>0.0040000000000000001</v>
      </c>
      <c r="R256" s="238">
        <f>Q256*H256</f>
        <v>0.0040000000000000001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277</v>
      </c>
      <c r="AT256" s="240" t="s">
        <v>341</v>
      </c>
      <c r="AU256" s="240" t="s">
        <v>21</v>
      </c>
      <c r="AY256" s="18" t="s">
        <v>225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88</v>
      </c>
      <c r="BK256" s="241">
        <f>ROUND(I256*H256,2)</f>
        <v>0</v>
      </c>
      <c r="BL256" s="18" t="s">
        <v>232</v>
      </c>
      <c r="BM256" s="240" t="s">
        <v>4847</v>
      </c>
    </row>
    <row r="257" s="2" customFormat="1" ht="24.15" customHeight="1">
      <c r="A257" s="40"/>
      <c r="B257" s="41"/>
      <c r="C257" s="229" t="s">
        <v>481</v>
      </c>
      <c r="D257" s="229" t="s">
        <v>227</v>
      </c>
      <c r="E257" s="230" t="s">
        <v>4848</v>
      </c>
      <c r="F257" s="231" t="s">
        <v>4849</v>
      </c>
      <c r="G257" s="232" t="s">
        <v>459</v>
      </c>
      <c r="H257" s="233">
        <v>1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0.058029999999999998</v>
      </c>
      <c r="R257" s="238">
        <f>Q257*H257</f>
        <v>0.058029999999999998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4850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4851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2" customFormat="1">
      <c r="A259" s="40"/>
      <c r="B259" s="41"/>
      <c r="C259" s="42"/>
      <c r="D259" s="249" t="s">
        <v>261</v>
      </c>
      <c r="E259" s="42"/>
      <c r="F259" s="259" t="s">
        <v>1711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261</v>
      </c>
      <c r="AU259" s="18" t="s">
        <v>21</v>
      </c>
    </row>
    <row r="260" s="2" customFormat="1" ht="33" customHeight="1">
      <c r="A260" s="40"/>
      <c r="B260" s="41"/>
      <c r="C260" s="229" t="s">
        <v>487</v>
      </c>
      <c r="D260" s="229" t="s">
        <v>227</v>
      </c>
      <c r="E260" s="230" t="s">
        <v>4852</v>
      </c>
      <c r="F260" s="231" t="s">
        <v>4853</v>
      </c>
      <c r="G260" s="232" t="s">
        <v>459</v>
      </c>
      <c r="H260" s="233">
        <v>1</v>
      </c>
      <c r="I260" s="234"/>
      <c r="J260" s="235">
        <f>ROUND(I260*H260,2)</f>
        <v>0</v>
      </c>
      <c r="K260" s="231" t="s">
        <v>231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0.01136</v>
      </c>
      <c r="R260" s="238">
        <f>Q260*H260</f>
        <v>0.01136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232</v>
      </c>
      <c r="AT260" s="240" t="s">
        <v>227</v>
      </c>
      <c r="AU260" s="240" t="s">
        <v>21</v>
      </c>
      <c r="AY260" s="18" t="s">
        <v>225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88</v>
      </c>
      <c r="BK260" s="241">
        <f>ROUND(I260*H260,2)</f>
        <v>0</v>
      </c>
      <c r="BL260" s="18" t="s">
        <v>232</v>
      </c>
      <c r="BM260" s="240" t="s">
        <v>4854</v>
      </c>
    </row>
    <row r="261" s="2" customFormat="1">
      <c r="A261" s="40"/>
      <c r="B261" s="41"/>
      <c r="C261" s="42"/>
      <c r="D261" s="242" t="s">
        <v>234</v>
      </c>
      <c r="E261" s="42"/>
      <c r="F261" s="243" t="s">
        <v>4855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234</v>
      </c>
      <c r="AU261" s="18" t="s">
        <v>21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1711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4.15" customHeight="1">
      <c r="A263" s="40"/>
      <c r="B263" s="41"/>
      <c r="C263" s="229" t="s">
        <v>492</v>
      </c>
      <c r="D263" s="229" t="s">
        <v>227</v>
      </c>
      <c r="E263" s="230" t="s">
        <v>4856</v>
      </c>
      <c r="F263" s="231" t="s">
        <v>4857</v>
      </c>
      <c r="G263" s="232" t="s">
        <v>459</v>
      </c>
      <c r="H263" s="233">
        <v>1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0.012420000000000001</v>
      </c>
      <c r="R263" s="238">
        <f>Q263*H263</f>
        <v>0.012420000000000001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4858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4859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2" customFormat="1">
      <c r="A265" s="40"/>
      <c r="B265" s="41"/>
      <c r="C265" s="42"/>
      <c r="D265" s="249" t="s">
        <v>261</v>
      </c>
      <c r="E265" s="42"/>
      <c r="F265" s="259" t="s">
        <v>1711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261</v>
      </c>
      <c r="AU265" s="18" t="s">
        <v>21</v>
      </c>
    </row>
    <row r="266" s="2" customFormat="1" ht="24.15" customHeight="1">
      <c r="A266" s="40"/>
      <c r="B266" s="41"/>
      <c r="C266" s="229" t="s">
        <v>498</v>
      </c>
      <c r="D266" s="229" t="s">
        <v>227</v>
      </c>
      <c r="E266" s="230" t="s">
        <v>4860</v>
      </c>
      <c r="F266" s="231" t="s">
        <v>4861</v>
      </c>
      <c r="G266" s="232" t="s">
        <v>459</v>
      </c>
      <c r="H266" s="233">
        <v>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0.021440000000000001</v>
      </c>
      <c r="R266" s="238">
        <f>Q266*H266</f>
        <v>0.021440000000000001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4862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4863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 ht="24.15" customHeight="1">
      <c r="A268" s="40"/>
      <c r="B268" s="41"/>
      <c r="C268" s="229" t="s">
        <v>505</v>
      </c>
      <c r="D268" s="229" t="s">
        <v>227</v>
      </c>
      <c r="E268" s="230" t="s">
        <v>4368</v>
      </c>
      <c r="F268" s="231" t="s">
        <v>4369</v>
      </c>
      <c r="G268" s="232" t="s">
        <v>240</v>
      </c>
      <c r="H268" s="233">
        <v>0.28599999999999998</v>
      </c>
      <c r="I268" s="234"/>
      <c r="J268" s="235">
        <f>ROUND(I268*H268,2)</f>
        <v>0</v>
      </c>
      <c r="K268" s="231" t="s">
        <v>231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232</v>
      </c>
      <c r="AT268" s="240" t="s">
        <v>227</v>
      </c>
      <c r="AU268" s="240" t="s">
        <v>21</v>
      </c>
      <c r="AY268" s="18" t="s">
        <v>225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88</v>
      </c>
      <c r="BK268" s="241">
        <f>ROUND(I268*H268,2)</f>
        <v>0</v>
      </c>
      <c r="BL268" s="18" t="s">
        <v>232</v>
      </c>
      <c r="BM268" s="240" t="s">
        <v>4864</v>
      </c>
    </row>
    <row r="269" s="2" customFormat="1">
      <c r="A269" s="40"/>
      <c r="B269" s="41"/>
      <c r="C269" s="42"/>
      <c r="D269" s="242" t="s">
        <v>234</v>
      </c>
      <c r="E269" s="42"/>
      <c r="F269" s="243" t="s">
        <v>4371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234</v>
      </c>
      <c r="AU269" s="18" t="s">
        <v>21</v>
      </c>
    </row>
    <row r="270" s="2" customFormat="1">
      <c r="A270" s="40"/>
      <c r="B270" s="41"/>
      <c r="C270" s="42"/>
      <c r="D270" s="249" t="s">
        <v>261</v>
      </c>
      <c r="E270" s="42"/>
      <c r="F270" s="259" t="s">
        <v>4372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261</v>
      </c>
      <c r="AU270" s="18" t="s">
        <v>21</v>
      </c>
    </row>
    <row r="271" s="13" customFormat="1">
      <c r="A271" s="13"/>
      <c r="B271" s="247"/>
      <c r="C271" s="248"/>
      <c r="D271" s="249" t="s">
        <v>236</v>
      </c>
      <c r="E271" s="250" t="s">
        <v>1</v>
      </c>
      <c r="F271" s="251" t="s">
        <v>4865</v>
      </c>
      <c r="G271" s="248"/>
      <c r="H271" s="252">
        <v>0.28599999999999998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236</v>
      </c>
      <c r="AU271" s="258" t="s">
        <v>21</v>
      </c>
      <c r="AV271" s="13" t="s">
        <v>21</v>
      </c>
      <c r="AW271" s="13" t="s">
        <v>36</v>
      </c>
      <c r="AX271" s="13" t="s">
        <v>88</v>
      </c>
      <c r="AY271" s="258" t="s">
        <v>225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540</v>
      </c>
      <c r="F272" s="227" t="s">
        <v>541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SUM(P273:P279)</f>
        <v>0</v>
      </c>
      <c r="Q272" s="221"/>
      <c r="R272" s="222">
        <f>SUM(R273:R279)</f>
        <v>0</v>
      </c>
      <c r="S272" s="221"/>
      <c r="T272" s="223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88</v>
      </c>
      <c r="AT272" s="225" t="s">
        <v>79</v>
      </c>
      <c r="AU272" s="225" t="s">
        <v>88</v>
      </c>
      <c r="AY272" s="224" t="s">
        <v>225</v>
      </c>
      <c r="BK272" s="226">
        <f>SUM(BK273:BK279)</f>
        <v>0</v>
      </c>
    </row>
    <row r="273" s="2" customFormat="1" ht="37.8" customHeight="1">
      <c r="A273" s="40"/>
      <c r="B273" s="41"/>
      <c r="C273" s="229" t="s">
        <v>511</v>
      </c>
      <c r="D273" s="229" t="s">
        <v>227</v>
      </c>
      <c r="E273" s="230" t="s">
        <v>4374</v>
      </c>
      <c r="F273" s="231" t="s">
        <v>4375</v>
      </c>
      <c r="G273" s="232" t="s">
        <v>395</v>
      </c>
      <c r="H273" s="233">
        <v>0.22500000000000001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4866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4377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2" customFormat="1" ht="24.15" customHeight="1">
      <c r="A275" s="40"/>
      <c r="B275" s="41"/>
      <c r="C275" s="229" t="s">
        <v>517</v>
      </c>
      <c r="D275" s="229" t="s">
        <v>227</v>
      </c>
      <c r="E275" s="230" t="s">
        <v>762</v>
      </c>
      <c r="F275" s="231" t="s">
        <v>763</v>
      </c>
      <c r="G275" s="232" t="s">
        <v>395</v>
      </c>
      <c r="H275" s="233">
        <v>0.22500000000000001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4867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765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523</v>
      </c>
      <c r="D277" s="229" t="s">
        <v>227</v>
      </c>
      <c r="E277" s="230" t="s">
        <v>766</v>
      </c>
      <c r="F277" s="231" t="s">
        <v>767</v>
      </c>
      <c r="G277" s="232" t="s">
        <v>395</v>
      </c>
      <c r="H277" s="233">
        <v>4.2750000000000004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4868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769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4869</v>
      </c>
      <c r="G279" s="248"/>
      <c r="H279" s="252">
        <v>4.2750000000000004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12" customFormat="1" ht="22.8" customHeight="1">
      <c r="A280" s="12"/>
      <c r="B280" s="213"/>
      <c r="C280" s="214"/>
      <c r="D280" s="215" t="s">
        <v>79</v>
      </c>
      <c r="E280" s="227" t="s">
        <v>559</v>
      </c>
      <c r="F280" s="227" t="s">
        <v>560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SUM(P281:P282)</f>
        <v>0</v>
      </c>
      <c r="Q280" s="221"/>
      <c r="R280" s="222">
        <f>SUM(R281:R282)</f>
        <v>0</v>
      </c>
      <c r="S280" s="221"/>
      <c r="T280" s="22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88</v>
      </c>
      <c r="AT280" s="225" t="s">
        <v>79</v>
      </c>
      <c r="AU280" s="225" t="s">
        <v>88</v>
      </c>
      <c r="AY280" s="224" t="s">
        <v>225</v>
      </c>
      <c r="BK280" s="226">
        <f>SUM(BK281:BK282)</f>
        <v>0</v>
      </c>
    </row>
    <row r="281" s="2" customFormat="1" ht="16.5" customHeight="1">
      <c r="A281" s="40"/>
      <c r="B281" s="41"/>
      <c r="C281" s="229" t="s">
        <v>528</v>
      </c>
      <c r="D281" s="229" t="s">
        <v>227</v>
      </c>
      <c r="E281" s="230" t="s">
        <v>562</v>
      </c>
      <c r="F281" s="231" t="s">
        <v>563</v>
      </c>
      <c r="G281" s="232" t="s">
        <v>395</v>
      </c>
      <c r="H281" s="233">
        <v>7.5129999999999999</v>
      </c>
      <c r="I281" s="234"/>
      <c r="J281" s="235">
        <f>ROUND(I281*H281,2)</f>
        <v>0</v>
      </c>
      <c r="K281" s="231" t="s">
        <v>231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232</v>
      </c>
      <c r="AT281" s="240" t="s">
        <v>227</v>
      </c>
      <c r="AU281" s="240" t="s">
        <v>21</v>
      </c>
      <c r="AY281" s="18" t="s">
        <v>225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88</v>
      </c>
      <c r="BK281" s="241">
        <f>ROUND(I281*H281,2)</f>
        <v>0</v>
      </c>
      <c r="BL281" s="18" t="s">
        <v>232</v>
      </c>
      <c r="BM281" s="240" t="s">
        <v>4870</v>
      </c>
    </row>
    <row r="282" s="2" customFormat="1">
      <c r="A282" s="40"/>
      <c r="B282" s="41"/>
      <c r="C282" s="42"/>
      <c r="D282" s="242" t="s">
        <v>234</v>
      </c>
      <c r="E282" s="42"/>
      <c r="F282" s="243" t="s">
        <v>565</v>
      </c>
      <c r="G282" s="42"/>
      <c r="H282" s="42"/>
      <c r="I282" s="244"/>
      <c r="J282" s="42"/>
      <c r="K282" s="42"/>
      <c r="L282" s="46"/>
      <c r="M282" s="299"/>
      <c r="N282" s="300"/>
      <c r="O282" s="294"/>
      <c r="P282" s="294"/>
      <c r="Q282" s="294"/>
      <c r="R282" s="294"/>
      <c r="S282" s="294"/>
      <c r="T282" s="301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234</v>
      </c>
      <c r="AU282" s="18" t="s">
        <v>21</v>
      </c>
    </row>
    <row r="283" s="2" customFormat="1" ht="6.96" customHeight="1">
      <c r="A283" s="40"/>
      <c r="B283" s="68"/>
      <c r="C283" s="69"/>
      <c r="D283" s="69"/>
      <c r="E283" s="69"/>
      <c r="F283" s="69"/>
      <c r="G283" s="69"/>
      <c r="H283" s="69"/>
      <c r="I283" s="69"/>
      <c r="J283" s="69"/>
      <c r="K283" s="69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lXaJdfbmGijgDyZK2D/aTEvOFu+VOEXJo83x4mCWczAmDgRjpE3lLV1L1wE8QrU9xGImlEeaC8OUJ83gKS+pvA==" hashValue="dmA1ZY03H8ILMbVMZ8mMEDyIqsgR8iw6zK2bP2tWX345+7ug2y9yqf/xH0n5P0vYmhmY+sdQ1KcmkjsoPZoqaA==" algorithmName="SHA-512" password="CC35"/>
  <autoFilter ref="C127:K2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2" r:id="rId1" display="https://podminky.urs.cz/item/CS_URS_2024_02/115101201"/>
    <hyperlink ref="F134" r:id="rId2" display="https://podminky.urs.cz/item/CS_URS_2024_02/115101301"/>
    <hyperlink ref="F137" r:id="rId3" display="https://podminky.urs.cz/item/CS_URS_2024_02/121151113"/>
    <hyperlink ref="F142" r:id="rId4" display="https://podminky.urs.cz/item/CS_URS_2024_02/124353101"/>
    <hyperlink ref="F146" r:id="rId5" display="https://podminky.urs.cz/item/CS_URS_2024_02/127451111"/>
    <hyperlink ref="F150" r:id="rId6" display="https://podminky.urs.cz/item/CS_URS_2024_02/151811132"/>
    <hyperlink ref="F154" r:id="rId7" display="https://podminky.urs.cz/item/CS_URS_2024_02/151811232"/>
    <hyperlink ref="F156" r:id="rId8" display="https://podminky.urs.cz/item/CS_URS_2024_02/162551128"/>
    <hyperlink ref="F168" r:id="rId9" display="https://podminky.urs.cz/item/CS_URS_2024_02/162751137"/>
    <hyperlink ref="F171" r:id="rId10" display="https://podminky.urs.cz/item/CS_URS_2024_02/162751139"/>
    <hyperlink ref="F174" r:id="rId11" display="https://podminky.urs.cz/item/CS_URS_2024_02/167151112"/>
    <hyperlink ref="F177" r:id="rId12" display="https://podminky.urs.cz/item/CS_URS_2024_02/171201231"/>
    <hyperlink ref="F180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4" r:id="rId16" display="https://podminky.urs.cz/item/CS_URS_2024_02/181351103"/>
    <hyperlink ref="F197" r:id="rId17" display="https://podminky.urs.cz/item/CS_URS_2024_02/181411132"/>
    <hyperlink ref="F202" r:id="rId18" display="https://podminky.urs.cz/item/CS_URS_2024_02/181951114"/>
    <hyperlink ref="F204" r:id="rId19" display="https://podminky.urs.cz/item/CS_URS_2024_02/185804312"/>
    <hyperlink ref="F207" r:id="rId20" display="https://podminky.urs.cz/item/CS_URS_2024_02/273313611"/>
    <hyperlink ref="F211" r:id="rId21" display="https://podminky.urs.cz/item/CS_URS_2024_02/321321116"/>
    <hyperlink ref="F215" r:id="rId22" display="https://podminky.urs.cz/item/CS_URS_2024_02/321351010"/>
    <hyperlink ref="F219" r:id="rId23" display="https://podminky.urs.cz/item/CS_URS_2024_02/321352010"/>
    <hyperlink ref="F221" r:id="rId24" display="https://podminky.urs.cz/item/CS_URS_2024_02/321366111"/>
    <hyperlink ref="F224" r:id="rId25" display="https://podminky.urs.cz/item/CS_URS_2024_02/321368211"/>
    <hyperlink ref="F228" r:id="rId26" display="https://podminky.urs.cz/item/CS_URS_2024_02/451571111"/>
    <hyperlink ref="F230" r:id="rId27" display="https://podminky.urs.cz/item/CS_URS_2024_02/457971111"/>
    <hyperlink ref="F238" r:id="rId28" display="https://podminky.urs.cz/item/CS_URS_2024_02/871310320"/>
    <hyperlink ref="F243" r:id="rId29" display="https://podminky.urs.cz/item/CS_URS_2024_02/871365811"/>
    <hyperlink ref="F246" r:id="rId30" display="https://podminky.urs.cz/item/CS_URS_2024_02/877310440"/>
    <hyperlink ref="F250" r:id="rId31" display="https://podminky.urs.cz/item/CS_URS_2024_02/877360330"/>
    <hyperlink ref="F254" r:id="rId32" display="https://podminky.urs.cz/item/CS_URS_2024_02/891312421"/>
    <hyperlink ref="F258" r:id="rId33" display="https://podminky.urs.cz/item/CS_URS_2024_02/894812201"/>
    <hyperlink ref="F261" r:id="rId34" display="https://podminky.urs.cz/item/CS_URS_2024_02/894812231"/>
    <hyperlink ref="F264" r:id="rId35" display="https://podminky.urs.cz/item/CS_URS_2024_02/894812242"/>
    <hyperlink ref="F267" r:id="rId36" display="https://podminky.urs.cz/item/CS_URS_2024_02/894812261"/>
    <hyperlink ref="F269" r:id="rId37" display="https://podminky.urs.cz/item/CS_URS_2024_02/899623151"/>
    <hyperlink ref="F274" r:id="rId38" display="https://podminky.urs.cz/item/CS_URS_2024_02/997013813"/>
    <hyperlink ref="F276" r:id="rId39" display="https://podminky.urs.cz/item/CS_URS_2024_02/997321511"/>
    <hyperlink ref="F278" r:id="rId40" display="https://podminky.urs.cz/item/CS_URS_2024_02/997321519"/>
    <hyperlink ref="F282" r:id="rId41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185</v>
      </c>
      <c r="BA2" s="148" t="s">
        <v>1</v>
      </c>
      <c r="BB2" s="148" t="s">
        <v>1</v>
      </c>
      <c r="BC2" s="148" t="s">
        <v>4871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55" t="s">
        <v>4872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ROUND((SUM(BE122:BE182)),  2)</f>
        <v>0</v>
      </c>
      <c r="G33" s="40"/>
      <c r="H33" s="40"/>
      <c r="I33" s="167">
        <v>0.20999999999999999</v>
      </c>
      <c r="J33" s="166">
        <f>ROUND(((SUM(BE122:BE182))*I33),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ROUND((SUM(BF122:BF182)),  2)</f>
        <v>0</v>
      </c>
      <c r="G34" s="40"/>
      <c r="H34" s="40"/>
      <c r="I34" s="167">
        <v>0.14999999999999999</v>
      </c>
      <c r="J34" s="166">
        <f>ROUND(((SUM(BF122:BF182))*I34),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ROUND((SUM(BG122:BG182)),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ROUND((SUM(BH122:BH182)),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ROUND((SUM(BI122:BI182)),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030.42.3 - Úprava zaústění Čakovského potoka v km 0,143 69 (TPE km 83,340)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J159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J172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30" customHeight="1">
      <c r="A114" s="40"/>
      <c r="B114" s="41"/>
      <c r="C114" s="42"/>
      <c r="D114" s="42"/>
      <c r="E114" s="78" t="str">
        <f>E9</f>
        <v>030.42.3 - Úprava zaústění Čakovského potoka v km 0,143 69 (TPE km 83,340)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420.54927359999999</v>
      </c>
      <c r="S122" s="106"/>
      <c r="T122" s="211">
        <f>T123</f>
        <v>45.150899999999993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P124+P159+P168+P172+P180</f>
        <v>0</v>
      </c>
      <c r="Q123" s="221"/>
      <c r="R123" s="222">
        <f>R124+R159+R168+R172+R180</f>
        <v>420.54927359999999</v>
      </c>
      <c r="S123" s="221"/>
      <c r="T123" s="223">
        <f>T124+T159+T168+T172+T180</f>
        <v>45.150899999999993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BK124+BK159+BK168+BK172+BK180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SUM(P125:P158)</f>
        <v>0</v>
      </c>
      <c r="Q124" s="221"/>
      <c r="R124" s="222">
        <f>SUM(R125:R158)</f>
        <v>0</v>
      </c>
      <c r="S124" s="221"/>
      <c r="T124" s="223">
        <f>SUM(T125:T158)</f>
        <v>36.800399999999996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SUM(BK125:BK158)</f>
        <v>0</v>
      </c>
    </row>
    <row r="125" s="2" customFormat="1" ht="16.5" customHeight="1">
      <c r="A125" s="40"/>
      <c r="B125" s="41"/>
      <c r="C125" s="229" t="s">
        <v>88</v>
      </c>
      <c r="D125" s="229" t="s">
        <v>227</v>
      </c>
      <c r="E125" s="230" t="s">
        <v>238</v>
      </c>
      <c r="F125" s="231" t="s">
        <v>239</v>
      </c>
      <c r="G125" s="232" t="s">
        <v>240</v>
      </c>
      <c r="H125" s="233">
        <v>20.219999999999999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1.8200000000000001</v>
      </c>
      <c r="T125" s="239">
        <f>S125*H125</f>
        <v>36.800399999999996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4873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242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4874</v>
      </c>
      <c r="G127" s="248"/>
      <c r="H127" s="252">
        <v>20.219999999999999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4875</v>
      </c>
      <c r="F128" s="231" t="s">
        <v>4876</v>
      </c>
      <c r="G128" s="232" t="s">
        <v>240</v>
      </c>
      <c r="H128" s="233">
        <v>54.539999999999999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4877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4878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4879</v>
      </c>
      <c r="G130" s="248"/>
      <c r="H130" s="252">
        <v>54.539999999999999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109.16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4880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4881</v>
      </c>
      <c r="G133" s="248"/>
      <c r="H133" s="252">
        <v>54.539999999999999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5" customFormat="1">
      <c r="A134" s="15"/>
      <c r="B134" s="271"/>
      <c r="C134" s="272"/>
      <c r="D134" s="249" t="s">
        <v>236</v>
      </c>
      <c r="E134" s="273" t="s">
        <v>1</v>
      </c>
      <c r="F134" s="274" t="s">
        <v>303</v>
      </c>
      <c r="G134" s="272"/>
      <c r="H134" s="275">
        <v>54.539999999999999</v>
      </c>
      <c r="I134" s="276"/>
      <c r="J134" s="272"/>
      <c r="K134" s="272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236</v>
      </c>
      <c r="AU134" s="281" t="s">
        <v>21</v>
      </c>
      <c r="AV134" s="15" t="s">
        <v>244</v>
      </c>
      <c r="AW134" s="15" t="s">
        <v>36</v>
      </c>
      <c r="AX134" s="15" t="s">
        <v>80</v>
      </c>
      <c r="AY134" s="281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4882</v>
      </c>
      <c r="G135" s="248"/>
      <c r="H135" s="252">
        <v>1.3700000000000001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4883</v>
      </c>
      <c r="G136" s="248"/>
      <c r="H136" s="252">
        <v>46.439999999999998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4884</v>
      </c>
      <c r="G137" s="248"/>
      <c r="H137" s="252">
        <v>4.8600000000000003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4885</v>
      </c>
      <c r="G138" s="248"/>
      <c r="H138" s="252">
        <v>1.95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185</v>
      </c>
      <c r="F139" s="274" t="s">
        <v>303</v>
      </c>
      <c r="G139" s="272"/>
      <c r="H139" s="275">
        <v>54.619999999999997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4" customFormat="1">
      <c r="A140" s="14"/>
      <c r="B140" s="260"/>
      <c r="C140" s="261"/>
      <c r="D140" s="249" t="s">
        <v>236</v>
      </c>
      <c r="E140" s="262" t="s">
        <v>1</v>
      </c>
      <c r="F140" s="263" t="s">
        <v>270</v>
      </c>
      <c r="G140" s="261"/>
      <c r="H140" s="264">
        <v>109.16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0" t="s">
        <v>236</v>
      </c>
      <c r="AU140" s="270" t="s">
        <v>21</v>
      </c>
      <c r="AV140" s="14" t="s">
        <v>232</v>
      </c>
      <c r="AW140" s="14" t="s">
        <v>36</v>
      </c>
      <c r="AX140" s="14" t="s">
        <v>88</v>
      </c>
      <c r="AY140" s="270" t="s">
        <v>225</v>
      </c>
    </row>
    <row r="141" s="2" customFormat="1" ht="37.8" customHeight="1">
      <c r="A141" s="40"/>
      <c r="B141" s="41"/>
      <c r="C141" s="229" t="s">
        <v>232</v>
      </c>
      <c r="D141" s="229" t="s">
        <v>227</v>
      </c>
      <c r="E141" s="230" t="s">
        <v>671</v>
      </c>
      <c r="F141" s="231" t="s">
        <v>672</v>
      </c>
      <c r="G141" s="232" t="s">
        <v>240</v>
      </c>
      <c r="H141" s="233">
        <v>53.18</v>
      </c>
      <c r="I141" s="234"/>
      <c r="J141" s="235">
        <f>ROUND(I141*H141,2)</f>
        <v>0</v>
      </c>
      <c r="K141" s="231" t="s">
        <v>231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4886</v>
      </c>
    </row>
    <row r="142" s="2" customFormat="1">
      <c r="A142" s="40"/>
      <c r="B142" s="41"/>
      <c r="C142" s="42"/>
      <c r="D142" s="242" t="s">
        <v>234</v>
      </c>
      <c r="E142" s="42"/>
      <c r="F142" s="243" t="s">
        <v>674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234</v>
      </c>
      <c r="AU142" s="18" t="s">
        <v>21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4887</v>
      </c>
      <c r="G143" s="248"/>
      <c r="H143" s="252">
        <v>53.18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88</v>
      </c>
      <c r="AY143" s="258" t="s">
        <v>225</v>
      </c>
    </row>
    <row r="144" s="2" customFormat="1" ht="37.8" customHeight="1">
      <c r="A144" s="40"/>
      <c r="B144" s="41"/>
      <c r="C144" s="229" t="s">
        <v>256</v>
      </c>
      <c r="D144" s="229" t="s">
        <v>227</v>
      </c>
      <c r="E144" s="230" t="s">
        <v>678</v>
      </c>
      <c r="F144" s="231" t="s">
        <v>679</v>
      </c>
      <c r="G144" s="232" t="s">
        <v>240</v>
      </c>
      <c r="H144" s="233">
        <v>531.79999999999995</v>
      </c>
      <c r="I144" s="234"/>
      <c r="J144" s="235">
        <f>ROUND(I144*H144,2)</f>
        <v>0</v>
      </c>
      <c r="K144" s="231" t="s">
        <v>231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232</v>
      </c>
      <c r="AT144" s="240" t="s">
        <v>227</v>
      </c>
      <c r="AU144" s="240" t="s">
        <v>21</v>
      </c>
      <c r="AY144" s="18" t="s">
        <v>225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88</v>
      </c>
      <c r="BK144" s="241">
        <f>ROUND(I144*H144,2)</f>
        <v>0</v>
      </c>
      <c r="BL144" s="18" t="s">
        <v>232</v>
      </c>
      <c r="BM144" s="240" t="s">
        <v>4888</v>
      </c>
    </row>
    <row r="145" s="2" customFormat="1">
      <c r="A145" s="40"/>
      <c r="B145" s="41"/>
      <c r="C145" s="42"/>
      <c r="D145" s="242" t="s">
        <v>234</v>
      </c>
      <c r="E145" s="42"/>
      <c r="F145" s="243" t="s">
        <v>681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234</v>
      </c>
      <c r="AU145" s="18" t="s">
        <v>21</v>
      </c>
    </row>
    <row r="146" s="13" customFormat="1">
      <c r="A146" s="13"/>
      <c r="B146" s="247"/>
      <c r="C146" s="248"/>
      <c r="D146" s="249" t="s">
        <v>236</v>
      </c>
      <c r="E146" s="250" t="s">
        <v>1</v>
      </c>
      <c r="F146" s="251" t="s">
        <v>4889</v>
      </c>
      <c r="G146" s="248"/>
      <c r="H146" s="252">
        <v>531.79999999999995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236</v>
      </c>
      <c r="AU146" s="258" t="s">
        <v>21</v>
      </c>
      <c r="AV146" s="13" t="s">
        <v>21</v>
      </c>
      <c r="AW146" s="13" t="s">
        <v>36</v>
      </c>
      <c r="AX146" s="13" t="s">
        <v>88</v>
      </c>
      <c r="AY146" s="258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400</v>
      </c>
      <c r="F147" s="231" t="s">
        <v>401</v>
      </c>
      <c r="G147" s="232" t="s">
        <v>240</v>
      </c>
      <c r="H147" s="233">
        <v>54.619999999999997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4890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403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185</v>
      </c>
      <c r="G149" s="248"/>
      <c r="H149" s="252">
        <v>54.619999999999997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3" customHeight="1">
      <c r="A150" s="40"/>
      <c r="B150" s="41"/>
      <c r="C150" s="229" t="s">
        <v>271</v>
      </c>
      <c r="D150" s="229" t="s">
        <v>227</v>
      </c>
      <c r="E150" s="230" t="s">
        <v>393</v>
      </c>
      <c r="F150" s="231" t="s">
        <v>394</v>
      </c>
      <c r="G150" s="232" t="s">
        <v>395</v>
      </c>
      <c r="H150" s="233">
        <v>106.36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4891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397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4892</v>
      </c>
      <c r="G152" s="248"/>
      <c r="H152" s="252">
        <v>106.36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277</v>
      </c>
      <c r="D153" s="229" t="s">
        <v>227</v>
      </c>
      <c r="E153" s="230" t="s">
        <v>324</v>
      </c>
      <c r="F153" s="231" t="s">
        <v>325</v>
      </c>
      <c r="G153" s="232" t="s">
        <v>240</v>
      </c>
      <c r="H153" s="233">
        <v>1.3700000000000001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4893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327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4894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24.15" customHeight="1">
      <c r="A156" s="40"/>
      <c r="B156" s="41"/>
      <c r="C156" s="229" t="s">
        <v>283</v>
      </c>
      <c r="D156" s="229" t="s">
        <v>227</v>
      </c>
      <c r="E156" s="230" t="s">
        <v>347</v>
      </c>
      <c r="F156" s="231" t="s">
        <v>348</v>
      </c>
      <c r="G156" s="232" t="s">
        <v>230</v>
      </c>
      <c r="H156" s="233">
        <v>69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4895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350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4896</v>
      </c>
      <c r="G158" s="248"/>
      <c r="H158" s="252">
        <v>69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232</v>
      </c>
      <c r="F159" s="227" t="s">
        <v>469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SUM(P160:P167)</f>
        <v>0</v>
      </c>
      <c r="Q159" s="221"/>
      <c r="R159" s="222">
        <f>SUM(R160:R167)</f>
        <v>420.54927359999999</v>
      </c>
      <c r="S159" s="221"/>
      <c r="T159" s="223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88</v>
      </c>
      <c r="AT159" s="225" t="s">
        <v>79</v>
      </c>
      <c r="AU159" s="225" t="s">
        <v>88</v>
      </c>
      <c r="AY159" s="224" t="s">
        <v>225</v>
      </c>
      <c r="BK159" s="226">
        <f>SUM(BK160:BK167)</f>
        <v>0</v>
      </c>
    </row>
    <row r="160" s="2" customFormat="1" ht="33" customHeight="1">
      <c r="A160" s="40"/>
      <c r="B160" s="41"/>
      <c r="C160" s="229" t="s">
        <v>289</v>
      </c>
      <c r="D160" s="229" t="s">
        <v>227</v>
      </c>
      <c r="E160" s="230" t="s">
        <v>482</v>
      </c>
      <c r="F160" s="231" t="s">
        <v>483</v>
      </c>
      <c r="G160" s="232" t="s">
        <v>240</v>
      </c>
      <c r="H160" s="233">
        <v>154.97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2.4340799999999998</v>
      </c>
      <c r="R160" s="238">
        <f>Q160*H160</f>
        <v>377.20937759999998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4897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485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4898</v>
      </c>
      <c r="G162" s="248"/>
      <c r="H162" s="252">
        <v>154.97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37.8" customHeight="1">
      <c r="A163" s="40"/>
      <c r="B163" s="41"/>
      <c r="C163" s="229" t="s">
        <v>295</v>
      </c>
      <c r="D163" s="229" t="s">
        <v>227</v>
      </c>
      <c r="E163" s="230" t="s">
        <v>488</v>
      </c>
      <c r="F163" s="231" t="s">
        <v>489</v>
      </c>
      <c r="G163" s="232" t="s">
        <v>240</v>
      </c>
      <c r="H163" s="233">
        <v>16.199999999999999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2.4340799999999998</v>
      </c>
      <c r="R163" s="238">
        <f>Q163*H163</f>
        <v>39.432095999999994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4899</v>
      </c>
    </row>
    <row r="164" s="2" customFormat="1">
      <c r="A164" s="40"/>
      <c r="B164" s="41"/>
      <c r="C164" s="42"/>
      <c r="D164" s="249" t="s">
        <v>261</v>
      </c>
      <c r="E164" s="42"/>
      <c r="F164" s="259" t="s">
        <v>485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261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4900</v>
      </c>
      <c r="G165" s="248"/>
      <c r="H165" s="252">
        <v>16.199999999999999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29" t="s">
        <v>317</v>
      </c>
      <c r="D166" s="229" t="s">
        <v>227</v>
      </c>
      <c r="E166" s="230" t="s">
        <v>499</v>
      </c>
      <c r="F166" s="231" t="s">
        <v>500</v>
      </c>
      <c r="G166" s="232" t="s">
        <v>240</v>
      </c>
      <c r="H166" s="233">
        <v>1.95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2.004</v>
      </c>
      <c r="R166" s="238">
        <f>Q166*H166</f>
        <v>3.9077999999999999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4901</v>
      </c>
    </row>
    <row r="167" s="13" customFormat="1">
      <c r="A167" s="13"/>
      <c r="B167" s="247"/>
      <c r="C167" s="248"/>
      <c r="D167" s="249" t="s">
        <v>236</v>
      </c>
      <c r="E167" s="250" t="s">
        <v>1</v>
      </c>
      <c r="F167" s="251" t="s">
        <v>4885</v>
      </c>
      <c r="G167" s="248"/>
      <c r="H167" s="252">
        <v>1.95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236</v>
      </c>
      <c r="AU167" s="258" t="s">
        <v>21</v>
      </c>
      <c r="AV167" s="13" t="s">
        <v>21</v>
      </c>
      <c r="AW167" s="13" t="s">
        <v>36</v>
      </c>
      <c r="AX167" s="13" t="s">
        <v>88</v>
      </c>
      <c r="AY167" s="258" t="s">
        <v>225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283</v>
      </c>
      <c r="F168" s="227" t="s">
        <v>516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8.3505000000000003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88</v>
      </c>
      <c r="AT168" s="225" t="s">
        <v>79</v>
      </c>
      <c r="AU168" s="225" t="s">
        <v>88</v>
      </c>
      <c r="AY168" s="224" t="s">
        <v>225</v>
      </c>
      <c r="BK168" s="226">
        <f>SUM(BK169:BK171)</f>
        <v>0</v>
      </c>
    </row>
    <row r="169" s="2" customFormat="1" ht="24.15" customHeight="1">
      <c r="A169" s="40"/>
      <c r="B169" s="41"/>
      <c r="C169" s="229" t="s">
        <v>323</v>
      </c>
      <c r="D169" s="229" t="s">
        <v>227</v>
      </c>
      <c r="E169" s="230" t="s">
        <v>2118</v>
      </c>
      <c r="F169" s="231" t="s">
        <v>2119</v>
      </c>
      <c r="G169" s="232" t="s">
        <v>240</v>
      </c>
      <c r="H169" s="233">
        <v>2.9300000000000002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2.8500000000000001</v>
      </c>
      <c r="T169" s="239">
        <f>S169*H169</f>
        <v>8.3505000000000003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4902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2121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4903</v>
      </c>
      <c r="G171" s="248"/>
      <c r="H171" s="252">
        <v>2.9300000000000002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540</v>
      </c>
      <c r="F172" s="227" t="s">
        <v>541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SUM(BK173:BK179)</f>
        <v>0</v>
      </c>
    </row>
    <row r="173" s="2" customFormat="1" ht="16.5" customHeight="1">
      <c r="A173" s="40"/>
      <c r="B173" s="41"/>
      <c r="C173" s="229" t="s">
        <v>328</v>
      </c>
      <c r="D173" s="229" t="s">
        <v>227</v>
      </c>
      <c r="E173" s="230" t="s">
        <v>543</v>
      </c>
      <c r="F173" s="231" t="s">
        <v>544</v>
      </c>
      <c r="G173" s="232" t="s">
        <v>395</v>
      </c>
      <c r="H173" s="233">
        <v>45.151000000000003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4904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546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24.15" customHeight="1">
      <c r="A175" s="40"/>
      <c r="B175" s="41"/>
      <c r="C175" s="229" t="s">
        <v>8</v>
      </c>
      <c r="D175" s="229" t="s">
        <v>227</v>
      </c>
      <c r="E175" s="230" t="s">
        <v>548</v>
      </c>
      <c r="F175" s="231" t="s">
        <v>549</v>
      </c>
      <c r="G175" s="232" t="s">
        <v>395</v>
      </c>
      <c r="H175" s="233">
        <v>857.86900000000003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4905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4906</v>
      </c>
      <c r="G177" s="248"/>
      <c r="H177" s="252">
        <v>857.86900000000003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37.8" customHeight="1">
      <c r="A178" s="40"/>
      <c r="B178" s="41"/>
      <c r="C178" s="229" t="s">
        <v>340</v>
      </c>
      <c r="D178" s="229" t="s">
        <v>227</v>
      </c>
      <c r="E178" s="230" t="s">
        <v>4907</v>
      </c>
      <c r="F178" s="231" t="s">
        <v>4908</v>
      </c>
      <c r="G178" s="232" t="s">
        <v>395</v>
      </c>
      <c r="H178" s="233">
        <v>8.3510000000000009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4909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4910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559</v>
      </c>
      <c r="F180" s="227" t="s">
        <v>560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88</v>
      </c>
      <c r="AT180" s="225" t="s">
        <v>79</v>
      </c>
      <c r="AU180" s="225" t="s">
        <v>88</v>
      </c>
      <c r="AY180" s="224" t="s">
        <v>225</v>
      </c>
      <c r="BK180" s="226">
        <f>SUM(BK181:BK182)</f>
        <v>0</v>
      </c>
    </row>
    <row r="181" s="2" customFormat="1" ht="16.5" customHeight="1">
      <c r="A181" s="40"/>
      <c r="B181" s="41"/>
      <c r="C181" s="229" t="s">
        <v>346</v>
      </c>
      <c r="D181" s="229" t="s">
        <v>227</v>
      </c>
      <c r="E181" s="230" t="s">
        <v>562</v>
      </c>
      <c r="F181" s="231" t="s">
        <v>563</v>
      </c>
      <c r="G181" s="232" t="s">
        <v>395</v>
      </c>
      <c r="H181" s="233">
        <v>420.54899999999998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4911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565</v>
      </c>
      <c r="G182" s="42"/>
      <c r="H182" s="42"/>
      <c r="I182" s="244"/>
      <c r="J182" s="42"/>
      <c r="K182" s="42"/>
      <c r="L182" s="46"/>
      <c r="M182" s="299"/>
      <c r="N182" s="300"/>
      <c r="O182" s="294"/>
      <c r="P182" s="294"/>
      <c r="Q182" s="294"/>
      <c r="R182" s="294"/>
      <c r="S182" s="294"/>
      <c r="T182" s="301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2" customFormat="1" ht="6.96" customHeight="1">
      <c r="A183" s="40"/>
      <c r="B183" s="68"/>
      <c r="C183" s="69"/>
      <c r="D183" s="69"/>
      <c r="E183" s="69"/>
      <c r="F183" s="69"/>
      <c r="G183" s="69"/>
      <c r="H183" s="69"/>
      <c r="I183" s="69"/>
      <c r="J183" s="69"/>
      <c r="K183" s="69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JKWj3Fs+RGerUv2P6y+ysnEt6/Q4tTPGZiVpyTEjwx3Rbmlixz33IFPEn9ui5ptAecU8nIDfxIPye/Fw3Uom3Q==" hashValue="VLpJ0/1GD18H9eEvgcVNXYXEGgyf00p0P9aGIanYfvG97NbIw6nVe475NSqsKoNnseOkc+CsRnxH7gmmGYn4MA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14203104"/>
    <hyperlink ref="F129" r:id="rId2" display="https://podminky.urs.cz/item/CS_URS_2024_02/127451101"/>
    <hyperlink ref="F132" r:id="rId3" display="https://podminky.urs.cz/item/CS_URS_2024_02/162551128"/>
    <hyperlink ref="F142" r:id="rId4" display="https://podminky.urs.cz/item/CS_URS_2024_02/162751137"/>
    <hyperlink ref="F145" r:id="rId5" display="https://podminky.urs.cz/item/CS_URS_2024_02/162751139"/>
    <hyperlink ref="F148" r:id="rId6" display="https://podminky.urs.cz/item/CS_URS_2024_02/167151112"/>
    <hyperlink ref="F151" r:id="rId7" display="https://podminky.urs.cz/item/CS_URS_2024_02/171201231"/>
    <hyperlink ref="F154" r:id="rId8" display="https://podminky.urs.cz/item/CS_URS_2024_02/174151101"/>
    <hyperlink ref="F157" r:id="rId9" display="https://podminky.urs.cz/item/CS_URS_2024_02/182151111"/>
    <hyperlink ref="F170" r:id="rId10" display="https://podminky.urs.cz/item/CS_URS_2024_02/960321271"/>
    <hyperlink ref="F174" r:id="rId11" display="https://podminky.urs.cz/item/CS_URS_2024_02/997221571"/>
    <hyperlink ref="F176" r:id="rId12" display="https://podminky.urs.cz/item/CS_URS_2024_02/997221579"/>
    <hyperlink ref="F179" r:id="rId13" display="https://podminky.urs.cz/item/CS_URS_2024_02/997221862"/>
    <hyperlink ref="F182" r:id="rId14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  <c r="AZ2" s="148" t="s">
        <v>185</v>
      </c>
      <c r="BA2" s="148" t="s">
        <v>1</v>
      </c>
      <c r="BB2" s="148" t="s">
        <v>1</v>
      </c>
      <c r="BC2" s="148" t="s">
        <v>4912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4913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ROUND((SUM(BE131:BE325)),  2)</f>
        <v>0</v>
      </c>
      <c r="G33" s="40"/>
      <c r="H33" s="40"/>
      <c r="I33" s="167">
        <v>0.20999999999999999</v>
      </c>
      <c r="J33" s="166">
        <f>ROUND(((SUM(BE131:BE325))*I33),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ROUND((SUM(BF131:BF325)),  2)</f>
        <v>0</v>
      </c>
      <c r="G34" s="40"/>
      <c r="H34" s="40"/>
      <c r="I34" s="167">
        <v>0.14999999999999999</v>
      </c>
      <c r="J34" s="166">
        <f>ROUND(((SUM(BF131:BF325))*I34),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ROUND((SUM(BG131:BG325)),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ROUND((SUM(BH131:BH325)),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ROUND((SUM(BI131:BI325)),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030.42.4 - Vyústění vnitřních vod zprava v km 0,451 40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J207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J211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201</v>
      </c>
      <c r="E101" s="199"/>
      <c r="F101" s="199"/>
      <c r="G101" s="199"/>
      <c r="H101" s="199"/>
      <c r="I101" s="199"/>
      <c r="J101" s="200">
        <f>J229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602</v>
      </c>
      <c r="E102" s="199"/>
      <c r="F102" s="199"/>
      <c r="G102" s="199"/>
      <c r="H102" s="199"/>
      <c r="I102" s="199"/>
      <c r="J102" s="200">
        <f>J232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J260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J286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J295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J298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791</v>
      </c>
      <c r="E107" s="199"/>
      <c r="F107" s="199"/>
      <c r="G107" s="199"/>
      <c r="H107" s="199"/>
      <c r="I107" s="199"/>
      <c r="J107" s="200">
        <f>J299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4914</v>
      </c>
      <c r="E108" s="199"/>
      <c r="F108" s="199"/>
      <c r="G108" s="199"/>
      <c r="H108" s="199"/>
      <c r="I108" s="199"/>
      <c r="J108" s="200">
        <f>J302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207</v>
      </c>
      <c r="E109" s="199"/>
      <c r="F109" s="199"/>
      <c r="G109" s="199"/>
      <c r="H109" s="199"/>
      <c r="I109" s="199"/>
      <c r="J109" s="200">
        <f>J305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208</v>
      </c>
      <c r="E110" s="194"/>
      <c r="F110" s="194"/>
      <c r="G110" s="194"/>
      <c r="H110" s="194"/>
      <c r="I110" s="194"/>
      <c r="J110" s="195">
        <f>J319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5"/>
      <c r="D111" s="198" t="s">
        <v>209</v>
      </c>
      <c r="E111" s="199"/>
      <c r="F111" s="199"/>
      <c r="G111" s="199"/>
      <c r="H111" s="199"/>
      <c r="I111" s="199"/>
      <c r="J111" s="200">
        <f>J320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4" t="s">
        <v>210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86" t="str">
        <f>E7</f>
        <v>Opatření Zátor-Loučky, OHO, Dílčí stavba 02.030 Opatření pod přehradní hrází Nové Heřminovy</v>
      </c>
      <c r="F121" s="33"/>
      <c r="G121" s="33"/>
      <c r="H121" s="33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190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030.42.4 - Vyústění vnitřních vod zprava v km 0,451 40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22</v>
      </c>
      <c r="D125" s="42"/>
      <c r="E125" s="42"/>
      <c r="F125" s="28" t="str">
        <f>F12</f>
        <v>Loučky u Zátoru</v>
      </c>
      <c r="G125" s="42"/>
      <c r="H125" s="42"/>
      <c r="I125" s="33" t="s">
        <v>24</v>
      </c>
      <c r="J125" s="81" t="str">
        <f>IF(J12="","",J12)</f>
        <v>20. 12. 2024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28</v>
      </c>
      <c r="D127" s="42"/>
      <c r="E127" s="42"/>
      <c r="F127" s="28" t="str">
        <f>E15</f>
        <v>Povodí Odry, státní podnik</v>
      </c>
      <c r="G127" s="42"/>
      <c r="H127" s="42"/>
      <c r="I127" s="33" t="s">
        <v>34</v>
      </c>
      <c r="J127" s="38" t="str">
        <f>E21</f>
        <v>AQUATIS, a.s.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3" t="s">
        <v>32</v>
      </c>
      <c r="D128" s="42"/>
      <c r="E128" s="42"/>
      <c r="F128" s="28" t="str">
        <f>IF(E18="","",E18)</f>
        <v>Vyplň údaj</v>
      </c>
      <c r="G128" s="42"/>
      <c r="H128" s="42"/>
      <c r="I128" s="33" t="s">
        <v>37</v>
      </c>
      <c r="J128" s="38" t="str">
        <f>E24</f>
        <v>Ing. Michal Jendruščák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211</v>
      </c>
      <c r="D130" s="205" t="s">
        <v>65</v>
      </c>
      <c r="E130" s="205" t="s">
        <v>61</v>
      </c>
      <c r="F130" s="205" t="s">
        <v>62</v>
      </c>
      <c r="G130" s="205" t="s">
        <v>212</v>
      </c>
      <c r="H130" s="205" t="s">
        <v>213</v>
      </c>
      <c r="I130" s="205" t="s">
        <v>214</v>
      </c>
      <c r="J130" s="205" t="s">
        <v>194</v>
      </c>
      <c r="K130" s="206" t="s">
        <v>215</v>
      </c>
      <c r="L130" s="207"/>
      <c r="M130" s="102" t="s">
        <v>1</v>
      </c>
      <c r="N130" s="103" t="s">
        <v>44</v>
      </c>
      <c r="O130" s="103" t="s">
        <v>216</v>
      </c>
      <c r="P130" s="103" t="s">
        <v>217</v>
      </c>
      <c r="Q130" s="103" t="s">
        <v>218</v>
      </c>
      <c r="R130" s="103" t="s">
        <v>219</v>
      </c>
      <c r="S130" s="103" t="s">
        <v>220</v>
      </c>
      <c r="T130" s="104" t="s">
        <v>221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222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P132+P298+P319</f>
        <v>0</v>
      </c>
      <c r="Q131" s="106"/>
      <c r="R131" s="210">
        <f>R132+R298+R319</f>
        <v>56.080313589999996</v>
      </c>
      <c r="S131" s="106"/>
      <c r="T131" s="211">
        <f>T132+T298+T319</f>
        <v>47.136099999999999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79</v>
      </c>
      <c r="AU131" s="18" t="s">
        <v>196</v>
      </c>
      <c r="BK131" s="212">
        <f>BK132+BK298+BK319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223</v>
      </c>
      <c r="F132" s="216" t="s">
        <v>224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P133+P207+P211+P229+P232+P260+P286+P295</f>
        <v>0</v>
      </c>
      <c r="Q132" s="221"/>
      <c r="R132" s="222">
        <f>R133+R207+R211+R229+R232+R260+R286+R295</f>
        <v>55.991688289999999</v>
      </c>
      <c r="S132" s="221"/>
      <c r="T132" s="223">
        <f>T133+T207+T211+T229+T232+T260+T286+T295</f>
        <v>47.136099999999999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88</v>
      </c>
      <c r="AT132" s="225" t="s">
        <v>79</v>
      </c>
      <c r="AU132" s="225" t="s">
        <v>80</v>
      </c>
      <c r="AY132" s="224" t="s">
        <v>225</v>
      </c>
      <c r="BK132" s="226">
        <f>BK133+BK207+BK211+BK229+BK232+BK260+BK286+BK295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88</v>
      </c>
      <c r="F133" s="227" t="s">
        <v>226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SUM(P134:P206)</f>
        <v>0</v>
      </c>
      <c r="Q133" s="221"/>
      <c r="R133" s="222">
        <f>SUM(R134:R206)</f>
        <v>28.829649999999997</v>
      </c>
      <c r="S133" s="221"/>
      <c r="T133" s="223">
        <f>SUM(T134:T206)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88</v>
      </c>
      <c r="AT133" s="225" t="s">
        <v>79</v>
      </c>
      <c r="AU133" s="225" t="s">
        <v>88</v>
      </c>
      <c r="AY133" s="224" t="s">
        <v>225</v>
      </c>
      <c r="BK133" s="226">
        <f>SUM(BK134:BK206)</f>
        <v>0</v>
      </c>
    </row>
    <row r="134" s="2" customFormat="1" ht="24.15" customHeight="1">
      <c r="A134" s="40"/>
      <c r="B134" s="41"/>
      <c r="C134" s="229" t="s">
        <v>88</v>
      </c>
      <c r="D134" s="229" t="s">
        <v>227</v>
      </c>
      <c r="E134" s="230" t="s">
        <v>245</v>
      </c>
      <c r="F134" s="231" t="s">
        <v>246</v>
      </c>
      <c r="G134" s="232" t="s">
        <v>247</v>
      </c>
      <c r="H134" s="233">
        <v>200</v>
      </c>
      <c r="I134" s="234"/>
      <c r="J134" s="235">
        <f>ROUND(I134*H134,2)</f>
        <v>0</v>
      </c>
      <c r="K134" s="231" t="s">
        <v>231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3.0000000000000001E-05</v>
      </c>
      <c r="R134" s="238">
        <f>Q134*H134</f>
        <v>0.0060000000000000001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4915</v>
      </c>
    </row>
    <row r="135" s="2" customFormat="1">
      <c r="A135" s="40"/>
      <c r="B135" s="41"/>
      <c r="C135" s="42"/>
      <c r="D135" s="242" t="s">
        <v>234</v>
      </c>
      <c r="E135" s="42"/>
      <c r="F135" s="243" t="s">
        <v>249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234</v>
      </c>
      <c r="AU135" s="18" t="s">
        <v>21</v>
      </c>
    </row>
    <row r="136" s="2" customFormat="1" ht="24.15" customHeight="1">
      <c r="A136" s="40"/>
      <c r="B136" s="41"/>
      <c r="C136" s="229" t="s">
        <v>21</v>
      </c>
      <c r="D136" s="229" t="s">
        <v>227</v>
      </c>
      <c r="E136" s="230" t="s">
        <v>251</v>
      </c>
      <c r="F136" s="231" t="s">
        <v>252</v>
      </c>
      <c r="G136" s="232" t="s">
        <v>253</v>
      </c>
      <c r="H136" s="233">
        <v>25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4916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255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2" customFormat="1" ht="16.5" customHeight="1">
      <c r="A138" s="40"/>
      <c r="B138" s="41"/>
      <c r="C138" s="229" t="s">
        <v>244</v>
      </c>
      <c r="D138" s="229" t="s">
        <v>227</v>
      </c>
      <c r="E138" s="230" t="s">
        <v>4212</v>
      </c>
      <c r="F138" s="231" t="s">
        <v>4213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4917</v>
      </c>
    </row>
    <row r="139" s="2" customFormat="1" ht="24.15" customHeight="1">
      <c r="A139" s="40"/>
      <c r="B139" s="41"/>
      <c r="C139" s="229" t="s">
        <v>232</v>
      </c>
      <c r="D139" s="229" t="s">
        <v>227</v>
      </c>
      <c r="E139" s="230" t="s">
        <v>2359</v>
      </c>
      <c r="F139" s="231" t="s">
        <v>2360</v>
      </c>
      <c r="G139" s="232" t="s">
        <v>230</v>
      </c>
      <c r="H139" s="233">
        <v>414.10000000000002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4918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2362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4919</v>
      </c>
      <c r="G141" s="248"/>
      <c r="H141" s="252">
        <v>414.10000000000002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3" customHeight="1">
      <c r="A142" s="40"/>
      <c r="B142" s="41"/>
      <c r="C142" s="229" t="s">
        <v>256</v>
      </c>
      <c r="D142" s="229" t="s">
        <v>227</v>
      </c>
      <c r="E142" s="230" t="s">
        <v>1142</v>
      </c>
      <c r="F142" s="231" t="s">
        <v>1143</v>
      </c>
      <c r="G142" s="232" t="s">
        <v>240</v>
      </c>
      <c r="H142" s="233">
        <v>68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4920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1145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4921</v>
      </c>
      <c r="G144" s="248"/>
      <c r="H144" s="252">
        <v>68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263</v>
      </c>
      <c r="D145" s="229" t="s">
        <v>227</v>
      </c>
      <c r="E145" s="230" t="s">
        <v>1147</v>
      </c>
      <c r="F145" s="231" t="s">
        <v>1148</v>
      </c>
      <c r="G145" s="232" t="s">
        <v>240</v>
      </c>
      <c r="H145" s="233">
        <v>17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4922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1150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4923</v>
      </c>
      <c r="G147" s="248"/>
      <c r="H147" s="252">
        <v>17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1.75" customHeight="1">
      <c r="A148" s="40"/>
      <c r="B148" s="41"/>
      <c r="C148" s="229" t="s">
        <v>271</v>
      </c>
      <c r="D148" s="229" t="s">
        <v>227</v>
      </c>
      <c r="E148" s="230" t="s">
        <v>1886</v>
      </c>
      <c r="F148" s="231" t="s">
        <v>1887</v>
      </c>
      <c r="G148" s="232" t="s">
        <v>230</v>
      </c>
      <c r="H148" s="233">
        <v>32.899999999999999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0.00069999999999999999</v>
      </c>
      <c r="R148" s="238">
        <f>Q148*H148</f>
        <v>0.023029999999999998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4924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1889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1</v>
      </c>
      <c r="F150" s="251" t="s">
        <v>4925</v>
      </c>
      <c r="G150" s="248"/>
      <c r="H150" s="252">
        <v>32.899999999999999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16.5" customHeight="1">
      <c r="A151" s="40"/>
      <c r="B151" s="41"/>
      <c r="C151" s="229" t="s">
        <v>277</v>
      </c>
      <c r="D151" s="229" t="s">
        <v>227</v>
      </c>
      <c r="E151" s="230" t="s">
        <v>1891</v>
      </c>
      <c r="F151" s="231" t="s">
        <v>1892</v>
      </c>
      <c r="G151" s="232" t="s">
        <v>230</v>
      </c>
      <c r="H151" s="233">
        <v>32.899999999999999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4926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1894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2" customFormat="1" ht="37.8" customHeight="1">
      <c r="A153" s="40"/>
      <c r="B153" s="41"/>
      <c r="C153" s="229" t="s">
        <v>283</v>
      </c>
      <c r="D153" s="229" t="s">
        <v>227</v>
      </c>
      <c r="E153" s="230" t="s">
        <v>296</v>
      </c>
      <c r="F153" s="231" t="s">
        <v>297</v>
      </c>
      <c r="G153" s="232" t="s">
        <v>240</v>
      </c>
      <c r="H153" s="233">
        <v>285.97000000000003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4927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299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4928</v>
      </c>
      <c r="G155" s="248"/>
      <c r="H155" s="252">
        <v>82.819999999999993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80</v>
      </c>
      <c r="AY155" s="258" t="s">
        <v>225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4929</v>
      </c>
      <c r="G156" s="248"/>
      <c r="H156" s="252">
        <v>85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80</v>
      </c>
      <c r="AY156" s="258" t="s">
        <v>225</v>
      </c>
    </row>
    <row r="157" s="15" customFormat="1">
      <c r="A157" s="15"/>
      <c r="B157" s="271"/>
      <c r="C157" s="272"/>
      <c r="D157" s="249" t="s">
        <v>236</v>
      </c>
      <c r="E157" s="273" t="s">
        <v>1</v>
      </c>
      <c r="F157" s="274" t="s">
        <v>303</v>
      </c>
      <c r="G157" s="272"/>
      <c r="H157" s="275">
        <v>167.81999999999999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236</v>
      </c>
      <c r="AU157" s="281" t="s">
        <v>21</v>
      </c>
      <c r="AV157" s="15" t="s">
        <v>244</v>
      </c>
      <c r="AW157" s="15" t="s">
        <v>36</v>
      </c>
      <c r="AX157" s="15" t="s">
        <v>80</v>
      </c>
      <c r="AY157" s="281" t="s">
        <v>225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4930</v>
      </c>
      <c r="G158" s="248"/>
      <c r="H158" s="252">
        <v>4.2000000000000002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80</v>
      </c>
      <c r="AY158" s="258" t="s">
        <v>225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4931</v>
      </c>
      <c r="G159" s="248"/>
      <c r="H159" s="252">
        <v>7.2999999999999998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80</v>
      </c>
      <c r="AY159" s="258" t="s">
        <v>225</v>
      </c>
    </row>
    <row r="160" s="13" customFormat="1">
      <c r="A160" s="13"/>
      <c r="B160" s="247"/>
      <c r="C160" s="248"/>
      <c r="D160" s="249" t="s">
        <v>236</v>
      </c>
      <c r="E160" s="250" t="s">
        <v>1</v>
      </c>
      <c r="F160" s="251" t="s">
        <v>4932</v>
      </c>
      <c r="G160" s="248"/>
      <c r="H160" s="252">
        <v>46.5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236</v>
      </c>
      <c r="AU160" s="258" t="s">
        <v>21</v>
      </c>
      <c r="AV160" s="13" t="s">
        <v>21</v>
      </c>
      <c r="AW160" s="13" t="s">
        <v>36</v>
      </c>
      <c r="AX160" s="13" t="s">
        <v>80</v>
      </c>
      <c r="AY160" s="258" t="s">
        <v>225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4933</v>
      </c>
      <c r="G161" s="248"/>
      <c r="H161" s="252">
        <v>60.149999999999999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5" customFormat="1">
      <c r="A162" s="15"/>
      <c r="B162" s="271"/>
      <c r="C162" s="272"/>
      <c r="D162" s="249" t="s">
        <v>236</v>
      </c>
      <c r="E162" s="273" t="s">
        <v>185</v>
      </c>
      <c r="F162" s="274" t="s">
        <v>303</v>
      </c>
      <c r="G162" s="272"/>
      <c r="H162" s="275">
        <v>118.15000000000001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236</v>
      </c>
      <c r="AU162" s="281" t="s">
        <v>21</v>
      </c>
      <c r="AV162" s="15" t="s">
        <v>244</v>
      </c>
      <c r="AW162" s="15" t="s">
        <v>36</v>
      </c>
      <c r="AX162" s="15" t="s">
        <v>80</v>
      </c>
      <c r="AY162" s="281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285.97000000000003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37.8" customHeight="1">
      <c r="A164" s="40"/>
      <c r="B164" s="41"/>
      <c r="C164" s="229" t="s">
        <v>289</v>
      </c>
      <c r="D164" s="229" t="s">
        <v>227</v>
      </c>
      <c r="E164" s="230" t="s">
        <v>671</v>
      </c>
      <c r="F164" s="231" t="s">
        <v>672</v>
      </c>
      <c r="G164" s="232" t="s">
        <v>240</v>
      </c>
      <c r="H164" s="233">
        <v>38.600000000000001</v>
      </c>
      <c r="I164" s="234"/>
      <c r="J164" s="235">
        <f>ROUND(I164*H164,2)</f>
        <v>0</v>
      </c>
      <c r="K164" s="231" t="s">
        <v>2817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4934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4935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4936</v>
      </c>
      <c r="G166" s="248"/>
      <c r="H166" s="252">
        <v>38.600000000000001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37.8" customHeight="1">
      <c r="A167" s="40"/>
      <c r="B167" s="41"/>
      <c r="C167" s="229" t="s">
        <v>295</v>
      </c>
      <c r="D167" s="229" t="s">
        <v>227</v>
      </c>
      <c r="E167" s="230" t="s">
        <v>678</v>
      </c>
      <c r="F167" s="231" t="s">
        <v>679</v>
      </c>
      <c r="G167" s="232" t="s">
        <v>240</v>
      </c>
      <c r="H167" s="233">
        <v>386</v>
      </c>
      <c r="I167" s="234"/>
      <c r="J167" s="235">
        <f>ROUND(I167*H167,2)</f>
        <v>0</v>
      </c>
      <c r="K167" s="231" t="s">
        <v>2817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4937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4938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4939</v>
      </c>
      <c r="G169" s="248"/>
      <c r="H169" s="252">
        <v>386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88</v>
      </c>
      <c r="AY169" s="258" t="s">
        <v>225</v>
      </c>
    </row>
    <row r="170" s="2" customFormat="1" ht="24.15" customHeight="1">
      <c r="A170" s="40"/>
      <c r="B170" s="41"/>
      <c r="C170" s="229" t="s">
        <v>317</v>
      </c>
      <c r="D170" s="229" t="s">
        <v>227</v>
      </c>
      <c r="E170" s="230" t="s">
        <v>400</v>
      </c>
      <c r="F170" s="231" t="s">
        <v>401</v>
      </c>
      <c r="G170" s="232" t="s">
        <v>240</v>
      </c>
      <c r="H170" s="233">
        <v>118.15000000000001</v>
      </c>
      <c r="I170" s="234"/>
      <c r="J170" s="235">
        <f>ROUND(I170*H170,2)</f>
        <v>0</v>
      </c>
      <c r="K170" s="231" t="s">
        <v>231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232</v>
      </c>
      <c r="AT170" s="240" t="s">
        <v>227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4940</v>
      </c>
    </row>
    <row r="171" s="2" customFormat="1">
      <c r="A171" s="40"/>
      <c r="B171" s="41"/>
      <c r="C171" s="42"/>
      <c r="D171" s="242" t="s">
        <v>234</v>
      </c>
      <c r="E171" s="42"/>
      <c r="F171" s="243" t="s">
        <v>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234</v>
      </c>
      <c r="AU171" s="18" t="s">
        <v>21</v>
      </c>
    </row>
    <row r="172" s="13" customFormat="1">
      <c r="A172" s="13"/>
      <c r="B172" s="247"/>
      <c r="C172" s="248"/>
      <c r="D172" s="249" t="s">
        <v>236</v>
      </c>
      <c r="E172" s="250" t="s">
        <v>1</v>
      </c>
      <c r="F172" s="251" t="s">
        <v>185</v>
      </c>
      <c r="G172" s="248"/>
      <c r="H172" s="252">
        <v>118.15000000000001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236</v>
      </c>
      <c r="AU172" s="258" t="s">
        <v>21</v>
      </c>
      <c r="AV172" s="13" t="s">
        <v>21</v>
      </c>
      <c r="AW172" s="13" t="s">
        <v>36</v>
      </c>
      <c r="AX172" s="13" t="s">
        <v>88</v>
      </c>
      <c r="AY172" s="258" t="s">
        <v>225</v>
      </c>
    </row>
    <row r="173" s="2" customFormat="1" ht="37.8" customHeight="1">
      <c r="A173" s="40"/>
      <c r="B173" s="41"/>
      <c r="C173" s="229" t="s">
        <v>323</v>
      </c>
      <c r="D173" s="229" t="s">
        <v>227</v>
      </c>
      <c r="E173" s="230" t="s">
        <v>1320</v>
      </c>
      <c r="F173" s="231" t="s">
        <v>1321</v>
      </c>
      <c r="G173" s="232" t="s">
        <v>240</v>
      </c>
      <c r="H173" s="233">
        <v>4.2000000000000002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4941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1323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4930</v>
      </c>
      <c r="G175" s="248"/>
      <c r="H175" s="252">
        <v>4.2000000000000002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33" customHeight="1">
      <c r="A176" s="40"/>
      <c r="B176" s="41"/>
      <c r="C176" s="229" t="s">
        <v>328</v>
      </c>
      <c r="D176" s="229" t="s">
        <v>227</v>
      </c>
      <c r="E176" s="230" t="s">
        <v>393</v>
      </c>
      <c r="F176" s="231" t="s">
        <v>394</v>
      </c>
      <c r="G176" s="232" t="s">
        <v>395</v>
      </c>
      <c r="H176" s="233">
        <v>77.200000000000003</v>
      </c>
      <c r="I176" s="234"/>
      <c r="J176" s="235">
        <f>ROUND(I176*H176,2)</f>
        <v>0</v>
      </c>
      <c r="K176" s="231" t="s">
        <v>2817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4942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4943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4944</v>
      </c>
      <c r="G178" s="248"/>
      <c r="H178" s="252">
        <v>77.200000000000003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16.5" customHeight="1">
      <c r="A179" s="40"/>
      <c r="B179" s="41"/>
      <c r="C179" s="229" t="s">
        <v>8</v>
      </c>
      <c r="D179" s="229" t="s">
        <v>227</v>
      </c>
      <c r="E179" s="230" t="s">
        <v>406</v>
      </c>
      <c r="F179" s="231" t="s">
        <v>407</v>
      </c>
      <c r="G179" s="232" t="s">
        <v>240</v>
      </c>
      <c r="H179" s="233">
        <v>91.200000000000003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4945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409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4929</v>
      </c>
      <c r="G181" s="248"/>
      <c r="H181" s="252">
        <v>85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80</v>
      </c>
      <c r="AY181" s="258" t="s">
        <v>225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4946</v>
      </c>
      <c r="G182" s="248"/>
      <c r="H182" s="252">
        <v>6.2000000000000002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80</v>
      </c>
      <c r="AY182" s="258" t="s">
        <v>225</v>
      </c>
    </row>
    <row r="183" s="14" customFormat="1">
      <c r="A183" s="14"/>
      <c r="B183" s="260"/>
      <c r="C183" s="261"/>
      <c r="D183" s="249" t="s">
        <v>236</v>
      </c>
      <c r="E183" s="262" t="s">
        <v>1</v>
      </c>
      <c r="F183" s="263" t="s">
        <v>270</v>
      </c>
      <c r="G183" s="261"/>
      <c r="H183" s="264">
        <v>91.200000000000003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236</v>
      </c>
      <c r="AU183" s="270" t="s">
        <v>21</v>
      </c>
      <c r="AV183" s="14" t="s">
        <v>232</v>
      </c>
      <c r="AW183" s="14" t="s">
        <v>36</v>
      </c>
      <c r="AX183" s="14" t="s">
        <v>88</v>
      </c>
      <c r="AY183" s="270" t="s">
        <v>225</v>
      </c>
    </row>
    <row r="184" s="2" customFormat="1" ht="24.15" customHeight="1">
      <c r="A184" s="40"/>
      <c r="B184" s="41"/>
      <c r="C184" s="229" t="s">
        <v>340</v>
      </c>
      <c r="D184" s="229" t="s">
        <v>227</v>
      </c>
      <c r="E184" s="230" t="s">
        <v>324</v>
      </c>
      <c r="F184" s="231" t="s">
        <v>325</v>
      </c>
      <c r="G184" s="232" t="s">
        <v>240</v>
      </c>
      <c r="H184" s="233">
        <v>46.5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4947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327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4932</v>
      </c>
      <c r="G186" s="248"/>
      <c r="H186" s="252">
        <v>46.5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346</v>
      </c>
      <c r="D187" s="229" t="s">
        <v>227</v>
      </c>
      <c r="E187" s="230" t="s">
        <v>827</v>
      </c>
      <c r="F187" s="231" t="s">
        <v>828</v>
      </c>
      <c r="G187" s="232" t="s">
        <v>240</v>
      </c>
      <c r="H187" s="233">
        <v>11.720000000000001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4948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830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4949</v>
      </c>
      <c r="G189" s="248"/>
      <c r="H189" s="252">
        <v>11.6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4589</v>
      </c>
      <c r="G190" s="248"/>
      <c r="H190" s="252">
        <v>0.12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11.720000000000001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16.5" customHeight="1">
      <c r="A192" s="40"/>
      <c r="B192" s="41"/>
      <c r="C192" s="282" t="s">
        <v>352</v>
      </c>
      <c r="D192" s="282" t="s">
        <v>341</v>
      </c>
      <c r="E192" s="283" t="s">
        <v>4415</v>
      </c>
      <c r="F192" s="284" t="s">
        <v>4416</v>
      </c>
      <c r="G192" s="285" t="s">
        <v>395</v>
      </c>
      <c r="H192" s="286">
        <v>23.199999999999999</v>
      </c>
      <c r="I192" s="287"/>
      <c r="J192" s="288">
        <f>ROUND(I192*H192,2)</f>
        <v>0</v>
      </c>
      <c r="K192" s="284" t="s">
        <v>231</v>
      </c>
      <c r="L192" s="289"/>
      <c r="M192" s="290" t="s">
        <v>1</v>
      </c>
      <c r="N192" s="291" t="s">
        <v>45</v>
      </c>
      <c r="O192" s="93"/>
      <c r="P192" s="238">
        <f>O192*H192</f>
        <v>0</v>
      </c>
      <c r="Q192" s="238">
        <v>1</v>
      </c>
      <c r="R192" s="238">
        <f>Q192*H192</f>
        <v>23.199999999999999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277</v>
      </c>
      <c r="AT192" s="240" t="s">
        <v>341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4950</v>
      </c>
    </row>
    <row r="193" s="13" customFormat="1">
      <c r="A193" s="13"/>
      <c r="B193" s="247"/>
      <c r="C193" s="248"/>
      <c r="D193" s="249" t="s">
        <v>236</v>
      </c>
      <c r="E193" s="248"/>
      <c r="F193" s="251" t="s">
        <v>4951</v>
      </c>
      <c r="G193" s="248"/>
      <c r="H193" s="252">
        <v>23.199999999999999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4</v>
      </c>
      <c r="AX193" s="13" t="s">
        <v>88</v>
      </c>
      <c r="AY193" s="258" t="s">
        <v>225</v>
      </c>
    </row>
    <row r="194" s="2" customFormat="1" ht="16.5" customHeight="1">
      <c r="A194" s="40"/>
      <c r="B194" s="41"/>
      <c r="C194" s="282" t="s">
        <v>358</v>
      </c>
      <c r="D194" s="282" t="s">
        <v>341</v>
      </c>
      <c r="E194" s="283" t="s">
        <v>1334</v>
      </c>
      <c r="F194" s="284" t="s">
        <v>1335</v>
      </c>
      <c r="G194" s="285" t="s">
        <v>395</v>
      </c>
      <c r="H194" s="286">
        <v>5.5999999999999996</v>
      </c>
      <c r="I194" s="287"/>
      <c r="J194" s="288">
        <f>ROUND(I194*H194,2)</f>
        <v>0</v>
      </c>
      <c r="K194" s="284" t="s">
        <v>231</v>
      </c>
      <c r="L194" s="289"/>
      <c r="M194" s="290" t="s">
        <v>1</v>
      </c>
      <c r="N194" s="291" t="s">
        <v>45</v>
      </c>
      <c r="O194" s="93"/>
      <c r="P194" s="238">
        <f>O194*H194</f>
        <v>0</v>
      </c>
      <c r="Q194" s="238">
        <v>1</v>
      </c>
      <c r="R194" s="238">
        <f>Q194*H194</f>
        <v>5.5999999999999996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277</v>
      </c>
      <c r="AT194" s="240" t="s">
        <v>341</v>
      </c>
      <c r="AU194" s="240" t="s">
        <v>21</v>
      </c>
      <c r="AY194" s="18" t="s">
        <v>225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88</v>
      </c>
      <c r="BK194" s="241">
        <f>ROUND(I194*H194,2)</f>
        <v>0</v>
      </c>
      <c r="BL194" s="18" t="s">
        <v>232</v>
      </c>
      <c r="BM194" s="240" t="s">
        <v>4952</v>
      </c>
    </row>
    <row r="195" s="13" customFormat="1">
      <c r="A195" s="13"/>
      <c r="B195" s="247"/>
      <c r="C195" s="248"/>
      <c r="D195" s="249" t="s">
        <v>236</v>
      </c>
      <c r="E195" s="248"/>
      <c r="F195" s="251" t="s">
        <v>4953</v>
      </c>
      <c r="G195" s="248"/>
      <c r="H195" s="252">
        <v>5.5999999999999996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4</v>
      </c>
      <c r="AX195" s="13" t="s">
        <v>88</v>
      </c>
      <c r="AY195" s="258" t="s">
        <v>225</v>
      </c>
    </row>
    <row r="196" s="2" customFormat="1" ht="33" customHeight="1">
      <c r="A196" s="40"/>
      <c r="B196" s="41"/>
      <c r="C196" s="229" t="s">
        <v>364</v>
      </c>
      <c r="D196" s="229" t="s">
        <v>227</v>
      </c>
      <c r="E196" s="230" t="s">
        <v>1184</v>
      </c>
      <c r="F196" s="231" t="s">
        <v>1185</v>
      </c>
      <c r="G196" s="232" t="s">
        <v>230</v>
      </c>
      <c r="H196" s="233">
        <v>401.19999999999999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4954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1187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4955</v>
      </c>
      <c r="G198" s="248"/>
      <c r="H198" s="252">
        <v>401.19999999999999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</v>
      </c>
      <c r="D199" s="229" t="s">
        <v>227</v>
      </c>
      <c r="E199" s="230" t="s">
        <v>1203</v>
      </c>
      <c r="F199" s="231" t="s">
        <v>1204</v>
      </c>
      <c r="G199" s="232" t="s">
        <v>230</v>
      </c>
      <c r="H199" s="233">
        <v>31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4956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1206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2" customFormat="1" ht="16.5" customHeight="1">
      <c r="A201" s="40"/>
      <c r="B201" s="41"/>
      <c r="C201" s="282" t="s">
        <v>374</v>
      </c>
      <c r="D201" s="282" t="s">
        <v>341</v>
      </c>
      <c r="E201" s="283" t="s">
        <v>424</v>
      </c>
      <c r="F201" s="284" t="s">
        <v>425</v>
      </c>
      <c r="G201" s="285" t="s">
        <v>426</v>
      </c>
      <c r="H201" s="286">
        <v>0.62</v>
      </c>
      <c r="I201" s="287"/>
      <c r="J201" s="288">
        <f>ROUND(I201*H201,2)</f>
        <v>0</v>
      </c>
      <c r="K201" s="284" t="s">
        <v>231</v>
      </c>
      <c r="L201" s="289"/>
      <c r="M201" s="290" t="s">
        <v>1</v>
      </c>
      <c r="N201" s="291" t="s">
        <v>45</v>
      </c>
      <c r="O201" s="93"/>
      <c r="P201" s="238">
        <f>O201*H201</f>
        <v>0</v>
      </c>
      <c r="Q201" s="238">
        <v>0.001</v>
      </c>
      <c r="R201" s="238">
        <f>Q201*H201</f>
        <v>0.00062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277</v>
      </c>
      <c r="AT201" s="240" t="s">
        <v>341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4957</v>
      </c>
    </row>
    <row r="202" s="13" customFormat="1">
      <c r="A202" s="13"/>
      <c r="B202" s="247"/>
      <c r="C202" s="248"/>
      <c r="D202" s="249" t="s">
        <v>236</v>
      </c>
      <c r="E202" s="248"/>
      <c r="F202" s="251" t="s">
        <v>4958</v>
      </c>
      <c r="G202" s="248"/>
      <c r="H202" s="252">
        <v>0.62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236</v>
      </c>
      <c r="AU202" s="258" t="s">
        <v>21</v>
      </c>
      <c r="AV202" s="13" t="s">
        <v>21</v>
      </c>
      <c r="AW202" s="13" t="s">
        <v>4</v>
      </c>
      <c r="AX202" s="13" t="s">
        <v>88</v>
      </c>
      <c r="AY202" s="258" t="s">
        <v>225</v>
      </c>
    </row>
    <row r="203" s="2" customFormat="1" ht="24.15" customHeight="1">
      <c r="A203" s="40"/>
      <c r="B203" s="41"/>
      <c r="C203" s="229" t="s">
        <v>379</v>
      </c>
      <c r="D203" s="229" t="s">
        <v>227</v>
      </c>
      <c r="E203" s="230" t="s">
        <v>708</v>
      </c>
      <c r="F203" s="231" t="s">
        <v>709</v>
      </c>
      <c r="G203" s="232" t="s">
        <v>230</v>
      </c>
      <c r="H203" s="233">
        <v>401.19999999999999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4959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711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2" customFormat="1" ht="16.5" customHeight="1">
      <c r="A205" s="40"/>
      <c r="B205" s="41"/>
      <c r="C205" s="229" t="s">
        <v>386</v>
      </c>
      <c r="D205" s="229" t="s">
        <v>227</v>
      </c>
      <c r="E205" s="230" t="s">
        <v>437</v>
      </c>
      <c r="F205" s="231" t="s">
        <v>438</v>
      </c>
      <c r="G205" s="232" t="s">
        <v>240</v>
      </c>
      <c r="H205" s="233">
        <v>0.62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4960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440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2" customFormat="1" ht="22.8" customHeight="1">
      <c r="A207" s="12"/>
      <c r="B207" s="213"/>
      <c r="C207" s="214"/>
      <c r="D207" s="215" t="s">
        <v>79</v>
      </c>
      <c r="E207" s="227" t="s">
        <v>21</v>
      </c>
      <c r="F207" s="227" t="s">
        <v>446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SUM(P208:P210)</f>
        <v>0</v>
      </c>
      <c r="Q207" s="221"/>
      <c r="R207" s="222">
        <f>SUM(R208:R210)</f>
        <v>6.2127540000000003</v>
      </c>
      <c r="S207" s="221"/>
      <c r="T207" s="223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88</v>
      </c>
      <c r="AT207" s="225" t="s">
        <v>79</v>
      </c>
      <c r="AU207" s="225" t="s">
        <v>88</v>
      </c>
      <c r="AY207" s="224" t="s">
        <v>225</v>
      </c>
      <c r="BK207" s="226">
        <f>SUM(BK208:BK210)</f>
        <v>0</v>
      </c>
    </row>
    <row r="208" s="2" customFormat="1" ht="16.5" customHeight="1">
      <c r="A208" s="40"/>
      <c r="B208" s="41"/>
      <c r="C208" s="229" t="s">
        <v>392</v>
      </c>
      <c r="D208" s="229" t="s">
        <v>227</v>
      </c>
      <c r="E208" s="230" t="s">
        <v>988</v>
      </c>
      <c r="F208" s="231" t="s">
        <v>989</v>
      </c>
      <c r="G208" s="232" t="s">
        <v>240</v>
      </c>
      <c r="H208" s="233">
        <v>2.7000000000000002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2.3010199999999998</v>
      </c>
      <c r="R208" s="238">
        <f>Q208*H208</f>
        <v>6.2127540000000003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4961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991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4962</v>
      </c>
      <c r="G210" s="248"/>
      <c r="H210" s="252">
        <v>2.7000000000000002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12" customFormat="1" ht="22.8" customHeight="1">
      <c r="A211" s="12"/>
      <c r="B211" s="213"/>
      <c r="C211" s="214"/>
      <c r="D211" s="215" t="s">
        <v>79</v>
      </c>
      <c r="E211" s="227" t="s">
        <v>244</v>
      </c>
      <c r="F211" s="227" t="s">
        <v>462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SUM(P212:P228)</f>
        <v>0</v>
      </c>
      <c r="Q211" s="221"/>
      <c r="R211" s="222">
        <f>SUM(R212:R228)</f>
        <v>2.0355451699999998</v>
      </c>
      <c r="S211" s="221"/>
      <c r="T211" s="223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88</v>
      </c>
      <c r="AT211" s="225" t="s">
        <v>79</v>
      </c>
      <c r="AU211" s="225" t="s">
        <v>88</v>
      </c>
      <c r="AY211" s="224" t="s">
        <v>225</v>
      </c>
      <c r="BK211" s="226">
        <f>SUM(BK212:BK228)</f>
        <v>0</v>
      </c>
    </row>
    <row r="212" s="2" customFormat="1" ht="24.15" customHeight="1">
      <c r="A212" s="40"/>
      <c r="B212" s="41"/>
      <c r="C212" s="229" t="s">
        <v>399</v>
      </c>
      <c r="D212" s="229" t="s">
        <v>227</v>
      </c>
      <c r="E212" s="230" t="s">
        <v>889</v>
      </c>
      <c r="F212" s="231" t="s">
        <v>890</v>
      </c>
      <c r="G212" s="232" t="s">
        <v>240</v>
      </c>
      <c r="H212" s="233">
        <v>13.41</v>
      </c>
      <c r="I212" s="234"/>
      <c r="J212" s="235">
        <f>ROUND(I212*H212,2)</f>
        <v>0</v>
      </c>
      <c r="K212" s="231" t="s">
        <v>231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232</v>
      </c>
      <c r="AT212" s="240" t="s">
        <v>227</v>
      </c>
      <c r="AU212" s="240" t="s">
        <v>21</v>
      </c>
      <c r="AY212" s="18" t="s">
        <v>225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88</v>
      </c>
      <c r="BK212" s="241">
        <f>ROUND(I212*H212,2)</f>
        <v>0</v>
      </c>
      <c r="BL212" s="18" t="s">
        <v>232</v>
      </c>
      <c r="BM212" s="240" t="s">
        <v>4963</v>
      </c>
    </row>
    <row r="213" s="2" customFormat="1">
      <c r="A213" s="40"/>
      <c r="B213" s="41"/>
      <c r="C213" s="42"/>
      <c r="D213" s="242" t="s">
        <v>234</v>
      </c>
      <c r="E213" s="42"/>
      <c r="F213" s="243" t="s">
        <v>892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234</v>
      </c>
      <c r="AU213" s="18" t="s">
        <v>21</v>
      </c>
    </row>
    <row r="214" s="13" customFormat="1">
      <c r="A214" s="13"/>
      <c r="B214" s="247"/>
      <c r="C214" s="248"/>
      <c r="D214" s="249" t="s">
        <v>236</v>
      </c>
      <c r="E214" s="250" t="s">
        <v>1</v>
      </c>
      <c r="F214" s="251" t="s">
        <v>4964</v>
      </c>
      <c r="G214" s="248"/>
      <c r="H214" s="252">
        <v>13.41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236</v>
      </c>
      <c r="AU214" s="258" t="s">
        <v>21</v>
      </c>
      <c r="AV214" s="13" t="s">
        <v>21</v>
      </c>
      <c r="AW214" s="13" t="s">
        <v>36</v>
      </c>
      <c r="AX214" s="13" t="s">
        <v>88</v>
      </c>
      <c r="AY214" s="258" t="s">
        <v>225</v>
      </c>
    </row>
    <row r="215" s="2" customFormat="1" ht="21.75" customHeight="1">
      <c r="A215" s="40"/>
      <c r="B215" s="41"/>
      <c r="C215" s="229" t="s">
        <v>701</v>
      </c>
      <c r="D215" s="229" t="s">
        <v>227</v>
      </c>
      <c r="E215" s="230" t="s">
        <v>720</v>
      </c>
      <c r="F215" s="231" t="s">
        <v>721</v>
      </c>
      <c r="G215" s="232" t="s">
        <v>230</v>
      </c>
      <c r="H215" s="233">
        <v>56.469999999999999</v>
      </c>
      <c r="I215" s="234"/>
      <c r="J215" s="235">
        <f>ROUND(I215*H215,2)</f>
        <v>0</v>
      </c>
      <c r="K215" s="231" t="s">
        <v>231</v>
      </c>
      <c r="L215" s="46"/>
      <c r="M215" s="236" t="s">
        <v>1</v>
      </c>
      <c r="N215" s="237" t="s">
        <v>45</v>
      </c>
      <c r="O215" s="93"/>
      <c r="P215" s="238">
        <f>O215*H215</f>
        <v>0</v>
      </c>
      <c r="Q215" s="238">
        <v>0.0086499999999999997</v>
      </c>
      <c r="R215" s="238">
        <f>Q215*H215</f>
        <v>0.4884655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232</v>
      </c>
      <c r="AT215" s="240" t="s">
        <v>227</v>
      </c>
      <c r="AU215" s="240" t="s">
        <v>21</v>
      </c>
      <c r="AY215" s="18" t="s">
        <v>225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88</v>
      </c>
      <c r="BK215" s="241">
        <f>ROUND(I215*H215,2)</f>
        <v>0</v>
      </c>
      <c r="BL215" s="18" t="s">
        <v>232</v>
      </c>
      <c r="BM215" s="240" t="s">
        <v>4965</v>
      </c>
    </row>
    <row r="216" s="2" customFormat="1">
      <c r="A216" s="40"/>
      <c r="B216" s="41"/>
      <c r="C216" s="42"/>
      <c r="D216" s="242" t="s">
        <v>234</v>
      </c>
      <c r="E216" s="42"/>
      <c r="F216" s="243" t="s">
        <v>723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234</v>
      </c>
      <c r="AU216" s="18" t="s">
        <v>21</v>
      </c>
    </row>
    <row r="217" s="13" customFormat="1">
      <c r="A217" s="13"/>
      <c r="B217" s="247"/>
      <c r="C217" s="248"/>
      <c r="D217" s="249" t="s">
        <v>236</v>
      </c>
      <c r="E217" s="250" t="s">
        <v>1</v>
      </c>
      <c r="F217" s="251" t="s">
        <v>4966</v>
      </c>
      <c r="G217" s="248"/>
      <c r="H217" s="252">
        <v>56.469999999999999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236</v>
      </c>
      <c r="AU217" s="258" t="s">
        <v>21</v>
      </c>
      <c r="AV217" s="13" t="s">
        <v>21</v>
      </c>
      <c r="AW217" s="13" t="s">
        <v>36</v>
      </c>
      <c r="AX217" s="13" t="s">
        <v>88</v>
      </c>
      <c r="AY217" s="258" t="s">
        <v>225</v>
      </c>
    </row>
    <row r="218" s="2" customFormat="1" ht="21.75" customHeight="1">
      <c r="A218" s="40"/>
      <c r="B218" s="41"/>
      <c r="C218" s="229" t="s">
        <v>405</v>
      </c>
      <c r="D218" s="229" t="s">
        <v>227</v>
      </c>
      <c r="E218" s="230" t="s">
        <v>725</v>
      </c>
      <c r="F218" s="231" t="s">
        <v>726</v>
      </c>
      <c r="G218" s="232" t="s">
        <v>230</v>
      </c>
      <c r="H218" s="233">
        <v>56.469999999999999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4967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728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412</v>
      </c>
      <c r="D220" s="229" t="s">
        <v>227</v>
      </c>
      <c r="E220" s="230" t="s">
        <v>1022</v>
      </c>
      <c r="F220" s="231" t="s">
        <v>1023</v>
      </c>
      <c r="G220" s="232" t="s">
        <v>395</v>
      </c>
      <c r="H220" s="233">
        <v>0.57899999999999996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1.09528</v>
      </c>
      <c r="R220" s="238">
        <f>Q220*H220</f>
        <v>0.63416711999999997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4968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1025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4969</v>
      </c>
      <c r="G222" s="248"/>
      <c r="H222" s="252">
        <v>0.57899999999999996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418</v>
      </c>
      <c r="D223" s="229" t="s">
        <v>227</v>
      </c>
      <c r="E223" s="230" t="s">
        <v>730</v>
      </c>
      <c r="F223" s="231" t="s">
        <v>731</v>
      </c>
      <c r="G223" s="232" t="s">
        <v>395</v>
      </c>
      <c r="H223" s="233">
        <v>0.20599999999999999</v>
      </c>
      <c r="I223" s="234"/>
      <c r="J223" s="235">
        <f>ROUND(I223*H223,2)</f>
        <v>0</v>
      </c>
      <c r="K223" s="231" t="s">
        <v>2817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1.0556000000000001</v>
      </c>
      <c r="R223" s="238">
        <f>Q223*H223</f>
        <v>0.2174536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4970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4971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4972</v>
      </c>
      <c r="G225" s="248"/>
      <c r="H225" s="252">
        <v>0.20599999999999999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423</v>
      </c>
      <c r="D226" s="229" t="s">
        <v>227</v>
      </c>
      <c r="E226" s="230" t="s">
        <v>736</v>
      </c>
      <c r="F226" s="231" t="s">
        <v>737</v>
      </c>
      <c r="G226" s="232" t="s">
        <v>395</v>
      </c>
      <c r="H226" s="233">
        <v>0.66900000000000004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1.03955</v>
      </c>
      <c r="R226" s="238">
        <f>Q226*H226</f>
        <v>0.69545895000000002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4973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739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4974</v>
      </c>
      <c r="G228" s="248"/>
      <c r="H228" s="252">
        <v>0.66900000000000004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12" customFormat="1" ht="22.8" customHeight="1">
      <c r="A229" s="12"/>
      <c r="B229" s="213"/>
      <c r="C229" s="214"/>
      <c r="D229" s="215" t="s">
        <v>79</v>
      </c>
      <c r="E229" s="227" t="s">
        <v>232</v>
      </c>
      <c r="F229" s="227" t="s">
        <v>469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SUM(P230:P231)</f>
        <v>0</v>
      </c>
      <c r="Q229" s="221"/>
      <c r="R229" s="222">
        <f>SUM(R230:R231)</f>
        <v>14.629199999999999</v>
      </c>
      <c r="S229" s="221"/>
      <c r="T229" s="223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88</v>
      </c>
      <c r="AT229" s="225" t="s">
        <v>79</v>
      </c>
      <c r="AU229" s="225" t="s">
        <v>88</v>
      </c>
      <c r="AY229" s="224" t="s">
        <v>225</v>
      </c>
      <c r="BK229" s="226">
        <f>SUM(BK230:BK231)</f>
        <v>0</v>
      </c>
    </row>
    <row r="230" s="2" customFormat="1" ht="16.5" customHeight="1">
      <c r="A230" s="40"/>
      <c r="B230" s="41"/>
      <c r="C230" s="229" t="s">
        <v>430</v>
      </c>
      <c r="D230" s="229" t="s">
        <v>227</v>
      </c>
      <c r="E230" s="230" t="s">
        <v>499</v>
      </c>
      <c r="F230" s="231" t="s">
        <v>500</v>
      </c>
      <c r="G230" s="232" t="s">
        <v>240</v>
      </c>
      <c r="H230" s="233">
        <v>7.2999999999999998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2.004</v>
      </c>
      <c r="R230" s="238">
        <f>Q230*H230</f>
        <v>14.629199999999999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232</v>
      </c>
      <c r="AT230" s="240" t="s">
        <v>227</v>
      </c>
      <c r="AU230" s="240" t="s">
        <v>21</v>
      </c>
      <c r="AY230" s="18" t="s">
        <v>225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88</v>
      </c>
      <c r="BK230" s="241">
        <f>ROUND(I230*H230,2)</f>
        <v>0</v>
      </c>
      <c r="BL230" s="18" t="s">
        <v>232</v>
      </c>
      <c r="BM230" s="240" t="s">
        <v>4975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4976</v>
      </c>
      <c r="G231" s="248"/>
      <c r="H231" s="252">
        <v>7.2999999999999998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277</v>
      </c>
      <c r="F232" s="227" t="s">
        <v>757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SUM(P233:P259)</f>
        <v>0</v>
      </c>
      <c r="Q232" s="221"/>
      <c r="R232" s="222">
        <f>SUM(R233:R259)</f>
        <v>4.1012209999999998</v>
      </c>
      <c r="S232" s="221"/>
      <c r="T232" s="223">
        <f>SUM(T233:T259)</f>
        <v>11.424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88</v>
      </c>
      <c r="AT232" s="225" t="s">
        <v>79</v>
      </c>
      <c r="AU232" s="225" t="s">
        <v>88</v>
      </c>
      <c r="AY232" s="224" t="s">
        <v>225</v>
      </c>
      <c r="BK232" s="226">
        <f>SUM(BK233:BK259)</f>
        <v>0</v>
      </c>
    </row>
    <row r="233" s="2" customFormat="1" ht="21.75" customHeight="1">
      <c r="A233" s="40"/>
      <c r="B233" s="41"/>
      <c r="C233" s="229" t="s">
        <v>436</v>
      </c>
      <c r="D233" s="229" t="s">
        <v>227</v>
      </c>
      <c r="E233" s="230" t="s">
        <v>4977</v>
      </c>
      <c r="F233" s="231" t="s">
        <v>4978</v>
      </c>
      <c r="G233" s="232" t="s">
        <v>537</v>
      </c>
      <c r="H233" s="233">
        <v>13.6</v>
      </c>
      <c r="I233" s="234"/>
      <c r="J233" s="235">
        <f>ROUND(I233*H233,2)</f>
        <v>0</v>
      </c>
      <c r="K233" s="231" t="s">
        <v>231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0.83999999999999997</v>
      </c>
      <c r="T233" s="239">
        <f>S233*H233</f>
        <v>11.424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232</v>
      </c>
      <c r="AT233" s="240" t="s">
        <v>227</v>
      </c>
      <c r="AU233" s="240" t="s">
        <v>21</v>
      </c>
      <c r="AY233" s="18" t="s">
        <v>225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88</v>
      </c>
      <c r="BK233" s="241">
        <f>ROUND(I233*H233,2)</f>
        <v>0</v>
      </c>
      <c r="BL233" s="18" t="s">
        <v>232</v>
      </c>
      <c r="BM233" s="240" t="s">
        <v>4979</v>
      </c>
    </row>
    <row r="234" s="2" customFormat="1">
      <c r="A234" s="40"/>
      <c r="B234" s="41"/>
      <c r="C234" s="42"/>
      <c r="D234" s="242" t="s">
        <v>234</v>
      </c>
      <c r="E234" s="42"/>
      <c r="F234" s="243" t="s">
        <v>4980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234</v>
      </c>
      <c r="AU234" s="18" t="s">
        <v>21</v>
      </c>
    </row>
    <row r="235" s="13" customFormat="1">
      <c r="A235" s="13"/>
      <c r="B235" s="247"/>
      <c r="C235" s="248"/>
      <c r="D235" s="249" t="s">
        <v>236</v>
      </c>
      <c r="E235" s="250" t="s">
        <v>1</v>
      </c>
      <c r="F235" s="251" t="s">
        <v>4981</v>
      </c>
      <c r="G235" s="248"/>
      <c r="H235" s="252">
        <v>13.6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236</v>
      </c>
      <c r="AU235" s="258" t="s">
        <v>21</v>
      </c>
      <c r="AV235" s="13" t="s">
        <v>21</v>
      </c>
      <c r="AW235" s="13" t="s">
        <v>36</v>
      </c>
      <c r="AX235" s="13" t="s">
        <v>88</v>
      </c>
      <c r="AY235" s="258" t="s">
        <v>225</v>
      </c>
    </row>
    <row r="236" s="2" customFormat="1" ht="24.15" customHeight="1">
      <c r="A236" s="40"/>
      <c r="B236" s="41"/>
      <c r="C236" s="229" t="s">
        <v>441</v>
      </c>
      <c r="D236" s="229" t="s">
        <v>227</v>
      </c>
      <c r="E236" s="230" t="s">
        <v>4455</v>
      </c>
      <c r="F236" s="231" t="s">
        <v>4456</v>
      </c>
      <c r="G236" s="232" t="s">
        <v>537</v>
      </c>
      <c r="H236" s="233">
        <v>11.699999999999999</v>
      </c>
      <c r="I236" s="234"/>
      <c r="J236" s="235">
        <f>ROUND(I236*H236,2)</f>
        <v>0</v>
      </c>
      <c r="K236" s="231" t="s">
        <v>231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3.0000000000000001E-05</v>
      </c>
      <c r="R236" s="238">
        <f>Q236*H236</f>
        <v>0.00035099999999999997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232</v>
      </c>
      <c r="AT236" s="240" t="s">
        <v>227</v>
      </c>
      <c r="AU236" s="240" t="s">
        <v>21</v>
      </c>
      <c r="AY236" s="18" t="s">
        <v>225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88</v>
      </c>
      <c r="BK236" s="241">
        <f>ROUND(I236*H236,2)</f>
        <v>0</v>
      </c>
      <c r="BL236" s="18" t="s">
        <v>232</v>
      </c>
      <c r="BM236" s="240" t="s">
        <v>4982</v>
      </c>
    </row>
    <row r="237" s="2" customFormat="1">
      <c r="A237" s="40"/>
      <c r="B237" s="41"/>
      <c r="C237" s="42"/>
      <c r="D237" s="242" t="s">
        <v>234</v>
      </c>
      <c r="E237" s="42"/>
      <c r="F237" s="243" t="s">
        <v>4458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234</v>
      </c>
      <c r="AU237" s="18" t="s">
        <v>21</v>
      </c>
    </row>
    <row r="238" s="13" customFormat="1">
      <c r="A238" s="13"/>
      <c r="B238" s="247"/>
      <c r="C238" s="248"/>
      <c r="D238" s="249" t="s">
        <v>236</v>
      </c>
      <c r="E238" s="250" t="s">
        <v>1</v>
      </c>
      <c r="F238" s="251" t="s">
        <v>4983</v>
      </c>
      <c r="G238" s="248"/>
      <c r="H238" s="252">
        <v>11.699999999999999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236</v>
      </c>
      <c r="AU238" s="258" t="s">
        <v>21</v>
      </c>
      <c r="AV238" s="13" t="s">
        <v>21</v>
      </c>
      <c r="AW238" s="13" t="s">
        <v>36</v>
      </c>
      <c r="AX238" s="13" t="s">
        <v>88</v>
      </c>
      <c r="AY238" s="258" t="s">
        <v>225</v>
      </c>
    </row>
    <row r="239" s="2" customFormat="1" ht="24.15" customHeight="1">
      <c r="A239" s="40"/>
      <c r="B239" s="41"/>
      <c r="C239" s="282" t="s">
        <v>729</v>
      </c>
      <c r="D239" s="282" t="s">
        <v>341</v>
      </c>
      <c r="E239" s="283" t="s">
        <v>4984</v>
      </c>
      <c r="F239" s="284" t="s">
        <v>4985</v>
      </c>
      <c r="G239" s="285" t="s">
        <v>537</v>
      </c>
      <c r="H239" s="286">
        <v>11.699999999999999</v>
      </c>
      <c r="I239" s="287"/>
      <c r="J239" s="288">
        <f>ROUND(I239*H239,2)</f>
        <v>0</v>
      </c>
      <c r="K239" s="284" t="s">
        <v>231</v>
      </c>
      <c r="L239" s="289"/>
      <c r="M239" s="290" t="s">
        <v>1</v>
      </c>
      <c r="N239" s="291" t="s">
        <v>45</v>
      </c>
      <c r="O239" s="93"/>
      <c r="P239" s="238">
        <f>O239*H239</f>
        <v>0</v>
      </c>
      <c r="Q239" s="238">
        <v>0.040000000000000001</v>
      </c>
      <c r="R239" s="238">
        <f>Q239*H239</f>
        <v>0.46799999999999997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277</v>
      </c>
      <c r="AT239" s="240" t="s">
        <v>341</v>
      </c>
      <c r="AU239" s="240" t="s">
        <v>21</v>
      </c>
      <c r="AY239" s="18" t="s">
        <v>225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88</v>
      </c>
      <c r="BK239" s="241">
        <f>ROUND(I239*H239,2)</f>
        <v>0</v>
      </c>
      <c r="BL239" s="18" t="s">
        <v>232</v>
      </c>
      <c r="BM239" s="240" t="s">
        <v>4986</v>
      </c>
    </row>
    <row r="240" s="2" customFormat="1" ht="24.15" customHeight="1">
      <c r="A240" s="40"/>
      <c r="B240" s="41"/>
      <c r="C240" s="229" t="s">
        <v>735</v>
      </c>
      <c r="D240" s="229" t="s">
        <v>227</v>
      </c>
      <c r="E240" s="230" t="s">
        <v>4987</v>
      </c>
      <c r="F240" s="231" t="s">
        <v>4988</v>
      </c>
      <c r="G240" s="232" t="s">
        <v>459</v>
      </c>
      <c r="H240" s="233">
        <v>1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0.00010000000000000001</v>
      </c>
      <c r="R240" s="238">
        <f>Q240*H240</f>
        <v>0.00010000000000000001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4989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4990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>
      <c r="A242" s="40"/>
      <c r="B242" s="41"/>
      <c r="C242" s="42"/>
      <c r="D242" s="249" t="s">
        <v>261</v>
      </c>
      <c r="E242" s="42"/>
      <c r="F242" s="259" t="s">
        <v>4336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261</v>
      </c>
      <c r="AU242" s="18" t="s">
        <v>21</v>
      </c>
    </row>
    <row r="243" s="2" customFormat="1" ht="21.75" customHeight="1">
      <c r="A243" s="40"/>
      <c r="B243" s="41"/>
      <c r="C243" s="282" t="s">
        <v>456</v>
      </c>
      <c r="D243" s="282" t="s">
        <v>341</v>
      </c>
      <c r="E243" s="283" t="s">
        <v>4991</v>
      </c>
      <c r="F243" s="284" t="s">
        <v>4992</v>
      </c>
      <c r="G243" s="285" t="s">
        <v>459</v>
      </c>
      <c r="H243" s="286">
        <v>1</v>
      </c>
      <c r="I243" s="287"/>
      <c r="J243" s="288">
        <f>ROUND(I243*H243,2)</f>
        <v>0</v>
      </c>
      <c r="K243" s="284" t="s">
        <v>231</v>
      </c>
      <c r="L243" s="289"/>
      <c r="M243" s="290" t="s">
        <v>1</v>
      </c>
      <c r="N243" s="291" t="s">
        <v>45</v>
      </c>
      <c r="O243" s="93"/>
      <c r="P243" s="238">
        <f>O243*H243</f>
        <v>0</v>
      </c>
      <c r="Q243" s="238">
        <v>0.0012999999999999999</v>
      </c>
      <c r="R243" s="238">
        <f>Q243*H243</f>
        <v>0.0012999999999999999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277</v>
      </c>
      <c r="AT243" s="240" t="s">
        <v>341</v>
      </c>
      <c r="AU243" s="240" t="s">
        <v>21</v>
      </c>
      <c r="AY243" s="18" t="s">
        <v>225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88</v>
      </c>
      <c r="BK243" s="241">
        <f>ROUND(I243*H243,2)</f>
        <v>0</v>
      </c>
      <c r="BL243" s="18" t="s">
        <v>232</v>
      </c>
      <c r="BM243" s="240" t="s">
        <v>4993</v>
      </c>
    </row>
    <row r="244" s="2" customFormat="1" ht="24.15" customHeight="1">
      <c r="A244" s="40"/>
      <c r="B244" s="41"/>
      <c r="C244" s="229" t="s">
        <v>463</v>
      </c>
      <c r="D244" s="229" t="s">
        <v>227</v>
      </c>
      <c r="E244" s="230" t="s">
        <v>4994</v>
      </c>
      <c r="F244" s="231" t="s">
        <v>4995</v>
      </c>
      <c r="G244" s="232" t="s">
        <v>459</v>
      </c>
      <c r="H244" s="233">
        <v>2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0.00011</v>
      </c>
      <c r="R244" s="238">
        <f>Q244*H244</f>
        <v>0.00022000000000000001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4996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4997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2" customFormat="1">
      <c r="A246" s="40"/>
      <c r="B246" s="41"/>
      <c r="C246" s="42"/>
      <c r="D246" s="249" t="s">
        <v>261</v>
      </c>
      <c r="E246" s="42"/>
      <c r="F246" s="259" t="s">
        <v>4660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261</v>
      </c>
      <c r="AU246" s="18" t="s">
        <v>21</v>
      </c>
    </row>
    <row r="247" s="2" customFormat="1" ht="21.75" customHeight="1">
      <c r="A247" s="40"/>
      <c r="B247" s="41"/>
      <c r="C247" s="282" t="s">
        <v>470</v>
      </c>
      <c r="D247" s="282" t="s">
        <v>341</v>
      </c>
      <c r="E247" s="283" t="s">
        <v>4998</v>
      </c>
      <c r="F247" s="284" t="s">
        <v>4999</v>
      </c>
      <c r="G247" s="285" t="s">
        <v>459</v>
      </c>
      <c r="H247" s="286">
        <v>2</v>
      </c>
      <c r="I247" s="287"/>
      <c r="J247" s="288">
        <f>ROUND(I247*H247,2)</f>
        <v>0</v>
      </c>
      <c r="K247" s="284" t="s">
        <v>231</v>
      </c>
      <c r="L247" s="289"/>
      <c r="M247" s="290" t="s">
        <v>1</v>
      </c>
      <c r="N247" s="291" t="s">
        <v>45</v>
      </c>
      <c r="O247" s="93"/>
      <c r="P247" s="238">
        <f>O247*H247</f>
        <v>0</v>
      </c>
      <c r="Q247" s="238">
        <v>0.0032000000000000002</v>
      </c>
      <c r="R247" s="238">
        <f>Q247*H247</f>
        <v>0.0064000000000000003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277</v>
      </c>
      <c r="AT247" s="240" t="s">
        <v>341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5000</v>
      </c>
    </row>
    <row r="248" s="2" customFormat="1" ht="24.15" customHeight="1">
      <c r="A248" s="40"/>
      <c r="B248" s="41"/>
      <c r="C248" s="229" t="s">
        <v>476</v>
      </c>
      <c r="D248" s="229" t="s">
        <v>227</v>
      </c>
      <c r="E248" s="230" t="s">
        <v>1740</v>
      </c>
      <c r="F248" s="231" t="s">
        <v>1741</v>
      </c>
      <c r="G248" s="232" t="s">
        <v>459</v>
      </c>
      <c r="H248" s="233">
        <v>1</v>
      </c>
      <c r="I248" s="234"/>
      <c r="J248" s="235">
        <f>ROUND(I248*H248,2)</f>
        <v>0</v>
      </c>
      <c r="K248" s="231" t="s">
        <v>231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232</v>
      </c>
      <c r="AT248" s="240" t="s">
        <v>227</v>
      </c>
      <c r="AU248" s="240" t="s">
        <v>21</v>
      </c>
      <c r="AY248" s="18" t="s">
        <v>225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88</v>
      </c>
      <c r="BK248" s="241">
        <f>ROUND(I248*H248,2)</f>
        <v>0</v>
      </c>
      <c r="BL248" s="18" t="s">
        <v>232</v>
      </c>
      <c r="BM248" s="240" t="s">
        <v>5001</v>
      </c>
    </row>
    <row r="249" s="2" customFormat="1">
      <c r="A249" s="40"/>
      <c r="B249" s="41"/>
      <c r="C249" s="42"/>
      <c r="D249" s="242" t="s">
        <v>234</v>
      </c>
      <c r="E249" s="42"/>
      <c r="F249" s="243" t="s">
        <v>1743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234</v>
      </c>
      <c r="AU249" s="18" t="s">
        <v>21</v>
      </c>
    </row>
    <row r="250" s="13" customFormat="1">
      <c r="A250" s="13"/>
      <c r="B250" s="247"/>
      <c r="C250" s="248"/>
      <c r="D250" s="249" t="s">
        <v>236</v>
      </c>
      <c r="E250" s="250" t="s">
        <v>1</v>
      </c>
      <c r="F250" s="251" t="s">
        <v>5002</v>
      </c>
      <c r="G250" s="248"/>
      <c r="H250" s="252">
        <v>1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236</v>
      </c>
      <c r="AU250" s="258" t="s">
        <v>21</v>
      </c>
      <c r="AV250" s="13" t="s">
        <v>21</v>
      </c>
      <c r="AW250" s="13" t="s">
        <v>36</v>
      </c>
      <c r="AX250" s="13" t="s">
        <v>88</v>
      </c>
      <c r="AY250" s="258" t="s">
        <v>225</v>
      </c>
    </row>
    <row r="251" s="2" customFormat="1" ht="24.15" customHeight="1">
      <c r="A251" s="40"/>
      <c r="B251" s="41"/>
      <c r="C251" s="282" t="s">
        <v>481</v>
      </c>
      <c r="D251" s="282" t="s">
        <v>341</v>
      </c>
      <c r="E251" s="283" t="s">
        <v>5003</v>
      </c>
      <c r="F251" s="284" t="s">
        <v>5004</v>
      </c>
      <c r="G251" s="285" t="s">
        <v>459</v>
      </c>
      <c r="H251" s="286">
        <v>1</v>
      </c>
      <c r="I251" s="287"/>
      <c r="J251" s="288">
        <f>ROUND(I251*H251,2)</f>
        <v>0</v>
      </c>
      <c r="K251" s="284" t="s">
        <v>231</v>
      </c>
      <c r="L251" s="289"/>
      <c r="M251" s="290" t="s">
        <v>1</v>
      </c>
      <c r="N251" s="291" t="s">
        <v>45</v>
      </c>
      <c r="O251" s="93"/>
      <c r="P251" s="238">
        <f>O251*H251</f>
        <v>0</v>
      </c>
      <c r="Q251" s="238">
        <v>0.017999999999999999</v>
      </c>
      <c r="R251" s="238">
        <f>Q251*H251</f>
        <v>0.017999999999999999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277</v>
      </c>
      <c r="AT251" s="240" t="s">
        <v>341</v>
      </c>
      <c r="AU251" s="240" t="s">
        <v>21</v>
      </c>
      <c r="AY251" s="18" t="s">
        <v>225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88</v>
      </c>
      <c r="BK251" s="241">
        <f>ROUND(I251*H251,2)</f>
        <v>0</v>
      </c>
      <c r="BL251" s="18" t="s">
        <v>232</v>
      </c>
      <c r="BM251" s="240" t="s">
        <v>5005</v>
      </c>
    </row>
    <row r="252" s="2" customFormat="1" ht="33" customHeight="1">
      <c r="A252" s="40"/>
      <c r="B252" s="41"/>
      <c r="C252" s="229" t="s">
        <v>487</v>
      </c>
      <c r="D252" s="229" t="s">
        <v>227</v>
      </c>
      <c r="E252" s="230" t="s">
        <v>5006</v>
      </c>
      <c r="F252" s="231" t="s">
        <v>5007</v>
      </c>
      <c r="G252" s="232" t="s">
        <v>459</v>
      </c>
      <c r="H252" s="233">
        <v>1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3.6000000000000001</v>
      </c>
      <c r="R252" s="238">
        <f>Q252*H252</f>
        <v>3.6000000000000001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232</v>
      </c>
      <c r="AT252" s="240" t="s">
        <v>227</v>
      </c>
      <c r="AU252" s="240" t="s">
        <v>21</v>
      </c>
      <c r="AY252" s="18" t="s">
        <v>225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88</v>
      </c>
      <c r="BK252" s="241">
        <f>ROUND(I252*H252,2)</f>
        <v>0</v>
      </c>
      <c r="BL252" s="18" t="s">
        <v>232</v>
      </c>
      <c r="BM252" s="240" t="s">
        <v>5008</v>
      </c>
    </row>
    <row r="253" s="2" customFormat="1">
      <c r="A253" s="40"/>
      <c r="B253" s="41"/>
      <c r="C253" s="42"/>
      <c r="D253" s="249" t="s">
        <v>261</v>
      </c>
      <c r="E253" s="42"/>
      <c r="F253" s="259" t="s">
        <v>5009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261</v>
      </c>
      <c r="AU253" s="18" t="s">
        <v>21</v>
      </c>
    </row>
    <row r="254" s="2" customFormat="1" ht="24.15" customHeight="1">
      <c r="A254" s="40"/>
      <c r="B254" s="41"/>
      <c r="C254" s="229" t="s">
        <v>492</v>
      </c>
      <c r="D254" s="229" t="s">
        <v>227</v>
      </c>
      <c r="E254" s="230" t="s">
        <v>5010</v>
      </c>
      <c r="F254" s="231" t="s">
        <v>5011</v>
      </c>
      <c r="G254" s="232" t="s">
        <v>459</v>
      </c>
      <c r="H254" s="233">
        <v>5</v>
      </c>
      <c r="I254" s="234"/>
      <c r="J254" s="235">
        <f>ROUND(I254*H254,2)</f>
        <v>0</v>
      </c>
      <c r="K254" s="231" t="s">
        <v>231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0.0013699999999999999</v>
      </c>
      <c r="R254" s="238">
        <f>Q254*H254</f>
        <v>0.0068499999999999993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232</v>
      </c>
      <c r="AT254" s="240" t="s">
        <v>227</v>
      </c>
      <c r="AU254" s="240" t="s">
        <v>21</v>
      </c>
      <c r="AY254" s="18" t="s">
        <v>225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88</v>
      </c>
      <c r="BK254" s="241">
        <f>ROUND(I254*H254,2)</f>
        <v>0</v>
      </c>
      <c r="BL254" s="18" t="s">
        <v>232</v>
      </c>
      <c r="BM254" s="240" t="s">
        <v>5012</v>
      </c>
    </row>
    <row r="255" s="2" customFormat="1">
      <c r="A255" s="40"/>
      <c r="B255" s="41"/>
      <c r="C255" s="42"/>
      <c r="D255" s="242" t="s">
        <v>234</v>
      </c>
      <c r="E255" s="42"/>
      <c r="F255" s="243" t="s">
        <v>5013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234</v>
      </c>
      <c r="AU255" s="18" t="s">
        <v>21</v>
      </c>
    </row>
    <row r="256" s="13" customFormat="1">
      <c r="A256" s="13"/>
      <c r="B256" s="247"/>
      <c r="C256" s="248"/>
      <c r="D256" s="249" t="s">
        <v>236</v>
      </c>
      <c r="E256" s="250" t="s">
        <v>1</v>
      </c>
      <c r="F256" s="251" t="s">
        <v>5014</v>
      </c>
      <c r="G256" s="248"/>
      <c r="H256" s="252">
        <v>5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236</v>
      </c>
      <c r="AU256" s="258" t="s">
        <v>21</v>
      </c>
      <c r="AV256" s="13" t="s">
        <v>21</v>
      </c>
      <c r="AW256" s="13" t="s">
        <v>36</v>
      </c>
      <c r="AX256" s="13" t="s">
        <v>88</v>
      </c>
      <c r="AY256" s="258" t="s">
        <v>225</v>
      </c>
    </row>
    <row r="257" s="2" customFormat="1" ht="24.15" customHeight="1">
      <c r="A257" s="40"/>
      <c r="B257" s="41"/>
      <c r="C257" s="229" t="s">
        <v>498</v>
      </c>
      <c r="D257" s="229" t="s">
        <v>227</v>
      </c>
      <c r="E257" s="230" t="s">
        <v>1467</v>
      </c>
      <c r="F257" s="231" t="s">
        <v>1468</v>
      </c>
      <c r="G257" s="232" t="s">
        <v>240</v>
      </c>
      <c r="H257" s="233">
        <v>0.80000000000000004</v>
      </c>
      <c r="I257" s="234"/>
      <c r="J257" s="235">
        <f>ROUND(I257*H257,2)</f>
        <v>0</v>
      </c>
      <c r="K257" s="231" t="s">
        <v>231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232</v>
      </c>
      <c r="AT257" s="240" t="s">
        <v>227</v>
      </c>
      <c r="AU257" s="240" t="s">
        <v>21</v>
      </c>
      <c r="AY257" s="18" t="s">
        <v>225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88</v>
      </c>
      <c r="BK257" s="241">
        <f>ROUND(I257*H257,2)</f>
        <v>0</v>
      </c>
      <c r="BL257" s="18" t="s">
        <v>232</v>
      </c>
      <c r="BM257" s="240" t="s">
        <v>5015</v>
      </c>
    </row>
    <row r="258" s="2" customFormat="1">
      <c r="A258" s="40"/>
      <c r="B258" s="41"/>
      <c r="C258" s="42"/>
      <c r="D258" s="242" t="s">
        <v>234</v>
      </c>
      <c r="E258" s="42"/>
      <c r="F258" s="243" t="s">
        <v>1470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234</v>
      </c>
      <c r="AU258" s="18" t="s">
        <v>21</v>
      </c>
    </row>
    <row r="259" s="13" customFormat="1">
      <c r="A259" s="13"/>
      <c r="B259" s="247"/>
      <c r="C259" s="248"/>
      <c r="D259" s="249" t="s">
        <v>236</v>
      </c>
      <c r="E259" s="250" t="s">
        <v>1</v>
      </c>
      <c r="F259" s="251" t="s">
        <v>5016</v>
      </c>
      <c r="G259" s="248"/>
      <c r="H259" s="252">
        <v>0.80000000000000004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236</v>
      </c>
      <c r="AU259" s="258" t="s">
        <v>21</v>
      </c>
      <c r="AV259" s="13" t="s">
        <v>21</v>
      </c>
      <c r="AW259" s="13" t="s">
        <v>36</v>
      </c>
      <c r="AX259" s="13" t="s">
        <v>88</v>
      </c>
      <c r="AY259" s="258" t="s">
        <v>225</v>
      </c>
    </row>
    <row r="260" s="12" customFormat="1" ht="22.8" customHeight="1">
      <c r="A260" s="12"/>
      <c r="B260" s="213"/>
      <c r="C260" s="214"/>
      <c r="D260" s="215" t="s">
        <v>79</v>
      </c>
      <c r="E260" s="227" t="s">
        <v>283</v>
      </c>
      <c r="F260" s="227" t="s">
        <v>516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SUM(P261:P285)</f>
        <v>0</v>
      </c>
      <c r="Q260" s="221"/>
      <c r="R260" s="222">
        <f>SUM(R261:R285)</f>
        <v>0.18331812</v>
      </c>
      <c r="S260" s="221"/>
      <c r="T260" s="223">
        <f>SUM(T261:T285)</f>
        <v>35.7121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88</v>
      </c>
      <c r="AT260" s="225" t="s">
        <v>79</v>
      </c>
      <c r="AU260" s="225" t="s">
        <v>88</v>
      </c>
      <c r="AY260" s="224" t="s">
        <v>225</v>
      </c>
      <c r="BK260" s="226">
        <f>SUM(BK261:BK285)</f>
        <v>0</v>
      </c>
    </row>
    <row r="261" s="2" customFormat="1" ht="16.5" customHeight="1">
      <c r="A261" s="40"/>
      <c r="B261" s="41"/>
      <c r="C261" s="229" t="s">
        <v>505</v>
      </c>
      <c r="D261" s="229" t="s">
        <v>227</v>
      </c>
      <c r="E261" s="230" t="s">
        <v>5017</v>
      </c>
      <c r="F261" s="231" t="s">
        <v>5018</v>
      </c>
      <c r="G261" s="232" t="s">
        <v>459</v>
      </c>
      <c r="H261" s="233">
        <v>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0.042000000000000003</v>
      </c>
      <c r="R261" s="238">
        <f>Q261*H261</f>
        <v>0.042000000000000003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5019</v>
      </c>
    </row>
    <row r="262" s="2" customFormat="1">
      <c r="A262" s="40"/>
      <c r="B262" s="41"/>
      <c r="C262" s="42"/>
      <c r="D262" s="249" t="s">
        <v>261</v>
      </c>
      <c r="E262" s="42"/>
      <c r="F262" s="259" t="s">
        <v>921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261</v>
      </c>
      <c r="AU262" s="18" t="s">
        <v>21</v>
      </c>
    </row>
    <row r="263" s="2" customFormat="1" ht="21.75" customHeight="1">
      <c r="A263" s="40"/>
      <c r="B263" s="41"/>
      <c r="C263" s="229" t="s">
        <v>511</v>
      </c>
      <c r="D263" s="229" t="s">
        <v>227</v>
      </c>
      <c r="E263" s="230" t="s">
        <v>5020</v>
      </c>
      <c r="F263" s="231" t="s">
        <v>5021</v>
      </c>
      <c r="G263" s="232" t="s">
        <v>230</v>
      </c>
      <c r="H263" s="233">
        <v>0.624</v>
      </c>
      <c r="I263" s="234"/>
      <c r="J263" s="235">
        <f>ROUND(I263*H263,2)</f>
        <v>0</v>
      </c>
      <c r="K263" s="231" t="s">
        <v>231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0.00063000000000000003</v>
      </c>
      <c r="R263" s="238">
        <f>Q263*H263</f>
        <v>0.00039312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232</v>
      </c>
      <c r="AT263" s="240" t="s">
        <v>227</v>
      </c>
      <c r="AU263" s="240" t="s">
        <v>21</v>
      </c>
      <c r="AY263" s="18" t="s">
        <v>225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88</v>
      </c>
      <c r="BK263" s="241">
        <f>ROUND(I263*H263,2)</f>
        <v>0</v>
      </c>
      <c r="BL263" s="18" t="s">
        <v>232</v>
      </c>
      <c r="BM263" s="240" t="s">
        <v>5022</v>
      </c>
    </row>
    <row r="264" s="2" customFormat="1">
      <c r="A264" s="40"/>
      <c r="B264" s="41"/>
      <c r="C264" s="42"/>
      <c r="D264" s="242" t="s">
        <v>234</v>
      </c>
      <c r="E264" s="42"/>
      <c r="F264" s="243" t="s">
        <v>5023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234</v>
      </c>
      <c r="AU264" s="18" t="s">
        <v>21</v>
      </c>
    </row>
    <row r="265" s="13" customFormat="1">
      <c r="A265" s="13"/>
      <c r="B265" s="247"/>
      <c r="C265" s="248"/>
      <c r="D265" s="249" t="s">
        <v>236</v>
      </c>
      <c r="E265" s="250" t="s">
        <v>1</v>
      </c>
      <c r="F265" s="251" t="s">
        <v>5024</v>
      </c>
      <c r="G265" s="248"/>
      <c r="H265" s="252">
        <v>0.624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236</v>
      </c>
      <c r="AU265" s="258" t="s">
        <v>21</v>
      </c>
      <c r="AV265" s="13" t="s">
        <v>21</v>
      </c>
      <c r="AW265" s="13" t="s">
        <v>36</v>
      </c>
      <c r="AX265" s="13" t="s">
        <v>88</v>
      </c>
      <c r="AY265" s="258" t="s">
        <v>225</v>
      </c>
    </row>
    <row r="266" s="2" customFormat="1" ht="24.15" customHeight="1">
      <c r="A266" s="40"/>
      <c r="B266" s="41"/>
      <c r="C266" s="229" t="s">
        <v>517</v>
      </c>
      <c r="D266" s="229" t="s">
        <v>227</v>
      </c>
      <c r="E266" s="230" t="s">
        <v>5025</v>
      </c>
      <c r="F266" s="231" t="s">
        <v>5026</v>
      </c>
      <c r="G266" s="232" t="s">
        <v>537</v>
      </c>
      <c r="H266" s="233">
        <v>3.1200000000000001</v>
      </c>
      <c r="I266" s="234"/>
      <c r="J266" s="235">
        <f>ROUND(I266*H266,2)</f>
        <v>0</v>
      </c>
      <c r="K266" s="231" t="s">
        <v>231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0.0020799999999999998</v>
      </c>
      <c r="R266" s="238">
        <f>Q266*H266</f>
        <v>0.0064895999999999999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232</v>
      </c>
      <c r="AT266" s="240" t="s">
        <v>227</v>
      </c>
      <c r="AU266" s="240" t="s">
        <v>21</v>
      </c>
      <c r="AY266" s="18" t="s">
        <v>225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88</v>
      </c>
      <c r="BK266" s="241">
        <f>ROUND(I266*H266,2)</f>
        <v>0</v>
      </c>
      <c r="BL266" s="18" t="s">
        <v>232</v>
      </c>
      <c r="BM266" s="240" t="s">
        <v>5027</v>
      </c>
    </row>
    <row r="267" s="2" customFormat="1">
      <c r="A267" s="40"/>
      <c r="B267" s="41"/>
      <c r="C267" s="42"/>
      <c r="D267" s="242" t="s">
        <v>234</v>
      </c>
      <c r="E267" s="42"/>
      <c r="F267" s="243" t="s">
        <v>5028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234</v>
      </c>
      <c r="AU267" s="18" t="s">
        <v>21</v>
      </c>
    </row>
    <row r="268" s="2" customFormat="1">
      <c r="A268" s="40"/>
      <c r="B268" s="41"/>
      <c r="C268" s="42"/>
      <c r="D268" s="249" t="s">
        <v>261</v>
      </c>
      <c r="E268" s="42"/>
      <c r="F268" s="259" t="s">
        <v>4477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261</v>
      </c>
      <c r="AU268" s="18" t="s">
        <v>21</v>
      </c>
    </row>
    <row r="269" s="2" customFormat="1" ht="24.15" customHeight="1">
      <c r="A269" s="40"/>
      <c r="B269" s="41"/>
      <c r="C269" s="229" t="s">
        <v>523</v>
      </c>
      <c r="D269" s="229" t="s">
        <v>227</v>
      </c>
      <c r="E269" s="230" t="s">
        <v>1059</v>
      </c>
      <c r="F269" s="231" t="s">
        <v>1060</v>
      </c>
      <c r="G269" s="232" t="s">
        <v>537</v>
      </c>
      <c r="H269" s="233">
        <v>1.5600000000000001</v>
      </c>
      <c r="I269" s="234"/>
      <c r="J269" s="235">
        <f>ROUND(I269*H269,2)</f>
        <v>0</v>
      </c>
      <c r="K269" s="231" t="s">
        <v>231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0.00149</v>
      </c>
      <c r="R269" s="238">
        <f>Q269*H269</f>
        <v>0.0023243999999999999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232</v>
      </c>
      <c r="AT269" s="240" t="s">
        <v>227</v>
      </c>
      <c r="AU269" s="240" t="s">
        <v>21</v>
      </c>
      <c r="AY269" s="18" t="s">
        <v>225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88</v>
      </c>
      <c r="BK269" s="241">
        <f>ROUND(I269*H269,2)</f>
        <v>0</v>
      </c>
      <c r="BL269" s="18" t="s">
        <v>232</v>
      </c>
      <c r="BM269" s="240" t="s">
        <v>5029</v>
      </c>
    </row>
    <row r="270" s="2" customFormat="1">
      <c r="A270" s="40"/>
      <c r="B270" s="41"/>
      <c r="C270" s="42"/>
      <c r="D270" s="242" t="s">
        <v>234</v>
      </c>
      <c r="E270" s="42"/>
      <c r="F270" s="243" t="s">
        <v>1062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234</v>
      </c>
      <c r="AU270" s="18" t="s">
        <v>21</v>
      </c>
    </row>
    <row r="271" s="2" customFormat="1">
      <c r="A271" s="40"/>
      <c r="B271" s="41"/>
      <c r="C271" s="42"/>
      <c r="D271" s="249" t="s">
        <v>261</v>
      </c>
      <c r="E271" s="42"/>
      <c r="F271" s="259" t="s">
        <v>4459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261</v>
      </c>
      <c r="AU271" s="18" t="s">
        <v>21</v>
      </c>
    </row>
    <row r="272" s="2" customFormat="1" ht="24.15" customHeight="1">
      <c r="A272" s="40"/>
      <c r="B272" s="41"/>
      <c r="C272" s="229" t="s">
        <v>528</v>
      </c>
      <c r="D272" s="229" t="s">
        <v>227</v>
      </c>
      <c r="E272" s="230" t="s">
        <v>5030</v>
      </c>
      <c r="F272" s="231" t="s">
        <v>5031</v>
      </c>
      <c r="G272" s="232" t="s">
        <v>240</v>
      </c>
      <c r="H272" s="233">
        <v>2.5</v>
      </c>
      <c r="I272" s="234"/>
      <c r="J272" s="235">
        <f>ROUND(I272*H272,2)</f>
        <v>0</v>
      </c>
      <c r="K272" s="231" t="s">
        <v>231</v>
      </c>
      <c r="L272" s="46"/>
      <c r="M272" s="236" t="s">
        <v>1</v>
      </c>
      <c r="N272" s="237" t="s">
        <v>45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2.6499999999999999</v>
      </c>
      <c r="T272" s="239">
        <f>S272*H272</f>
        <v>6.625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232</v>
      </c>
      <c r="AT272" s="240" t="s">
        <v>227</v>
      </c>
      <c r="AU272" s="240" t="s">
        <v>21</v>
      </c>
      <c r="AY272" s="18" t="s">
        <v>225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88</v>
      </c>
      <c r="BK272" s="241">
        <f>ROUND(I272*H272,2)</f>
        <v>0</v>
      </c>
      <c r="BL272" s="18" t="s">
        <v>232</v>
      </c>
      <c r="BM272" s="240" t="s">
        <v>5032</v>
      </c>
    </row>
    <row r="273" s="2" customFormat="1">
      <c r="A273" s="40"/>
      <c r="B273" s="41"/>
      <c r="C273" s="42"/>
      <c r="D273" s="242" t="s">
        <v>234</v>
      </c>
      <c r="E273" s="42"/>
      <c r="F273" s="243" t="s">
        <v>5033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234</v>
      </c>
      <c r="AU273" s="18" t="s">
        <v>21</v>
      </c>
    </row>
    <row r="274" s="13" customFormat="1">
      <c r="A274" s="13"/>
      <c r="B274" s="247"/>
      <c r="C274" s="248"/>
      <c r="D274" s="249" t="s">
        <v>236</v>
      </c>
      <c r="E274" s="250" t="s">
        <v>1</v>
      </c>
      <c r="F274" s="251" t="s">
        <v>5034</v>
      </c>
      <c r="G274" s="248"/>
      <c r="H274" s="252">
        <v>2.5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236</v>
      </c>
      <c r="AU274" s="258" t="s">
        <v>21</v>
      </c>
      <c r="AV274" s="13" t="s">
        <v>21</v>
      </c>
      <c r="AW274" s="13" t="s">
        <v>36</v>
      </c>
      <c r="AX274" s="13" t="s">
        <v>88</v>
      </c>
      <c r="AY274" s="258" t="s">
        <v>225</v>
      </c>
    </row>
    <row r="275" s="2" customFormat="1" ht="24.15" customHeight="1">
      <c r="A275" s="40"/>
      <c r="B275" s="41"/>
      <c r="C275" s="229" t="s">
        <v>534</v>
      </c>
      <c r="D275" s="229" t="s">
        <v>227</v>
      </c>
      <c r="E275" s="230" t="s">
        <v>2118</v>
      </c>
      <c r="F275" s="231" t="s">
        <v>2119</v>
      </c>
      <c r="G275" s="232" t="s">
        <v>240</v>
      </c>
      <c r="H275" s="233">
        <v>0.20599999999999999</v>
      </c>
      <c r="I275" s="234"/>
      <c r="J275" s="235">
        <f>ROUND(I275*H275,2)</f>
        <v>0</v>
      </c>
      <c r="K275" s="231" t="s">
        <v>231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2.8500000000000001</v>
      </c>
      <c r="T275" s="239">
        <f>S275*H275</f>
        <v>0.58709999999999996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232</v>
      </c>
      <c r="AT275" s="240" t="s">
        <v>227</v>
      </c>
      <c r="AU275" s="240" t="s">
        <v>21</v>
      </c>
      <c r="AY275" s="18" t="s">
        <v>225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88</v>
      </c>
      <c r="BK275" s="241">
        <f>ROUND(I275*H275,2)</f>
        <v>0</v>
      </c>
      <c r="BL275" s="18" t="s">
        <v>232</v>
      </c>
      <c r="BM275" s="240" t="s">
        <v>5035</v>
      </c>
    </row>
    <row r="276" s="2" customFormat="1">
      <c r="A276" s="40"/>
      <c r="B276" s="41"/>
      <c r="C276" s="42"/>
      <c r="D276" s="242" t="s">
        <v>234</v>
      </c>
      <c r="E276" s="42"/>
      <c r="F276" s="243" t="s">
        <v>2121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234</v>
      </c>
      <c r="AU276" s="18" t="s">
        <v>21</v>
      </c>
    </row>
    <row r="277" s="2" customFormat="1" ht="24.15" customHeight="1">
      <c r="A277" s="40"/>
      <c r="B277" s="41"/>
      <c r="C277" s="229" t="s">
        <v>542</v>
      </c>
      <c r="D277" s="229" t="s">
        <v>227</v>
      </c>
      <c r="E277" s="230" t="s">
        <v>571</v>
      </c>
      <c r="F277" s="231" t="s">
        <v>572</v>
      </c>
      <c r="G277" s="232" t="s">
        <v>537</v>
      </c>
      <c r="H277" s="233">
        <v>3.1499999999999999</v>
      </c>
      <c r="I277" s="234"/>
      <c r="J277" s="235">
        <f>ROUND(I277*H277,2)</f>
        <v>0</v>
      </c>
      <c r="K277" s="231" t="s">
        <v>231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0.00029999999999999997</v>
      </c>
      <c r="R277" s="238">
        <f>Q277*H277</f>
        <v>0.00094499999999999988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232</v>
      </c>
      <c r="AT277" s="240" t="s">
        <v>227</v>
      </c>
      <c r="AU277" s="240" t="s">
        <v>21</v>
      </c>
      <c r="AY277" s="18" t="s">
        <v>225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88</v>
      </c>
      <c r="BK277" s="241">
        <f>ROUND(I277*H277,2)</f>
        <v>0</v>
      </c>
      <c r="BL277" s="18" t="s">
        <v>232</v>
      </c>
      <c r="BM277" s="240" t="s">
        <v>5036</v>
      </c>
    </row>
    <row r="278" s="2" customFormat="1">
      <c r="A278" s="40"/>
      <c r="B278" s="41"/>
      <c r="C278" s="42"/>
      <c r="D278" s="242" t="s">
        <v>234</v>
      </c>
      <c r="E278" s="42"/>
      <c r="F278" s="243" t="s">
        <v>574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234</v>
      </c>
      <c r="AU278" s="18" t="s">
        <v>21</v>
      </c>
    </row>
    <row r="279" s="13" customFormat="1">
      <c r="A279" s="13"/>
      <c r="B279" s="247"/>
      <c r="C279" s="248"/>
      <c r="D279" s="249" t="s">
        <v>236</v>
      </c>
      <c r="E279" s="250" t="s">
        <v>1</v>
      </c>
      <c r="F279" s="251" t="s">
        <v>5037</v>
      </c>
      <c r="G279" s="248"/>
      <c r="H279" s="252">
        <v>3.1499999999999999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236</v>
      </c>
      <c r="AU279" s="258" t="s">
        <v>21</v>
      </c>
      <c r="AV279" s="13" t="s">
        <v>21</v>
      </c>
      <c r="AW279" s="13" t="s">
        <v>36</v>
      </c>
      <c r="AX279" s="13" t="s">
        <v>88</v>
      </c>
      <c r="AY279" s="258" t="s">
        <v>225</v>
      </c>
    </row>
    <row r="280" s="2" customFormat="1" ht="16.5" customHeight="1">
      <c r="A280" s="40"/>
      <c r="B280" s="41"/>
      <c r="C280" s="229" t="s">
        <v>547</v>
      </c>
      <c r="D280" s="229" t="s">
        <v>227</v>
      </c>
      <c r="E280" s="230" t="s">
        <v>5038</v>
      </c>
      <c r="F280" s="231" t="s">
        <v>5039</v>
      </c>
      <c r="G280" s="232" t="s">
        <v>537</v>
      </c>
      <c r="H280" s="233">
        <v>3.1499999999999999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0.041640000000000003</v>
      </c>
      <c r="R280" s="238">
        <f>Q280*H280</f>
        <v>0.13116600000000001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232</v>
      </c>
      <c r="AT280" s="240" t="s">
        <v>227</v>
      </c>
      <c r="AU280" s="240" t="s">
        <v>21</v>
      </c>
      <c r="AY280" s="18" t="s">
        <v>225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88</v>
      </c>
      <c r="BK280" s="241">
        <f>ROUND(I280*H280,2)</f>
        <v>0</v>
      </c>
      <c r="BL280" s="18" t="s">
        <v>232</v>
      </c>
      <c r="BM280" s="240" t="s">
        <v>5040</v>
      </c>
    </row>
    <row r="281" s="2" customFormat="1">
      <c r="A281" s="40"/>
      <c r="B281" s="41"/>
      <c r="C281" s="42"/>
      <c r="D281" s="249" t="s">
        <v>261</v>
      </c>
      <c r="E281" s="42"/>
      <c r="F281" s="259" t="s">
        <v>1759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261</v>
      </c>
      <c r="AU281" s="18" t="s">
        <v>21</v>
      </c>
    </row>
    <row r="282" s="2" customFormat="1" ht="24.15" customHeight="1">
      <c r="A282" s="40"/>
      <c r="B282" s="41"/>
      <c r="C282" s="229" t="s">
        <v>554</v>
      </c>
      <c r="D282" s="229" t="s">
        <v>227</v>
      </c>
      <c r="E282" s="230" t="s">
        <v>2118</v>
      </c>
      <c r="F282" s="231" t="s">
        <v>2119</v>
      </c>
      <c r="G282" s="232" t="s">
        <v>240</v>
      </c>
      <c r="H282" s="233">
        <v>10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2.8500000000000001</v>
      </c>
      <c r="T282" s="239">
        <f>S282*H282</f>
        <v>28.5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5041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2121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2" customFormat="1">
      <c r="A284" s="40"/>
      <c r="B284" s="41"/>
      <c r="C284" s="42"/>
      <c r="D284" s="249" t="s">
        <v>261</v>
      </c>
      <c r="E284" s="42"/>
      <c r="F284" s="259" t="s">
        <v>5042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261</v>
      </c>
      <c r="AU284" s="18" t="s">
        <v>21</v>
      </c>
    </row>
    <row r="285" s="13" customFormat="1">
      <c r="A285" s="13"/>
      <c r="B285" s="247"/>
      <c r="C285" s="248"/>
      <c r="D285" s="249" t="s">
        <v>236</v>
      </c>
      <c r="E285" s="250" t="s">
        <v>1</v>
      </c>
      <c r="F285" s="251" t="s">
        <v>5043</v>
      </c>
      <c r="G285" s="248"/>
      <c r="H285" s="252">
        <v>10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236</v>
      </c>
      <c r="AU285" s="258" t="s">
        <v>21</v>
      </c>
      <c r="AV285" s="13" t="s">
        <v>21</v>
      </c>
      <c r="AW285" s="13" t="s">
        <v>36</v>
      </c>
      <c r="AX285" s="13" t="s">
        <v>88</v>
      </c>
      <c r="AY285" s="258" t="s">
        <v>225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540</v>
      </c>
      <c r="F286" s="227" t="s">
        <v>541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SUM(P287:P294)</f>
        <v>0</v>
      </c>
      <c r="Q286" s="221"/>
      <c r="R286" s="222">
        <f>SUM(R287:R294)</f>
        <v>0</v>
      </c>
      <c r="S286" s="221"/>
      <c r="T286" s="22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88</v>
      </c>
      <c r="AT286" s="225" t="s">
        <v>79</v>
      </c>
      <c r="AU286" s="225" t="s">
        <v>88</v>
      </c>
      <c r="AY286" s="224" t="s">
        <v>225</v>
      </c>
      <c r="BK286" s="226">
        <f>SUM(BK287:BK294)</f>
        <v>0</v>
      </c>
    </row>
    <row r="287" s="2" customFormat="1" ht="37.8" customHeight="1">
      <c r="A287" s="40"/>
      <c r="B287" s="41"/>
      <c r="C287" s="229" t="s">
        <v>561</v>
      </c>
      <c r="D287" s="229" t="s">
        <v>227</v>
      </c>
      <c r="E287" s="230" t="s">
        <v>2139</v>
      </c>
      <c r="F287" s="231" t="s">
        <v>2140</v>
      </c>
      <c r="G287" s="232" t="s">
        <v>395</v>
      </c>
      <c r="H287" s="233">
        <v>47.923999999999999</v>
      </c>
      <c r="I287" s="234"/>
      <c r="J287" s="235">
        <f>ROUND(I287*H287,2)</f>
        <v>0</v>
      </c>
      <c r="K287" s="231" t="s">
        <v>231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232</v>
      </c>
      <c r="AT287" s="240" t="s">
        <v>227</v>
      </c>
      <c r="AU287" s="240" t="s">
        <v>21</v>
      </c>
      <c r="AY287" s="18" t="s">
        <v>225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88</v>
      </c>
      <c r="BK287" s="241">
        <f>ROUND(I287*H287,2)</f>
        <v>0</v>
      </c>
      <c r="BL287" s="18" t="s">
        <v>232</v>
      </c>
      <c r="BM287" s="240" t="s">
        <v>5044</v>
      </c>
    </row>
    <row r="288" s="2" customFormat="1">
      <c r="A288" s="40"/>
      <c r="B288" s="41"/>
      <c r="C288" s="42"/>
      <c r="D288" s="242" t="s">
        <v>234</v>
      </c>
      <c r="E288" s="42"/>
      <c r="F288" s="243" t="s">
        <v>2142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234</v>
      </c>
      <c r="AU288" s="18" t="s">
        <v>21</v>
      </c>
    </row>
    <row r="289" s="13" customFormat="1">
      <c r="A289" s="13"/>
      <c r="B289" s="247"/>
      <c r="C289" s="248"/>
      <c r="D289" s="249" t="s">
        <v>236</v>
      </c>
      <c r="E289" s="250" t="s">
        <v>1</v>
      </c>
      <c r="F289" s="251" t="s">
        <v>5045</v>
      </c>
      <c r="G289" s="248"/>
      <c r="H289" s="252">
        <v>47.923999999999999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236</v>
      </c>
      <c r="AU289" s="258" t="s">
        <v>21</v>
      </c>
      <c r="AV289" s="13" t="s">
        <v>21</v>
      </c>
      <c r="AW289" s="13" t="s">
        <v>36</v>
      </c>
      <c r="AX289" s="13" t="s">
        <v>88</v>
      </c>
      <c r="AY289" s="258" t="s">
        <v>225</v>
      </c>
    </row>
    <row r="290" s="2" customFormat="1" ht="24.15" customHeight="1">
      <c r="A290" s="40"/>
      <c r="B290" s="41"/>
      <c r="C290" s="229" t="s">
        <v>570</v>
      </c>
      <c r="D290" s="229" t="s">
        <v>227</v>
      </c>
      <c r="E290" s="230" t="s">
        <v>762</v>
      </c>
      <c r="F290" s="231" t="s">
        <v>763</v>
      </c>
      <c r="G290" s="232" t="s">
        <v>395</v>
      </c>
      <c r="H290" s="233">
        <v>47.136000000000003</v>
      </c>
      <c r="I290" s="234"/>
      <c r="J290" s="235">
        <f>ROUND(I290*H290,2)</f>
        <v>0</v>
      </c>
      <c r="K290" s="231" t="s">
        <v>231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232</v>
      </c>
      <c r="AT290" s="240" t="s">
        <v>227</v>
      </c>
      <c r="AU290" s="240" t="s">
        <v>21</v>
      </c>
      <c r="AY290" s="18" t="s">
        <v>225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88</v>
      </c>
      <c r="BK290" s="241">
        <f>ROUND(I290*H290,2)</f>
        <v>0</v>
      </c>
      <c r="BL290" s="18" t="s">
        <v>232</v>
      </c>
      <c r="BM290" s="240" t="s">
        <v>5046</v>
      </c>
    </row>
    <row r="291" s="2" customFormat="1">
      <c r="A291" s="40"/>
      <c r="B291" s="41"/>
      <c r="C291" s="42"/>
      <c r="D291" s="242" t="s">
        <v>234</v>
      </c>
      <c r="E291" s="42"/>
      <c r="F291" s="243" t="s">
        <v>765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234</v>
      </c>
      <c r="AU291" s="18" t="s">
        <v>21</v>
      </c>
    </row>
    <row r="292" s="2" customFormat="1" ht="24.15" customHeight="1">
      <c r="A292" s="40"/>
      <c r="B292" s="41"/>
      <c r="C292" s="229" t="s">
        <v>576</v>
      </c>
      <c r="D292" s="229" t="s">
        <v>227</v>
      </c>
      <c r="E292" s="230" t="s">
        <v>766</v>
      </c>
      <c r="F292" s="231" t="s">
        <v>767</v>
      </c>
      <c r="G292" s="232" t="s">
        <v>395</v>
      </c>
      <c r="H292" s="233">
        <v>895.58399999999995</v>
      </c>
      <c r="I292" s="234"/>
      <c r="J292" s="235">
        <f>ROUND(I292*H292,2)</f>
        <v>0</v>
      </c>
      <c r="K292" s="231" t="s">
        <v>231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232</v>
      </c>
      <c r="AT292" s="240" t="s">
        <v>227</v>
      </c>
      <c r="AU292" s="240" t="s">
        <v>21</v>
      </c>
      <c r="AY292" s="18" t="s">
        <v>225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88</v>
      </c>
      <c r="BK292" s="241">
        <f>ROUND(I292*H292,2)</f>
        <v>0</v>
      </c>
      <c r="BL292" s="18" t="s">
        <v>232</v>
      </c>
      <c r="BM292" s="240" t="s">
        <v>5047</v>
      </c>
    </row>
    <row r="293" s="2" customFormat="1">
      <c r="A293" s="40"/>
      <c r="B293" s="41"/>
      <c r="C293" s="42"/>
      <c r="D293" s="242" t="s">
        <v>234</v>
      </c>
      <c r="E293" s="42"/>
      <c r="F293" s="243" t="s">
        <v>769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234</v>
      </c>
      <c r="AU293" s="18" t="s">
        <v>21</v>
      </c>
    </row>
    <row r="294" s="13" customFormat="1">
      <c r="A294" s="13"/>
      <c r="B294" s="247"/>
      <c r="C294" s="248"/>
      <c r="D294" s="249" t="s">
        <v>236</v>
      </c>
      <c r="E294" s="250" t="s">
        <v>1</v>
      </c>
      <c r="F294" s="251" t="s">
        <v>5048</v>
      </c>
      <c r="G294" s="248"/>
      <c r="H294" s="252">
        <v>895.58399999999995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236</v>
      </c>
      <c r="AU294" s="258" t="s">
        <v>21</v>
      </c>
      <c r="AV294" s="13" t="s">
        <v>21</v>
      </c>
      <c r="AW294" s="13" t="s">
        <v>36</v>
      </c>
      <c r="AX294" s="13" t="s">
        <v>88</v>
      </c>
      <c r="AY294" s="258" t="s">
        <v>225</v>
      </c>
    </row>
    <row r="295" s="12" customFormat="1" ht="22.8" customHeight="1">
      <c r="A295" s="12"/>
      <c r="B295" s="213"/>
      <c r="C295" s="214"/>
      <c r="D295" s="215" t="s">
        <v>79</v>
      </c>
      <c r="E295" s="227" t="s">
        <v>559</v>
      </c>
      <c r="F295" s="227" t="s">
        <v>560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SUM(P296:P297)</f>
        <v>0</v>
      </c>
      <c r="Q295" s="221"/>
      <c r="R295" s="222">
        <f>SUM(R296:R297)</f>
        <v>0</v>
      </c>
      <c r="S295" s="221"/>
      <c r="T295" s="22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88</v>
      </c>
      <c r="AT295" s="225" t="s">
        <v>79</v>
      </c>
      <c r="AU295" s="225" t="s">
        <v>88</v>
      </c>
      <c r="AY295" s="224" t="s">
        <v>225</v>
      </c>
      <c r="BK295" s="226">
        <f>SUM(BK296:BK297)</f>
        <v>0</v>
      </c>
    </row>
    <row r="296" s="2" customFormat="1" ht="16.5" customHeight="1">
      <c r="A296" s="40"/>
      <c r="B296" s="41"/>
      <c r="C296" s="229" t="s">
        <v>584</v>
      </c>
      <c r="D296" s="229" t="s">
        <v>227</v>
      </c>
      <c r="E296" s="230" t="s">
        <v>562</v>
      </c>
      <c r="F296" s="231" t="s">
        <v>563</v>
      </c>
      <c r="G296" s="232" t="s">
        <v>395</v>
      </c>
      <c r="H296" s="233">
        <v>55.991999999999997</v>
      </c>
      <c r="I296" s="234"/>
      <c r="J296" s="235">
        <f>ROUND(I296*H296,2)</f>
        <v>0</v>
      </c>
      <c r="K296" s="231" t="s">
        <v>231</v>
      </c>
      <c r="L296" s="46"/>
      <c r="M296" s="236" t="s">
        <v>1</v>
      </c>
      <c r="N296" s="237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232</v>
      </c>
      <c r="AT296" s="240" t="s">
        <v>227</v>
      </c>
      <c r="AU296" s="240" t="s">
        <v>21</v>
      </c>
      <c r="AY296" s="18" t="s">
        <v>225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88</v>
      </c>
      <c r="BK296" s="241">
        <f>ROUND(I296*H296,2)</f>
        <v>0</v>
      </c>
      <c r="BL296" s="18" t="s">
        <v>232</v>
      </c>
      <c r="BM296" s="240" t="s">
        <v>5049</v>
      </c>
    </row>
    <row r="297" s="2" customFormat="1">
      <c r="A297" s="40"/>
      <c r="B297" s="41"/>
      <c r="C297" s="42"/>
      <c r="D297" s="242" t="s">
        <v>234</v>
      </c>
      <c r="E297" s="42"/>
      <c r="F297" s="243" t="s">
        <v>565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234</v>
      </c>
      <c r="AU297" s="18" t="s">
        <v>21</v>
      </c>
    </row>
    <row r="298" s="12" customFormat="1" ht="25.92" customHeight="1">
      <c r="A298" s="12"/>
      <c r="B298" s="213"/>
      <c r="C298" s="214"/>
      <c r="D298" s="215" t="s">
        <v>79</v>
      </c>
      <c r="E298" s="216" t="s">
        <v>566</v>
      </c>
      <c r="F298" s="216" t="s">
        <v>567</v>
      </c>
      <c r="G298" s="214"/>
      <c r="H298" s="214"/>
      <c r="I298" s="217"/>
      <c r="J298" s="218">
        <f>BK298</f>
        <v>0</v>
      </c>
      <c r="K298" s="214"/>
      <c r="L298" s="219"/>
      <c r="M298" s="220"/>
      <c r="N298" s="221"/>
      <c r="O298" s="221"/>
      <c r="P298" s="222">
        <f>P299+P302+P305</f>
        <v>0</v>
      </c>
      <c r="Q298" s="221"/>
      <c r="R298" s="222">
        <f>R299+R302+R305</f>
        <v>0.064925300000000005</v>
      </c>
      <c r="S298" s="221"/>
      <c r="T298" s="223">
        <f>T299+T302+T305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21</v>
      </c>
      <c r="AT298" s="225" t="s">
        <v>79</v>
      </c>
      <c r="AU298" s="225" t="s">
        <v>80</v>
      </c>
      <c r="AY298" s="224" t="s">
        <v>225</v>
      </c>
      <c r="BK298" s="226">
        <f>BK299+BK302+BK305</f>
        <v>0</v>
      </c>
    </row>
    <row r="299" s="12" customFormat="1" ht="22.8" customHeight="1">
      <c r="A299" s="12"/>
      <c r="B299" s="213"/>
      <c r="C299" s="214"/>
      <c r="D299" s="215" t="s">
        <v>79</v>
      </c>
      <c r="E299" s="227" t="s">
        <v>955</v>
      </c>
      <c r="F299" s="227" t="s">
        <v>956</v>
      </c>
      <c r="G299" s="214"/>
      <c r="H299" s="214"/>
      <c r="I299" s="217"/>
      <c r="J299" s="228">
        <f>BK299</f>
        <v>0</v>
      </c>
      <c r="K299" s="214"/>
      <c r="L299" s="219"/>
      <c r="M299" s="220"/>
      <c r="N299" s="221"/>
      <c r="O299" s="221"/>
      <c r="P299" s="222">
        <f>SUM(P300:P301)</f>
        <v>0</v>
      </c>
      <c r="Q299" s="221"/>
      <c r="R299" s="222">
        <f>SUM(R300:R301)</f>
        <v>0.00089999999999999998</v>
      </c>
      <c r="S299" s="221"/>
      <c r="T299" s="223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21</v>
      </c>
      <c r="AT299" s="225" t="s">
        <v>79</v>
      </c>
      <c r="AU299" s="225" t="s">
        <v>88</v>
      </c>
      <c r="AY299" s="224" t="s">
        <v>225</v>
      </c>
      <c r="BK299" s="226">
        <f>SUM(BK300:BK301)</f>
        <v>0</v>
      </c>
    </row>
    <row r="300" s="2" customFormat="1" ht="21.75" customHeight="1">
      <c r="A300" s="40"/>
      <c r="B300" s="41"/>
      <c r="C300" s="229" t="s">
        <v>591</v>
      </c>
      <c r="D300" s="229" t="s">
        <v>227</v>
      </c>
      <c r="E300" s="230" t="s">
        <v>5050</v>
      </c>
      <c r="F300" s="231" t="s">
        <v>5051</v>
      </c>
      <c r="G300" s="232" t="s">
        <v>537</v>
      </c>
      <c r="H300" s="233">
        <v>0.20000000000000001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0.0044999999999999997</v>
      </c>
      <c r="R300" s="238">
        <f>Q300*H300</f>
        <v>0.00089999999999999998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340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340</v>
      </c>
      <c r="BM300" s="240" t="s">
        <v>5052</v>
      </c>
    </row>
    <row r="301" s="2" customFormat="1">
      <c r="A301" s="40"/>
      <c r="B301" s="41"/>
      <c r="C301" s="42"/>
      <c r="D301" s="249" t="s">
        <v>261</v>
      </c>
      <c r="E301" s="42"/>
      <c r="F301" s="259" t="s">
        <v>4336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261</v>
      </c>
      <c r="AU301" s="18" t="s">
        <v>21</v>
      </c>
    </row>
    <row r="302" s="12" customFormat="1" ht="22.8" customHeight="1">
      <c r="A302" s="12"/>
      <c r="B302" s="213"/>
      <c r="C302" s="214"/>
      <c r="D302" s="215" t="s">
        <v>79</v>
      </c>
      <c r="E302" s="227" t="s">
        <v>5053</v>
      </c>
      <c r="F302" s="227" t="s">
        <v>5054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21</v>
      </c>
      <c r="AT302" s="225" t="s">
        <v>79</v>
      </c>
      <c r="AU302" s="225" t="s">
        <v>88</v>
      </c>
      <c r="AY302" s="224" t="s">
        <v>225</v>
      </c>
      <c r="BK302" s="226">
        <f>SUM(BK303:BK304)</f>
        <v>0</v>
      </c>
    </row>
    <row r="303" s="2" customFormat="1" ht="16.5" customHeight="1">
      <c r="A303" s="40"/>
      <c r="B303" s="41"/>
      <c r="C303" s="229" t="s">
        <v>447</v>
      </c>
      <c r="D303" s="229" t="s">
        <v>227</v>
      </c>
      <c r="E303" s="230" t="s">
        <v>5055</v>
      </c>
      <c r="F303" s="231" t="s">
        <v>5056</v>
      </c>
      <c r="G303" s="232" t="s">
        <v>459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340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340</v>
      </c>
      <c r="BM303" s="240" t="s">
        <v>5057</v>
      </c>
    </row>
    <row r="304" s="2" customFormat="1">
      <c r="A304" s="40"/>
      <c r="B304" s="41"/>
      <c r="C304" s="42"/>
      <c r="D304" s="249" t="s">
        <v>261</v>
      </c>
      <c r="E304" s="42"/>
      <c r="F304" s="259" t="s">
        <v>1711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261</v>
      </c>
      <c r="AU304" s="18" t="s">
        <v>21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568</v>
      </c>
      <c r="F305" s="227" t="s">
        <v>569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SUM(P306:P318)</f>
        <v>0</v>
      </c>
      <c r="Q305" s="221"/>
      <c r="R305" s="222">
        <f>SUM(R306:R318)</f>
        <v>0.064025300000000007</v>
      </c>
      <c r="S305" s="221"/>
      <c r="T305" s="223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21</v>
      </c>
      <c r="AT305" s="225" t="s">
        <v>79</v>
      </c>
      <c r="AU305" s="225" t="s">
        <v>88</v>
      </c>
      <c r="AY305" s="224" t="s">
        <v>225</v>
      </c>
      <c r="BK305" s="226">
        <f>SUM(BK306:BK318)</f>
        <v>0</v>
      </c>
    </row>
    <row r="306" s="2" customFormat="1" ht="37.8" customHeight="1">
      <c r="A306" s="40"/>
      <c r="B306" s="41"/>
      <c r="C306" s="229" t="s">
        <v>451</v>
      </c>
      <c r="D306" s="229" t="s">
        <v>227</v>
      </c>
      <c r="E306" s="230" t="s">
        <v>5058</v>
      </c>
      <c r="F306" s="231" t="s">
        <v>5059</v>
      </c>
      <c r="G306" s="232" t="s">
        <v>230</v>
      </c>
      <c r="H306" s="233">
        <v>1.6499999999999999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0.00067000000000000002</v>
      </c>
      <c r="R306" s="238">
        <f>Q306*H306</f>
        <v>0.0011054999999999999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340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340</v>
      </c>
      <c r="BM306" s="240" t="s">
        <v>5060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5061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2" customFormat="1" ht="16.5" customHeight="1">
      <c r="A308" s="40"/>
      <c r="B308" s="41"/>
      <c r="C308" s="282" t="s">
        <v>968</v>
      </c>
      <c r="D308" s="282" t="s">
        <v>341</v>
      </c>
      <c r="E308" s="283" t="s">
        <v>5062</v>
      </c>
      <c r="F308" s="284" t="s">
        <v>5063</v>
      </c>
      <c r="G308" s="285" t="s">
        <v>230</v>
      </c>
      <c r="H308" s="286">
        <v>1.6499999999999999</v>
      </c>
      <c r="I308" s="287"/>
      <c r="J308" s="288">
        <f>ROUND(I308*H308,2)</f>
        <v>0</v>
      </c>
      <c r="K308" s="284" t="s">
        <v>231</v>
      </c>
      <c r="L308" s="289"/>
      <c r="M308" s="290" t="s">
        <v>1</v>
      </c>
      <c r="N308" s="291" t="s">
        <v>45</v>
      </c>
      <c r="O308" s="93"/>
      <c r="P308" s="238">
        <f>O308*H308</f>
        <v>0</v>
      </c>
      <c r="Q308" s="238">
        <v>0.0235</v>
      </c>
      <c r="R308" s="238">
        <f>Q308*H308</f>
        <v>0.038774999999999997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430</v>
      </c>
      <c r="AT308" s="240" t="s">
        <v>341</v>
      </c>
      <c r="AU308" s="240" t="s">
        <v>21</v>
      </c>
      <c r="AY308" s="18" t="s">
        <v>225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88</v>
      </c>
      <c r="BK308" s="241">
        <f>ROUND(I308*H308,2)</f>
        <v>0</v>
      </c>
      <c r="BL308" s="18" t="s">
        <v>340</v>
      </c>
      <c r="BM308" s="240" t="s">
        <v>5064</v>
      </c>
    </row>
    <row r="309" s="2" customFormat="1">
      <c r="A309" s="40"/>
      <c r="B309" s="41"/>
      <c r="C309" s="42"/>
      <c r="D309" s="249" t="s">
        <v>261</v>
      </c>
      <c r="E309" s="42"/>
      <c r="F309" s="259" t="s">
        <v>5065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261</v>
      </c>
      <c r="AU309" s="18" t="s">
        <v>21</v>
      </c>
    </row>
    <row r="310" s="2" customFormat="1" ht="24.15" customHeight="1">
      <c r="A310" s="40"/>
      <c r="B310" s="41"/>
      <c r="C310" s="229" t="s">
        <v>971</v>
      </c>
      <c r="D310" s="229" t="s">
        <v>227</v>
      </c>
      <c r="E310" s="230" t="s">
        <v>5066</v>
      </c>
      <c r="F310" s="231" t="s">
        <v>5067</v>
      </c>
      <c r="G310" s="232" t="s">
        <v>426</v>
      </c>
      <c r="H310" s="233">
        <v>22.896000000000001</v>
      </c>
      <c r="I310" s="234"/>
      <c r="J310" s="235">
        <f>ROUND(I310*H310,2)</f>
        <v>0</v>
      </c>
      <c r="K310" s="231" t="s">
        <v>231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5.0000000000000002E-05</v>
      </c>
      <c r="R310" s="238">
        <f>Q310*H310</f>
        <v>0.0011448000000000001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340</v>
      </c>
      <c r="AT310" s="240" t="s">
        <v>227</v>
      </c>
      <c r="AU310" s="240" t="s">
        <v>21</v>
      </c>
      <c r="AY310" s="18" t="s">
        <v>225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88</v>
      </c>
      <c r="BK310" s="241">
        <f>ROUND(I310*H310,2)</f>
        <v>0</v>
      </c>
      <c r="BL310" s="18" t="s">
        <v>340</v>
      </c>
      <c r="BM310" s="240" t="s">
        <v>5068</v>
      </c>
    </row>
    <row r="311" s="2" customFormat="1">
      <c r="A311" s="40"/>
      <c r="B311" s="41"/>
      <c r="C311" s="42"/>
      <c r="D311" s="242" t="s">
        <v>234</v>
      </c>
      <c r="E311" s="42"/>
      <c r="F311" s="243" t="s">
        <v>5069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234</v>
      </c>
      <c r="AU311" s="18" t="s">
        <v>21</v>
      </c>
    </row>
    <row r="312" s="2" customFormat="1">
      <c r="A312" s="40"/>
      <c r="B312" s="41"/>
      <c r="C312" s="42"/>
      <c r="D312" s="249" t="s">
        <v>261</v>
      </c>
      <c r="E312" s="42"/>
      <c r="F312" s="259" t="s">
        <v>5070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261</v>
      </c>
      <c r="AU312" s="18" t="s">
        <v>21</v>
      </c>
    </row>
    <row r="313" s="13" customFormat="1">
      <c r="A313" s="13"/>
      <c r="B313" s="247"/>
      <c r="C313" s="248"/>
      <c r="D313" s="249" t="s">
        <v>236</v>
      </c>
      <c r="E313" s="250" t="s">
        <v>1</v>
      </c>
      <c r="F313" s="251" t="s">
        <v>5071</v>
      </c>
      <c r="G313" s="248"/>
      <c r="H313" s="252">
        <v>22.896000000000001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236</v>
      </c>
      <c r="AU313" s="258" t="s">
        <v>21</v>
      </c>
      <c r="AV313" s="13" t="s">
        <v>21</v>
      </c>
      <c r="AW313" s="13" t="s">
        <v>36</v>
      </c>
      <c r="AX313" s="13" t="s">
        <v>88</v>
      </c>
      <c r="AY313" s="258" t="s">
        <v>225</v>
      </c>
    </row>
    <row r="314" s="2" customFormat="1" ht="21.75" customHeight="1">
      <c r="A314" s="40"/>
      <c r="B314" s="41"/>
      <c r="C314" s="282" t="s">
        <v>974</v>
      </c>
      <c r="D314" s="282" t="s">
        <v>341</v>
      </c>
      <c r="E314" s="283" t="s">
        <v>5072</v>
      </c>
      <c r="F314" s="284" t="s">
        <v>5073</v>
      </c>
      <c r="G314" s="285" t="s">
        <v>395</v>
      </c>
      <c r="H314" s="286">
        <v>0.023</v>
      </c>
      <c r="I314" s="287"/>
      <c r="J314" s="288">
        <f>ROUND(I314*H314,2)</f>
        <v>0</v>
      </c>
      <c r="K314" s="284" t="s">
        <v>231</v>
      </c>
      <c r="L314" s="289"/>
      <c r="M314" s="290" t="s">
        <v>1</v>
      </c>
      <c r="N314" s="291" t="s">
        <v>45</v>
      </c>
      <c r="O314" s="93"/>
      <c r="P314" s="238">
        <f>O314*H314</f>
        <v>0</v>
      </c>
      <c r="Q314" s="238">
        <v>1</v>
      </c>
      <c r="R314" s="238">
        <f>Q314*H314</f>
        <v>0.023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430</v>
      </c>
      <c r="AT314" s="240" t="s">
        <v>341</v>
      </c>
      <c r="AU314" s="240" t="s">
        <v>21</v>
      </c>
      <c r="AY314" s="18" t="s">
        <v>225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88</v>
      </c>
      <c r="BK314" s="241">
        <f>ROUND(I314*H314,2)</f>
        <v>0</v>
      </c>
      <c r="BL314" s="18" t="s">
        <v>340</v>
      </c>
      <c r="BM314" s="240" t="s">
        <v>5074</v>
      </c>
    </row>
    <row r="315" s="2" customFormat="1">
      <c r="A315" s="40"/>
      <c r="B315" s="41"/>
      <c r="C315" s="42"/>
      <c r="D315" s="249" t="s">
        <v>261</v>
      </c>
      <c r="E315" s="42"/>
      <c r="F315" s="259" t="s">
        <v>5075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261</v>
      </c>
      <c r="AU315" s="18" t="s">
        <v>21</v>
      </c>
    </row>
    <row r="316" s="13" customFormat="1">
      <c r="A316" s="13"/>
      <c r="B316" s="247"/>
      <c r="C316" s="248"/>
      <c r="D316" s="249" t="s">
        <v>236</v>
      </c>
      <c r="E316" s="250" t="s">
        <v>1</v>
      </c>
      <c r="F316" s="251" t="s">
        <v>5076</v>
      </c>
      <c r="G316" s="248"/>
      <c r="H316" s="252">
        <v>0.023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236</v>
      </c>
      <c r="AU316" s="258" t="s">
        <v>21</v>
      </c>
      <c r="AV316" s="13" t="s">
        <v>21</v>
      </c>
      <c r="AW316" s="13" t="s">
        <v>36</v>
      </c>
      <c r="AX316" s="13" t="s">
        <v>88</v>
      </c>
      <c r="AY316" s="258" t="s">
        <v>225</v>
      </c>
    </row>
    <row r="317" s="2" customFormat="1" ht="16.5" customHeight="1">
      <c r="A317" s="40"/>
      <c r="B317" s="41"/>
      <c r="C317" s="229" t="s">
        <v>587</v>
      </c>
      <c r="D317" s="229" t="s">
        <v>227</v>
      </c>
      <c r="E317" s="230" t="s">
        <v>5077</v>
      </c>
      <c r="F317" s="231" t="s">
        <v>5078</v>
      </c>
      <c r="G317" s="232" t="s">
        <v>537</v>
      </c>
      <c r="H317" s="233">
        <v>10.5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340</v>
      </c>
      <c r="AT317" s="240" t="s">
        <v>227</v>
      </c>
      <c r="AU317" s="240" t="s">
        <v>21</v>
      </c>
      <c r="AY317" s="18" t="s">
        <v>225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88</v>
      </c>
      <c r="BK317" s="241">
        <f>ROUND(I317*H317,2)</f>
        <v>0</v>
      </c>
      <c r="BL317" s="18" t="s">
        <v>340</v>
      </c>
      <c r="BM317" s="240" t="s">
        <v>5079</v>
      </c>
    </row>
    <row r="318" s="2" customFormat="1">
      <c r="A318" s="40"/>
      <c r="B318" s="41"/>
      <c r="C318" s="42"/>
      <c r="D318" s="249" t="s">
        <v>261</v>
      </c>
      <c r="E318" s="42"/>
      <c r="F318" s="259" t="s">
        <v>1006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261</v>
      </c>
      <c r="AU318" s="18" t="s">
        <v>21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341</v>
      </c>
      <c r="F319" s="216" t="s">
        <v>581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</f>
        <v>0</v>
      </c>
      <c r="Q319" s="221"/>
      <c r="R319" s="222">
        <f>R320</f>
        <v>0.023700000000000002</v>
      </c>
      <c r="S319" s="221"/>
      <c r="T319" s="223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244</v>
      </c>
      <c r="AT319" s="225" t="s">
        <v>79</v>
      </c>
      <c r="AU319" s="225" t="s">
        <v>80</v>
      </c>
      <c r="AY319" s="224" t="s">
        <v>225</v>
      </c>
      <c r="BK319" s="226">
        <f>BK320</f>
        <v>0</v>
      </c>
    </row>
    <row r="320" s="12" customFormat="1" ht="22.8" customHeight="1">
      <c r="A320" s="12"/>
      <c r="B320" s="213"/>
      <c r="C320" s="214"/>
      <c r="D320" s="215" t="s">
        <v>79</v>
      </c>
      <c r="E320" s="227" t="s">
        <v>582</v>
      </c>
      <c r="F320" s="227" t="s">
        <v>583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SUM(P321:P325)</f>
        <v>0</v>
      </c>
      <c r="Q320" s="221"/>
      <c r="R320" s="222">
        <f>SUM(R321:R325)</f>
        <v>0.023700000000000002</v>
      </c>
      <c r="S320" s="221"/>
      <c r="T320" s="223">
        <f>SUM(T321:T325)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244</v>
      </c>
      <c r="AT320" s="225" t="s">
        <v>79</v>
      </c>
      <c r="AU320" s="225" t="s">
        <v>88</v>
      </c>
      <c r="AY320" s="224" t="s">
        <v>225</v>
      </c>
      <c r="BK320" s="226">
        <f>SUM(BK321:BK325)</f>
        <v>0</v>
      </c>
    </row>
    <row r="321" s="2" customFormat="1" ht="33" customHeight="1">
      <c r="A321" s="40"/>
      <c r="B321" s="41"/>
      <c r="C321" s="229" t="s">
        <v>1444</v>
      </c>
      <c r="D321" s="229" t="s">
        <v>227</v>
      </c>
      <c r="E321" s="230" t="s">
        <v>585</v>
      </c>
      <c r="F321" s="231" t="s">
        <v>586</v>
      </c>
      <c r="G321" s="232" t="s">
        <v>537</v>
      </c>
      <c r="H321" s="233">
        <v>6.7000000000000002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587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587</v>
      </c>
      <c r="BM321" s="240" t="s">
        <v>5080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5081</v>
      </c>
      <c r="G323" s="248"/>
      <c r="H323" s="252">
        <v>6.7000000000000002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16.5" customHeight="1">
      <c r="A324" s="40"/>
      <c r="B324" s="41"/>
      <c r="C324" s="282" t="s">
        <v>1448</v>
      </c>
      <c r="D324" s="282" t="s">
        <v>341</v>
      </c>
      <c r="E324" s="283" t="s">
        <v>592</v>
      </c>
      <c r="F324" s="284" t="s">
        <v>593</v>
      </c>
      <c r="G324" s="285" t="s">
        <v>426</v>
      </c>
      <c r="H324" s="286">
        <v>6.7000000000000002</v>
      </c>
      <c r="I324" s="287"/>
      <c r="J324" s="288">
        <f>ROUND(I324*H324,2)</f>
        <v>0</v>
      </c>
      <c r="K324" s="284" t="s">
        <v>231</v>
      </c>
      <c r="L324" s="289"/>
      <c r="M324" s="290" t="s">
        <v>1</v>
      </c>
      <c r="N324" s="291" t="s">
        <v>45</v>
      </c>
      <c r="O324" s="93"/>
      <c r="P324" s="238">
        <f>O324*H324</f>
        <v>0</v>
      </c>
      <c r="Q324" s="238">
        <v>0.001</v>
      </c>
      <c r="R324" s="238">
        <f>Q324*H324</f>
        <v>0.0067000000000000002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430</v>
      </c>
      <c r="AT324" s="240" t="s">
        <v>341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340</v>
      </c>
      <c r="BM324" s="240" t="s">
        <v>669</v>
      </c>
    </row>
    <row r="325" s="2" customFormat="1" ht="16.5" customHeight="1">
      <c r="A325" s="40"/>
      <c r="B325" s="41"/>
      <c r="C325" s="282" t="s">
        <v>1453</v>
      </c>
      <c r="D325" s="282" t="s">
        <v>341</v>
      </c>
      <c r="E325" s="283" t="s">
        <v>1790</v>
      </c>
      <c r="F325" s="284" t="s">
        <v>1791</v>
      </c>
      <c r="G325" s="285" t="s">
        <v>459</v>
      </c>
      <c r="H325" s="286">
        <v>1</v>
      </c>
      <c r="I325" s="287"/>
      <c r="J325" s="288">
        <f>ROUND(I325*H325,2)</f>
        <v>0</v>
      </c>
      <c r="K325" s="284" t="s">
        <v>231</v>
      </c>
      <c r="L325" s="289"/>
      <c r="M325" s="292" t="s">
        <v>1</v>
      </c>
      <c r="N325" s="293" t="s">
        <v>45</v>
      </c>
      <c r="O325" s="294"/>
      <c r="P325" s="295">
        <f>O325*H325</f>
        <v>0</v>
      </c>
      <c r="Q325" s="295">
        <v>0.017000000000000001</v>
      </c>
      <c r="R325" s="295">
        <f>Q325*H325</f>
        <v>0.017000000000000001</v>
      </c>
      <c r="S325" s="295">
        <v>0</v>
      </c>
      <c r="T325" s="29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594</v>
      </c>
      <c r="AT325" s="240" t="s">
        <v>341</v>
      </c>
      <c r="AU325" s="240" t="s">
        <v>21</v>
      </c>
      <c r="AY325" s="18" t="s">
        <v>225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88</v>
      </c>
      <c r="BK325" s="241">
        <f>ROUND(I325*H325,2)</f>
        <v>0</v>
      </c>
      <c r="BL325" s="18" t="s">
        <v>594</v>
      </c>
      <c r="BM325" s="240" t="s">
        <v>5082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7xKYNzg8lWtgGVblm3tdf5iPo2joJA+22XoRckqL8KXCEO4zJ2CaetLDvu3dU90nxyXHgtRVZ0/ycHeiqPvb2w==" hashValue="J5DWm07pG7iVgvm0F/PLVJJwhjsqIbTdqr4QPVyk094Ul8K9+bZkkoNQzy92SutTsV09xJ4lQbHC05culQsXEQ==" algorithmName="SHA-512" password="CC35"/>
  <autoFilter ref="C130:K3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2/115101201"/>
    <hyperlink ref="F137" r:id="rId2" display="https://podminky.urs.cz/item/CS_URS_2024_02/115101301"/>
    <hyperlink ref="F140" r:id="rId3" display="https://podminky.urs.cz/item/CS_URS_2024_02/121151103"/>
    <hyperlink ref="F143" r:id="rId4" display="https://podminky.urs.cz/item/CS_URS_2024_02/124353101"/>
    <hyperlink ref="F146" r:id="rId5" display="https://podminky.urs.cz/item/CS_URS_2024_02/127451111"/>
    <hyperlink ref="F149" r:id="rId6" display="https://podminky.urs.cz/item/CS_URS_2024_02/151101201"/>
    <hyperlink ref="F152" r:id="rId7" display="https://podminky.urs.cz/item/CS_URS_2024_02/151101211"/>
    <hyperlink ref="F154" r:id="rId8" display="https://podminky.urs.cz/item/CS_URS_2024_02/162551128"/>
    <hyperlink ref="F165" r:id="rId9" display="https://podminky.urs.cz/item/CS_URS_2024_01/162751137"/>
    <hyperlink ref="F168" r:id="rId10" display="https://podminky.urs.cz/item/CS_URS_2024_01/162751139"/>
    <hyperlink ref="F171" r:id="rId11" display="https://podminky.urs.cz/item/CS_URS_2024_02/167151112"/>
    <hyperlink ref="F174" r:id="rId12" display="https://podminky.urs.cz/item/CS_URS_2024_02/171103201"/>
    <hyperlink ref="F177" r:id="rId13" display="https://podminky.urs.cz/item/CS_URS_2024_01/171201231"/>
    <hyperlink ref="F180" r:id="rId14" display="https://podminky.urs.cz/item/CS_URS_2024_02/171251201"/>
    <hyperlink ref="F185" r:id="rId15" display="https://podminky.urs.cz/item/CS_URS_2024_02/174151101"/>
    <hyperlink ref="F188" r:id="rId16" display="https://podminky.urs.cz/item/CS_URS_2024_02/175151101"/>
    <hyperlink ref="F197" r:id="rId17" display="https://podminky.urs.cz/item/CS_URS_2024_02/181351103"/>
    <hyperlink ref="F200" r:id="rId18" display="https://podminky.urs.cz/item/CS_URS_2024_02/181411132"/>
    <hyperlink ref="F204" r:id="rId19" display="https://podminky.urs.cz/item/CS_URS_2024_02/181951114"/>
    <hyperlink ref="F206" r:id="rId20" display="https://podminky.urs.cz/item/CS_URS_2024_02/185804312"/>
    <hyperlink ref="F209" r:id="rId21" display="https://podminky.urs.cz/item/CS_URS_2024_02/273313611"/>
    <hyperlink ref="F213" r:id="rId22" display="https://podminky.urs.cz/item/CS_URS_2024_02/321321116"/>
    <hyperlink ref="F216" r:id="rId23" display="https://podminky.urs.cz/item/CS_URS_2024_02/321351010"/>
    <hyperlink ref="F219" r:id="rId24" display="https://podminky.urs.cz/item/CS_URS_2024_02/321352010"/>
    <hyperlink ref="F221" r:id="rId25" display="https://podminky.urs.cz/item/CS_URS_2024_02/321366111"/>
    <hyperlink ref="F224" r:id="rId26" display="https://podminky.urs.cz/item/CS_URS_2024_01/321366112"/>
    <hyperlink ref="F227" r:id="rId27" display="https://podminky.urs.cz/item/CS_URS_2024_02/321368211"/>
    <hyperlink ref="F234" r:id="rId28" display="https://podminky.urs.cz/item/CS_URS_2024_02/820441811"/>
    <hyperlink ref="F237" r:id="rId29" display="https://podminky.urs.cz/item/CS_URS_2024_02/871420320"/>
    <hyperlink ref="F241" r:id="rId30" display="https://podminky.urs.cz/item/CS_URS_2024_02/877350440"/>
    <hyperlink ref="F245" r:id="rId31" display="https://podminky.urs.cz/item/CS_URS_2024_02/877420440"/>
    <hyperlink ref="F249" r:id="rId32" display="https://podminky.urs.cz/item/CS_URS_2024_02/891422421"/>
    <hyperlink ref="F255" r:id="rId33" display="https://podminky.urs.cz/item/CS_URS_2024_02/899501221"/>
    <hyperlink ref="F258" r:id="rId34" display="https://podminky.urs.cz/item/CS_URS_2024_02/899623161"/>
    <hyperlink ref="F264" r:id="rId35" display="https://podminky.urs.cz/item/CS_URS_2024_02/931992111"/>
    <hyperlink ref="F267" r:id="rId36" display="https://podminky.urs.cz/item/CS_URS_2024_02/931994106"/>
    <hyperlink ref="F270" r:id="rId37" display="https://podminky.urs.cz/item/CS_URS_2024_02/953333318"/>
    <hyperlink ref="F273" r:id="rId38" display="https://podminky.urs.cz/item/CS_URS_2024_02/960211251"/>
    <hyperlink ref="F276" r:id="rId39" display="https://podminky.urs.cz/item/CS_URS_2024_02/960321271"/>
    <hyperlink ref="F278" r:id="rId40" display="https://podminky.urs.cz/item/CS_URS_2024_02/911121111"/>
    <hyperlink ref="F283" r:id="rId41" display="https://podminky.urs.cz/item/CS_URS_2024_02/960321271"/>
    <hyperlink ref="F288" r:id="rId42" display="https://podminky.urs.cz/item/CS_URS_2024_02/997013862"/>
    <hyperlink ref="F291" r:id="rId43" display="https://podminky.urs.cz/item/CS_URS_2024_02/997321511"/>
    <hyperlink ref="F293" r:id="rId44" display="https://podminky.urs.cz/item/CS_URS_2024_02/997321519"/>
    <hyperlink ref="F297" r:id="rId45" display="https://podminky.urs.cz/item/CS_URS_2024_02/998332011"/>
    <hyperlink ref="F307" r:id="rId46" display="https://podminky.urs.cz/item/CS_URS_2024_02/767591012"/>
    <hyperlink ref="F311" r:id="rId47" display="https://podminky.urs.cz/item/CS_URS_2024_02/767995115"/>
    <hyperlink ref="F322" r:id="rId48" display="https://podminky.urs.cz/item/CS_URS_2024_02/21022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185</v>
      </c>
      <c r="BA2" s="148" t="s">
        <v>1</v>
      </c>
      <c r="BB2" s="148" t="s">
        <v>1</v>
      </c>
      <c r="BC2" s="148" t="s">
        <v>5083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ROUND((SUM(BE120:BE203)),  2)</f>
        <v>0</v>
      </c>
      <c r="G33" s="40"/>
      <c r="H33" s="40"/>
      <c r="I33" s="167">
        <v>0.20999999999999999</v>
      </c>
      <c r="J33" s="166">
        <f>ROUND(((SUM(BE120:BE203))*I33),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ROUND((SUM(BF120:BF203)),  2)</f>
        <v>0</v>
      </c>
      <c r="G34" s="40"/>
      <c r="H34" s="40"/>
      <c r="I34" s="167">
        <v>0.14999999999999999</v>
      </c>
      <c r="J34" s="166">
        <f>ROUND(((SUM(BF120:BF203))*I34),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ROUND((SUM(BG120:BG203)),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ROUND((SUM(BH120:BH203)),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ROUND((SUM(BI120:BI203)),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030.42.5 - Vyústění propustku v km 0,609 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201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205</v>
      </c>
      <c r="E100" s="199"/>
      <c r="F100" s="199"/>
      <c r="G100" s="199"/>
      <c r="H100" s="199"/>
      <c r="I100" s="199"/>
      <c r="J100" s="200">
        <f>J201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190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030.42.5 - Vyústění propustku v km 0,609 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Loučky u Zátoru</v>
      </c>
      <c r="G114" s="42"/>
      <c r="H114" s="42"/>
      <c r="I114" s="33" t="s">
        <v>24</v>
      </c>
      <c r="J114" s="81" t="str">
        <f>IF(J12="","",J12)</f>
        <v>20. 12. 2024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28</v>
      </c>
      <c r="D116" s="42"/>
      <c r="E116" s="42"/>
      <c r="F116" s="28" t="str">
        <f>E15</f>
        <v>Povodí Odry, státní podnik</v>
      </c>
      <c r="G116" s="42"/>
      <c r="H116" s="42"/>
      <c r="I116" s="33" t="s">
        <v>34</v>
      </c>
      <c r="J116" s="38" t="str">
        <f>E21</f>
        <v>AQUATIS,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32</v>
      </c>
      <c r="D117" s="42"/>
      <c r="E117" s="42"/>
      <c r="F117" s="28" t="str">
        <f>IF(E18="","",E18)</f>
        <v>Vyplň údaj</v>
      </c>
      <c r="G117" s="42"/>
      <c r="H117" s="42"/>
      <c r="I117" s="33" t="s">
        <v>37</v>
      </c>
      <c r="J117" s="38" t="str">
        <f>E24</f>
        <v>Ing. Michal Jendruščák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211</v>
      </c>
      <c r="D119" s="205" t="s">
        <v>65</v>
      </c>
      <c r="E119" s="205" t="s">
        <v>61</v>
      </c>
      <c r="F119" s="205" t="s">
        <v>62</v>
      </c>
      <c r="G119" s="205" t="s">
        <v>212</v>
      </c>
      <c r="H119" s="205" t="s">
        <v>213</v>
      </c>
      <c r="I119" s="205" t="s">
        <v>214</v>
      </c>
      <c r="J119" s="205" t="s">
        <v>194</v>
      </c>
      <c r="K119" s="206" t="s">
        <v>215</v>
      </c>
      <c r="L119" s="207"/>
      <c r="M119" s="102" t="s">
        <v>1</v>
      </c>
      <c r="N119" s="103" t="s">
        <v>44</v>
      </c>
      <c r="O119" s="103" t="s">
        <v>216</v>
      </c>
      <c r="P119" s="103" t="s">
        <v>217</v>
      </c>
      <c r="Q119" s="103" t="s">
        <v>218</v>
      </c>
      <c r="R119" s="103" t="s">
        <v>219</v>
      </c>
      <c r="S119" s="103" t="s">
        <v>220</v>
      </c>
      <c r="T119" s="104" t="s">
        <v>221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222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9.1822085499999986</v>
      </c>
      <c r="S120" s="106"/>
      <c r="T120" s="211">
        <f>T121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79</v>
      </c>
      <c r="AU120" s="18" t="s">
        <v>196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223</v>
      </c>
      <c r="F121" s="216" t="s">
        <v>224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P122+P190+P201</f>
        <v>0</v>
      </c>
      <c r="Q121" s="221"/>
      <c r="R121" s="222">
        <f>R122+R190+R201</f>
        <v>9.1822085499999986</v>
      </c>
      <c r="S121" s="221"/>
      <c r="T121" s="223">
        <f>T122+T190+T201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88</v>
      </c>
      <c r="AT121" s="225" t="s">
        <v>79</v>
      </c>
      <c r="AU121" s="225" t="s">
        <v>80</v>
      </c>
      <c r="AY121" s="224" t="s">
        <v>225</v>
      </c>
      <c r="BK121" s="226">
        <f>BK122+BK190+BK201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88</v>
      </c>
      <c r="F122" s="227" t="s">
        <v>226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SUM(P123:P189)</f>
        <v>0</v>
      </c>
      <c r="Q122" s="221"/>
      <c r="R122" s="222">
        <f>SUM(R123:R189)</f>
        <v>0.0078685499999999985</v>
      </c>
      <c r="S122" s="221"/>
      <c r="T122" s="223">
        <f>SUM(T123:T189)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88</v>
      </c>
      <c r="AT122" s="225" t="s">
        <v>79</v>
      </c>
      <c r="AU122" s="225" t="s">
        <v>88</v>
      </c>
      <c r="AY122" s="224" t="s">
        <v>225</v>
      </c>
      <c r="BK122" s="226">
        <f>SUM(BK123:BK189)</f>
        <v>0</v>
      </c>
    </row>
    <row r="123" s="2" customFormat="1" ht="24.15" customHeight="1">
      <c r="A123" s="40"/>
      <c r="B123" s="41"/>
      <c r="C123" s="229" t="s">
        <v>88</v>
      </c>
      <c r="D123" s="229" t="s">
        <v>227</v>
      </c>
      <c r="E123" s="230" t="s">
        <v>245</v>
      </c>
      <c r="F123" s="231" t="s">
        <v>246</v>
      </c>
      <c r="G123" s="232" t="s">
        <v>247</v>
      </c>
      <c r="H123" s="233">
        <v>120</v>
      </c>
      <c r="I123" s="234"/>
      <c r="J123" s="235">
        <f>ROUND(I123*H123,2)</f>
        <v>0</v>
      </c>
      <c r="K123" s="231" t="s">
        <v>231</v>
      </c>
      <c r="L123" s="46"/>
      <c r="M123" s="236" t="s">
        <v>1</v>
      </c>
      <c r="N123" s="237" t="s">
        <v>45</v>
      </c>
      <c r="O123" s="93"/>
      <c r="P123" s="238">
        <f>O123*H123</f>
        <v>0</v>
      </c>
      <c r="Q123" s="238">
        <v>3.0000000000000001E-05</v>
      </c>
      <c r="R123" s="238">
        <f>Q123*H123</f>
        <v>0.0035999999999999999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232</v>
      </c>
      <c r="AT123" s="240" t="s">
        <v>227</v>
      </c>
      <c r="AU123" s="240" t="s">
        <v>21</v>
      </c>
      <c r="AY123" s="18" t="s">
        <v>225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88</v>
      </c>
      <c r="BK123" s="241">
        <f>ROUND(I123*H123,2)</f>
        <v>0</v>
      </c>
      <c r="BL123" s="18" t="s">
        <v>232</v>
      </c>
      <c r="BM123" s="240" t="s">
        <v>5085</v>
      </c>
    </row>
    <row r="124" s="2" customFormat="1">
      <c r="A124" s="40"/>
      <c r="B124" s="41"/>
      <c r="C124" s="42"/>
      <c r="D124" s="242" t="s">
        <v>234</v>
      </c>
      <c r="E124" s="42"/>
      <c r="F124" s="243" t="s">
        <v>249</v>
      </c>
      <c r="G124" s="42"/>
      <c r="H124" s="42"/>
      <c r="I124" s="244"/>
      <c r="J124" s="42"/>
      <c r="K124" s="42"/>
      <c r="L124" s="46"/>
      <c r="M124" s="245"/>
      <c r="N124" s="246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234</v>
      </c>
      <c r="AU124" s="18" t="s">
        <v>21</v>
      </c>
    </row>
    <row r="125" s="13" customFormat="1">
      <c r="A125" s="13"/>
      <c r="B125" s="247"/>
      <c r="C125" s="248"/>
      <c r="D125" s="249" t="s">
        <v>236</v>
      </c>
      <c r="E125" s="250" t="s">
        <v>1</v>
      </c>
      <c r="F125" s="251" t="s">
        <v>5086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8" t="s">
        <v>236</v>
      </c>
      <c r="AU125" s="258" t="s">
        <v>21</v>
      </c>
      <c r="AV125" s="13" t="s">
        <v>21</v>
      </c>
      <c r="AW125" s="13" t="s">
        <v>36</v>
      </c>
      <c r="AX125" s="13" t="s">
        <v>88</v>
      </c>
      <c r="AY125" s="258" t="s">
        <v>225</v>
      </c>
    </row>
    <row r="126" s="2" customFormat="1" ht="24.15" customHeight="1">
      <c r="A126" s="40"/>
      <c r="B126" s="41"/>
      <c r="C126" s="229" t="s">
        <v>21</v>
      </c>
      <c r="D126" s="229" t="s">
        <v>227</v>
      </c>
      <c r="E126" s="230" t="s">
        <v>251</v>
      </c>
      <c r="F126" s="231" t="s">
        <v>252</v>
      </c>
      <c r="G126" s="232" t="s">
        <v>253</v>
      </c>
      <c r="H126" s="233">
        <v>30</v>
      </c>
      <c r="I126" s="234"/>
      <c r="J126" s="235">
        <f>ROUND(I126*H126,2)</f>
        <v>0</v>
      </c>
      <c r="K126" s="231" t="s">
        <v>231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5087</v>
      </c>
    </row>
    <row r="127" s="2" customFormat="1">
      <c r="A127" s="40"/>
      <c r="B127" s="41"/>
      <c r="C127" s="42"/>
      <c r="D127" s="242" t="s">
        <v>234</v>
      </c>
      <c r="E127" s="42"/>
      <c r="F127" s="243" t="s">
        <v>255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234</v>
      </c>
      <c r="AU127" s="18" t="s">
        <v>21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418</v>
      </c>
      <c r="G128" s="248"/>
      <c r="H128" s="252">
        <v>30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88</v>
      </c>
      <c r="AY128" s="258" t="s">
        <v>225</v>
      </c>
    </row>
    <row r="129" s="2" customFormat="1" ht="24.15" customHeight="1">
      <c r="A129" s="40"/>
      <c r="B129" s="41"/>
      <c r="C129" s="229" t="s">
        <v>244</v>
      </c>
      <c r="D129" s="229" t="s">
        <v>227</v>
      </c>
      <c r="E129" s="230" t="s">
        <v>2359</v>
      </c>
      <c r="F129" s="231" t="s">
        <v>2360</v>
      </c>
      <c r="G129" s="232" t="s">
        <v>230</v>
      </c>
      <c r="H129" s="233">
        <v>50</v>
      </c>
      <c r="I129" s="234"/>
      <c r="J129" s="235">
        <f>ROUND(I129*H129,2)</f>
        <v>0</v>
      </c>
      <c r="K129" s="231" t="s">
        <v>231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232</v>
      </c>
      <c r="AT129" s="240" t="s">
        <v>227</v>
      </c>
      <c r="AU129" s="240" t="s">
        <v>21</v>
      </c>
      <c r="AY129" s="18" t="s">
        <v>225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88</v>
      </c>
      <c r="BK129" s="241">
        <f>ROUND(I129*H129,2)</f>
        <v>0</v>
      </c>
      <c r="BL129" s="18" t="s">
        <v>232</v>
      </c>
      <c r="BM129" s="240" t="s">
        <v>5088</v>
      </c>
    </row>
    <row r="130" s="2" customFormat="1">
      <c r="A130" s="40"/>
      <c r="B130" s="41"/>
      <c r="C130" s="42"/>
      <c r="D130" s="242" t="s">
        <v>234</v>
      </c>
      <c r="E130" s="42"/>
      <c r="F130" s="243" t="s">
        <v>2362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234</v>
      </c>
      <c r="AU130" s="18" t="s">
        <v>21</v>
      </c>
    </row>
    <row r="131" s="13" customFormat="1">
      <c r="A131" s="13"/>
      <c r="B131" s="247"/>
      <c r="C131" s="248"/>
      <c r="D131" s="249" t="s">
        <v>236</v>
      </c>
      <c r="E131" s="250" t="s">
        <v>1</v>
      </c>
      <c r="F131" s="251" t="s">
        <v>5089</v>
      </c>
      <c r="G131" s="248"/>
      <c r="H131" s="252">
        <v>50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8" t="s">
        <v>236</v>
      </c>
      <c r="AU131" s="258" t="s">
        <v>21</v>
      </c>
      <c r="AV131" s="13" t="s">
        <v>21</v>
      </c>
      <c r="AW131" s="13" t="s">
        <v>36</v>
      </c>
      <c r="AX131" s="13" t="s">
        <v>88</v>
      </c>
      <c r="AY131" s="258" t="s">
        <v>225</v>
      </c>
    </row>
    <row r="132" s="2" customFormat="1" ht="33" customHeight="1">
      <c r="A132" s="40"/>
      <c r="B132" s="41"/>
      <c r="C132" s="229" t="s">
        <v>232</v>
      </c>
      <c r="D132" s="229" t="s">
        <v>227</v>
      </c>
      <c r="E132" s="230" t="s">
        <v>4875</v>
      </c>
      <c r="F132" s="231" t="s">
        <v>4876</v>
      </c>
      <c r="G132" s="232" t="s">
        <v>240</v>
      </c>
      <c r="H132" s="233">
        <v>6.3099999999999996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5090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4878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5091</v>
      </c>
      <c r="G134" s="248"/>
      <c r="H134" s="252">
        <v>6.3099999999999996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88</v>
      </c>
      <c r="AY134" s="258" t="s">
        <v>225</v>
      </c>
    </row>
    <row r="135" s="2" customFormat="1" ht="37.8" customHeight="1">
      <c r="A135" s="40"/>
      <c r="B135" s="41"/>
      <c r="C135" s="229" t="s">
        <v>256</v>
      </c>
      <c r="D135" s="229" t="s">
        <v>227</v>
      </c>
      <c r="E135" s="230" t="s">
        <v>296</v>
      </c>
      <c r="F135" s="231" t="s">
        <v>297</v>
      </c>
      <c r="G135" s="232" t="s">
        <v>240</v>
      </c>
      <c r="H135" s="233">
        <v>17.271000000000001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5092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299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5093</v>
      </c>
      <c r="G137" s="248"/>
      <c r="H137" s="252">
        <v>6.3099999999999996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5094</v>
      </c>
      <c r="G138" s="248"/>
      <c r="H138" s="252">
        <v>7.5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5" customFormat="1">
      <c r="A139" s="15"/>
      <c r="B139" s="271"/>
      <c r="C139" s="272"/>
      <c r="D139" s="249" t="s">
        <v>236</v>
      </c>
      <c r="E139" s="273" t="s">
        <v>1</v>
      </c>
      <c r="F139" s="274" t="s">
        <v>303</v>
      </c>
      <c r="G139" s="272"/>
      <c r="H139" s="275">
        <v>13.810000000000001</v>
      </c>
      <c r="I139" s="276"/>
      <c r="J139" s="272"/>
      <c r="K139" s="272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236</v>
      </c>
      <c r="AU139" s="281" t="s">
        <v>21</v>
      </c>
      <c r="AV139" s="15" t="s">
        <v>244</v>
      </c>
      <c r="AW139" s="15" t="s">
        <v>36</v>
      </c>
      <c r="AX139" s="15" t="s">
        <v>80</v>
      </c>
      <c r="AY139" s="281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5095</v>
      </c>
      <c r="G140" s="248"/>
      <c r="H140" s="252">
        <v>3.4609999999999999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5" customFormat="1">
      <c r="A141" s="15"/>
      <c r="B141" s="271"/>
      <c r="C141" s="272"/>
      <c r="D141" s="249" t="s">
        <v>236</v>
      </c>
      <c r="E141" s="273" t="s">
        <v>185</v>
      </c>
      <c r="F141" s="274" t="s">
        <v>303</v>
      </c>
      <c r="G141" s="272"/>
      <c r="H141" s="275">
        <v>3.4609999999999999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236</v>
      </c>
      <c r="AU141" s="281" t="s">
        <v>21</v>
      </c>
      <c r="AV141" s="15" t="s">
        <v>244</v>
      </c>
      <c r="AW141" s="15" t="s">
        <v>36</v>
      </c>
      <c r="AX141" s="15" t="s">
        <v>80</v>
      </c>
      <c r="AY141" s="281" t="s">
        <v>225</v>
      </c>
    </row>
    <row r="142" s="14" customFormat="1">
      <c r="A142" s="14"/>
      <c r="B142" s="260"/>
      <c r="C142" s="261"/>
      <c r="D142" s="249" t="s">
        <v>236</v>
      </c>
      <c r="E142" s="262" t="s">
        <v>1</v>
      </c>
      <c r="F142" s="263" t="s">
        <v>270</v>
      </c>
      <c r="G142" s="261"/>
      <c r="H142" s="264">
        <v>17.271000000000001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236</v>
      </c>
      <c r="AU142" s="270" t="s">
        <v>21</v>
      </c>
      <c r="AV142" s="14" t="s">
        <v>232</v>
      </c>
      <c r="AW142" s="14" t="s">
        <v>36</v>
      </c>
      <c r="AX142" s="14" t="s">
        <v>88</v>
      </c>
      <c r="AY142" s="270" t="s">
        <v>225</v>
      </c>
    </row>
    <row r="143" s="2" customFormat="1" ht="37.8" customHeight="1">
      <c r="A143" s="40"/>
      <c r="B143" s="41"/>
      <c r="C143" s="229" t="s">
        <v>263</v>
      </c>
      <c r="D143" s="229" t="s">
        <v>227</v>
      </c>
      <c r="E143" s="230" t="s">
        <v>671</v>
      </c>
      <c r="F143" s="231" t="s">
        <v>672</v>
      </c>
      <c r="G143" s="232" t="s">
        <v>240</v>
      </c>
      <c r="H143" s="233">
        <v>6.3099999999999996</v>
      </c>
      <c r="I143" s="234"/>
      <c r="J143" s="235">
        <f>ROUND(I143*H143,2)</f>
        <v>0</v>
      </c>
      <c r="K143" s="231" t="s">
        <v>231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5096</v>
      </c>
    </row>
    <row r="144" s="2" customFormat="1">
      <c r="A144" s="40"/>
      <c r="B144" s="41"/>
      <c r="C144" s="42"/>
      <c r="D144" s="242" t="s">
        <v>234</v>
      </c>
      <c r="E144" s="42"/>
      <c r="F144" s="243" t="s">
        <v>674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234</v>
      </c>
      <c r="AU144" s="18" t="s">
        <v>21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5097</v>
      </c>
      <c r="G145" s="248"/>
      <c r="H145" s="252">
        <v>6.3099999999999996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88</v>
      </c>
      <c r="AY145" s="258" t="s">
        <v>225</v>
      </c>
    </row>
    <row r="146" s="2" customFormat="1" ht="37.8" customHeight="1">
      <c r="A146" s="40"/>
      <c r="B146" s="41"/>
      <c r="C146" s="229" t="s">
        <v>271</v>
      </c>
      <c r="D146" s="229" t="s">
        <v>227</v>
      </c>
      <c r="E146" s="230" t="s">
        <v>678</v>
      </c>
      <c r="F146" s="231" t="s">
        <v>679</v>
      </c>
      <c r="G146" s="232" t="s">
        <v>240</v>
      </c>
      <c r="H146" s="233">
        <v>63.100000000000001</v>
      </c>
      <c r="I146" s="234"/>
      <c r="J146" s="235">
        <f>ROUND(I146*H146,2)</f>
        <v>0</v>
      </c>
      <c r="K146" s="231" t="s">
        <v>231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5098</v>
      </c>
    </row>
    <row r="147" s="2" customFormat="1">
      <c r="A147" s="40"/>
      <c r="B147" s="41"/>
      <c r="C147" s="42"/>
      <c r="D147" s="242" t="s">
        <v>234</v>
      </c>
      <c r="E147" s="42"/>
      <c r="F147" s="243" t="s">
        <v>681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234</v>
      </c>
      <c r="AU147" s="18" t="s">
        <v>21</v>
      </c>
    </row>
    <row r="148" s="13" customFormat="1">
      <c r="A148" s="13"/>
      <c r="B148" s="247"/>
      <c r="C148" s="248"/>
      <c r="D148" s="249" t="s">
        <v>236</v>
      </c>
      <c r="E148" s="250" t="s">
        <v>1</v>
      </c>
      <c r="F148" s="251" t="s">
        <v>5099</v>
      </c>
      <c r="G148" s="248"/>
      <c r="H148" s="252">
        <v>63.100000000000001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236</v>
      </c>
      <c r="AU148" s="258" t="s">
        <v>21</v>
      </c>
      <c r="AV148" s="13" t="s">
        <v>21</v>
      </c>
      <c r="AW148" s="13" t="s">
        <v>36</v>
      </c>
      <c r="AX148" s="13" t="s">
        <v>88</v>
      </c>
      <c r="AY148" s="258" t="s">
        <v>225</v>
      </c>
    </row>
    <row r="149" s="2" customFormat="1" ht="24.15" customHeight="1">
      <c r="A149" s="40"/>
      <c r="B149" s="41"/>
      <c r="C149" s="229" t="s">
        <v>277</v>
      </c>
      <c r="D149" s="229" t="s">
        <v>227</v>
      </c>
      <c r="E149" s="230" t="s">
        <v>400</v>
      </c>
      <c r="F149" s="231" t="s">
        <v>401</v>
      </c>
      <c r="G149" s="232" t="s">
        <v>240</v>
      </c>
      <c r="H149" s="233">
        <v>3.4609999999999999</v>
      </c>
      <c r="I149" s="234"/>
      <c r="J149" s="235">
        <f>ROUND(I149*H149,2)</f>
        <v>0</v>
      </c>
      <c r="K149" s="231" t="s">
        <v>231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232</v>
      </c>
      <c r="AT149" s="240" t="s">
        <v>227</v>
      </c>
      <c r="AU149" s="240" t="s">
        <v>21</v>
      </c>
      <c r="AY149" s="18" t="s">
        <v>225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88</v>
      </c>
      <c r="BK149" s="241">
        <f>ROUND(I149*H149,2)</f>
        <v>0</v>
      </c>
      <c r="BL149" s="18" t="s">
        <v>232</v>
      </c>
      <c r="BM149" s="240" t="s">
        <v>5100</v>
      </c>
    </row>
    <row r="150" s="2" customFormat="1">
      <c r="A150" s="40"/>
      <c r="B150" s="41"/>
      <c r="C150" s="42"/>
      <c r="D150" s="242" t="s">
        <v>234</v>
      </c>
      <c r="E150" s="42"/>
      <c r="F150" s="243" t="s">
        <v>403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234</v>
      </c>
      <c r="AU150" s="18" t="s">
        <v>21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185</v>
      </c>
      <c r="G151" s="248"/>
      <c r="H151" s="252">
        <v>3.4609999999999999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24.15" customHeight="1">
      <c r="A152" s="40"/>
      <c r="B152" s="41"/>
      <c r="C152" s="229" t="s">
        <v>283</v>
      </c>
      <c r="D152" s="229" t="s">
        <v>227</v>
      </c>
      <c r="E152" s="230" t="s">
        <v>318</v>
      </c>
      <c r="F152" s="231" t="s">
        <v>319</v>
      </c>
      <c r="G152" s="232" t="s">
        <v>230</v>
      </c>
      <c r="H152" s="233">
        <v>10.140000000000001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5101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321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5102</v>
      </c>
      <c r="G154" s="248"/>
      <c r="H154" s="252">
        <v>10.140000000000001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33" customHeight="1">
      <c r="A155" s="40"/>
      <c r="B155" s="41"/>
      <c r="C155" s="229" t="s">
        <v>289</v>
      </c>
      <c r="D155" s="229" t="s">
        <v>227</v>
      </c>
      <c r="E155" s="230" t="s">
        <v>393</v>
      </c>
      <c r="F155" s="231" t="s">
        <v>394</v>
      </c>
      <c r="G155" s="232" t="s">
        <v>395</v>
      </c>
      <c r="H155" s="233">
        <v>12.619999999999999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5103</v>
      </c>
    </row>
    <row r="156" s="13" customFormat="1">
      <c r="A156" s="13"/>
      <c r="B156" s="247"/>
      <c r="C156" s="248"/>
      <c r="D156" s="249" t="s">
        <v>236</v>
      </c>
      <c r="E156" s="250" t="s">
        <v>1</v>
      </c>
      <c r="F156" s="251" t="s">
        <v>5104</v>
      </c>
      <c r="G156" s="248"/>
      <c r="H156" s="252">
        <v>12.619999999999999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16.5" customHeight="1">
      <c r="A157" s="40"/>
      <c r="B157" s="41"/>
      <c r="C157" s="229" t="s">
        <v>295</v>
      </c>
      <c r="D157" s="229" t="s">
        <v>227</v>
      </c>
      <c r="E157" s="230" t="s">
        <v>406</v>
      </c>
      <c r="F157" s="231" t="s">
        <v>407</v>
      </c>
      <c r="G157" s="232" t="s">
        <v>240</v>
      </c>
      <c r="H157" s="233">
        <v>6.3099999999999996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5105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409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5106</v>
      </c>
      <c r="G159" s="248"/>
      <c r="H159" s="252">
        <v>6.3099999999999996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317</v>
      </c>
      <c r="D160" s="229" t="s">
        <v>227</v>
      </c>
      <c r="E160" s="230" t="s">
        <v>5107</v>
      </c>
      <c r="F160" s="231" t="s">
        <v>5108</v>
      </c>
      <c r="G160" s="232" t="s">
        <v>230</v>
      </c>
      <c r="H160" s="233">
        <v>2.27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5109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5110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5111</v>
      </c>
      <c r="G162" s="248"/>
      <c r="H162" s="252">
        <v>2.27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323</v>
      </c>
      <c r="D163" s="229" t="s">
        <v>227</v>
      </c>
      <c r="E163" s="230" t="s">
        <v>1190</v>
      </c>
      <c r="F163" s="231" t="s">
        <v>1191</v>
      </c>
      <c r="G163" s="232" t="s">
        <v>230</v>
      </c>
      <c r="H163" s="233">
        <v>2.27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5112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1193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5111</v>
      </c>
      <c r="G165" s="248"/>
      <c r="H165" s="252">
        <v>2.27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328</v>
      </c>
      <c r="D166" s="229" t="s">
        <v>227</v>
      </c>
      <c r="E166" s="230" t="s">
        <v>5113</v>
      </c>
      <c r="F166" s="231" t="s">
        <v>5114</v>
      </c>
      <c r="G166" s="232" t="s">
        <v>230</v>
      </c>
      <c r="H166" s="233">
        <v>20.800000000000001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5115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5116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5117</v>
      </c>
      <c r="G168" s="248"/>
      <c r="H168" s="252">
        <v>20.800000000000001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16.5" customHeight="1">
      <c r="A169" s="40"/>
      <c r="B169" s="41"/>
      <c r="C169" s="282" t="s">
        <v>8</v>
      </c>
      <c r="D169" s="282" t="s">
        <v>341</v>
      </c>
      <c r="E169" s="283" t="s">
        <v>424</v>
      </c>
      <c r="F169" s="284" t="s">
        <v>425</v>
      </c>
      <c r="G169" s="285" t="s">
        <v>426</v>
      </c>
      <c r="H169" s="286">
        <v>0.46200000000000002</v>
      </c>
      <c r="I169" s="287"/>
      <c r="J169" s="288">
        <f>ROUND(I169*H169,2)</f>
        <v>0</v>
      </c>
      <c r="K169" s="284" t="s">
        <v>231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</v>
      </c>
      <c r="R169" s="238">
        <f>Q169*H169</f>
        <v>0.00046200000000000001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5118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5119</v>
      </c>
      <c r="G170" s="248"/>
      <c r="H170" s="252">
        <v>23.074999999999999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88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48"/>
      <c r="F171" s="251" t="s">
        <v>5120</v>
      </c>
      <c r="G171" s="248"/>
      <c r="H171" s="252">
        <v>0.46200000000000002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4</v>
      </c>
      <c r="AX171" s="13" t="s">
        <v>88</v>
      </c>
      <c r="AY171" s="258" t="s">
        <v>225</v>
      </c>
    </row>
    <row r="172" s="2" customFormat="1" ht="24.15" customHeight="1">
      <c r="A172" s="40"/>
      <c r="B172" s="41"/>
      <c r="C172" s="229" t="s">
        <v>340</v>
      </c>
      <c r="D172" s="229" t="s">
        <v>227</v>
      </c>
      <c r="E172" s="230" t="s">
        <v>645</v>
      </c>
      <c r="F172" s="231" t="s">
        <v>646</v>
      </c>
      <c r="G172" s="232" t="s">
        <v>230</v>
      </c>
      <c r="H172" s="233">
        <v>2.6600000000000001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5121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648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1</v>
      </c>
      <c r="F174" s="251" t="s">
        <v>5122</v>
      </c>
      <c r="G174" s="248"/>
      <c r="H174" s="252">
        <v>2.6600000000000001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346</v>
      </c>
      <c r="D175" s="229" t="s">
        <v>227</v>
      </c>
      <c r="E175" s="230" t="s">
        <v>335</v>
      </c>
      <c r="F175" s="231" t="s">
        <v>336</v>
      </c>
      <c r="G175" s="232" t="s">
        <v>230</v>
      </c>
      <c r="H175" s="233">
        <v>23.07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5123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338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5124</v>
      </c>
      <c r="G177" s="248"/>
      <c r="H177" s="252">
        <v>23.07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16.5" customHeight="1">
      <c r="A178" s="40"/>
      <c r="B178" s="41"/>
      <c r="C178" s="282" t="s">
        <v>352</v>
      </c>
      <c r="D178" s="282" t="s">
        <v>341</v>
      </c>
      <c r="E178" s="283" t="s">
        <v>652</v>
      </c>
      <c r="F178" s="284" t="s">
        <v>653</v>
      </c>
      <c r="G178" s="285" t="s">
        <v>230</v>
      </c>
      <c r="H178" s="286">
        <v>25.376999999999999</v>
      </c>
      <c r="I178" s="287"/>
      <c r="J178" s="288">
        <f>ROUND(I178*H178,2)</f>
        <v>0</v>
      </c>
      <c r="K178" s="284" t="s">
        <v>1</v>
      </c>
      <c r="L178" s="289"/>
      <c r="M178" s="290" t="s">
        <v>1</v>
      </c>
      <c r="N178" s="291" t="s">
        <v>45</v>
      </c>
      <c r="O178" s="93"/>
      <c r="P178" s="238">
        <f>O178*H178</f>
        <v>0</v>
      </c>
      <c r="Q178" s="238">
        <v>0.00014999999999999999</v>
      </c>
      <c r="R178" s="238">
        <f>Q178*H178</f>
        <v>0.0038065499999999997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277</v>
      </c>
      <c r="AT178" s="240" t="s">
        <v>341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5125</v>
      </c>
    </row>
    <row r="179" s="13" customFormat="1">
      <c r="A179" s="13"/>
      <c r="B179" s="247"/>
      <c r="C179" s="248"/>
      <c r="D179" s="249" t="s">
        <v>236</v>
      </c>
      <c r="E179" s="248"/>
      <c r="F179" s="251" t="s">
        <v>2276</v>
      </c>
      <c r="G179" s="248"/>
      <c r="H179" s="252">
        <v>25.376999999999999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236</v>
      </c>
      <c r="AU179" s="258" t="s">
        <v>21</v>
      </c>
      <c r="AV179" s="13" t="s">
        <v>21</v>
      </c>
      <c r="AW179" s="13" t="s">
        <v>4</v>
      </c>
      <c r="AX179" s="13" t="s">
        <v>88</v>
      </c>
      <c r="AY179" s="258" t="s">
        <v>225</v>
      </c>
    </row>
    <row r="180" s="2" customFormat="1" ht="24.15" customHeight="1">
      <c r="A180" s="40"/>
      <c r="B180" s="41"/>
      <c r="C180" s="229" t="s">
        <v>358</v>
      </c>
      <c r="D180" s="229" t="s">
        <v>227</v>
      </c>
      <c r="E180" s="230" t="s">
        <v>347</v>
      </c>
      <c r="F180" s="231" t="s">
        <v>348</v>
      </c>
      <c r="G180" s="232" t="s">
        <v>230</v>
      </c>
      <c r="H180" s="233">
        <v>20.800000000000001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5126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350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13" customFormat="1">
      <c r="A182" s="13"/>
      <c r="B182" s="247"/>
      <c r="C182" s="248"/>
      <c r="D182" s="249" t="s">
        <v>236</v>
      </c>
      <c r="E182" s="250" t="s">
        <v>1</v>
      </c>
      <c r="F182" s="251" t="s">
        <v>5127</v>
      </c>
      <c r="G182" s="248"/>
      <c r="H182" s="252">
        <v>20.800000000000001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236</v>
      </c>
      <c r="AU182" s="258" t="s">
        <v>21</v>
      </c>
      <c r="AV182" s="13" t="s">
        <v>21</v>
      </c>
      <c r="AW182" s="13" t="s">
        <v>36</v>
      </c>
      <c r="AX182" s="13" t="s">
        <v>88</v>
      </c>
      <c r="AY182" s="258" t="s">
        <v>225</v>
      </c>
    </row>
    <row r="183" s="2" customFormat="1" ht="24.15" customHeight="1">
      <c r="A183" s="40"/>
      <c r="B183" s="41"/>
      <c r="C183" s="229" t="s">
        <v>364</v>
      </c>
      <c r="D183" s="229" t="s">
        <v>227</v>
      </c>
      <c r="E183" s="230" t="s">
        <v>3649</v>
      </c>
      <c r="F183" s="231" t="s">
        <v>3650</v>
      </c>
      <c r="G183" s="232" t="s">
        <v>230</v>
      </c>
      <c r="H183" s="233">
        <v>20.800000000000001</v>
      </c>
      <c r="I183" s="234"/>
      <c r="J183" s="235">
        <f>ROUND(I183*H183,2)</f>
        <v>0</v>
      </c>
      <c r="K183" s="231" t="s">
        <v>231</v>
      </c>
      <c r="L183" s="46"/>
      <c r="M183" s="236" t="s">
        <v>1</v>
      </c>
      <c r="N183" s="237" t="s">
        <v>45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232</v>
      </c>
      <c r="AT183" s="240" t="s">
        <v>227</v>
      </c>
      <c r="AU183" s="240" t="s">
        <v>21</v>
      </c>
      <c r="AY183" s="18" t="s">
        <v>225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88</v>
      </c>
      <c r="BK183" s="241">
        <f>ROUND(I183*H183,2)</f>
        <v>0</v>
      </c>
      <c r="BL183" s="18" t="s">
        <v>232</v>
      </c>
      <c r="BM183" s="240" t="s">
        <v>5128</v>
      </c>
    </row>
    <row r="184" s="2" customFormat="1">
      <c r="A184" s="40"/>
      <c r="B184" s="41"/>
      <c r="C184" s="42"/>
      <c r="D184" s="242" t="s">
        <v>234</v>
      </c>
      <c r="E184" s="42"/>
      <c r="F184" s="243" t="s">
        <v>3652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234</v>
      </c>
      <c r="AU184" s="18" t="s">
        <v>21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5117</v>
      </c>
      <c r="G185" s="248"/>
      <c r="H185" s="252">
        <v>20.800000000000001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88</v>
      </c>
      <c r="AY185" s="258" t="s">
        <v>225</v>
      </c>
    </row>
    <row r="186" s="2" customFormat="1" ht="16.5" customHeight="1">
      <c r="A186" s="40"/>
      <c r="B186" s="41"/>
      <c r="C186" s="229" t="s">
        <v>7</v>
      </c>
      <c r="D186" s="229" t="s">
        <v>227</v>
      </c>
      <c r="E186" s="230" t="s">
        <v>437</v>
      </c>
      <c r="F186" s="231" t="s">
        <v>438</v>
      </c>
      <c r="G186" s="232" t="s">
        <v>240</v>
      </c>
      <c r="H186" s="233">
        <v>0.46200000000000002</v>
      </c>
      <c r="I186" s="234"/>
      <c r="J186" s="235">
        <f>ROUND(I186*H186,2)</f>
        <v>0</v>
      </c>
      <c r="K186" s="231" t="s">
        <v>231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5129</v>
      </c>
    </row>
    <row r="187" s="2" customFormat="1">
      <c r="A187" s="40"/>
      <c r="B187" s="41"/>
      <c r="C187" s="42"/>
      <c r="D187" s="242" t="s">
        <v>234</v>
      </c>
      <c r="E187" s="42"/>
      <c r="F187" s="243" t="s">
        <v>440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234</v>
      </c>
      <c r="AU187" s="18" t="s">
        <v>21</v>
      </c>
    </row>
    <row r="188" s="2" customFormat="1" ht="16.5" customHeight="1">
      <c r="A188" s="40"/>
      <c r="B188" s="41"/>
      <c r="C188" s="229" t="s">
        <v>374</v>
      </c>
      <c r="D188" s="229" t="s">
        <v>227</v>
      </c>
      <c r="E188" s="230" t="s">
        <v>370</v>
      </c>
      <c r="F188" s="231" t="s">
        <v>371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5130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373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232</v>
      </c>
      <c r="F190" s="227" t="s">
        <v>469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SUM(P191:P200)</f>
        <v>0</v>
      </c>
      <c r="Q190" s="221"/>
      <c r="R190" s="222">
        <f>SUM(R191:R200)</f>
        <v>9.1743399999999991</v>
      </c>
      <c r="S190" s="221"/>
      <c r="T190" s="223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SUM(BK191:BK200)</f>
        <v>0</v>
      </c>
    </row>
    <row r="191" s="2" customFormat="1" ht="24.15" customHeight="1">
      <c r="A191" s="40"/>
      <c r="B191" s="41"/>
      <c r="C191" s="229" t="s">
        <v>379</v>
      </c>
      <c r="D191" s="229" t="s">
        <v>227</v>
      </c>
      <c r="E191" s="230" t="s">
        <v>2302</v>
      </c>
      <c r="F191" s="231" t="s">
        <v>2303</v>
      </c>
      <c r="G191" s="232" t="s">
        <v>240</v>
      </c>
      <c r="H191" s="233">
        <v>3.7999999999999998</v>
      </c>
      <c r="I191" s="234"/>
      <c r="J191" s="235">
        <f>ROUND(I191*H191,2)</f>
        <v>0</v>
      </c>
      <c r="K191" s="231" t="s">
        <v>231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2.4142999999999999</v>
      </c>
      <c r="R191" s="238">
        <f>Q191*H191</f>
        <v>9.1743399999999991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5131</v>
      </c>
    </row>
    <row r="192" s="2" customFormat="1">
      <c r="A192" s="40"/>
      <c r="B192" s="41"/>
      <c r="C192" s="42"/>
      <c r="D192" s="242" t="s">
        <v>234</v>
      </c>
      <c r="E192" s="42"/>
      <c r="F192" s="243" t="s">
        <v>2305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234</v>
      </c>
      <c r="AU192" s="18" t="s">
        <v>21</v>
      </c>
    </row>
    <row r="193" s="13" customFormat="1">
      <c r="A193" s="13"/>
      <c r="B193" s="247"/>
      <c r="C193" s="248"/>
      <c r="D193" s="249" t="s">
        <v>236</v>
      </c>
      <c r="E193" s="250" t="s">
        <v>1</v>
      </c>
      <c r="F193" s="251" t="s">
        <v>5132</v>
      </c>
      <c r="G193" s="248"/>
      <c r="H193" s="252">
        <v>2.2000000000000002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236</v>
      </c>
      <c r="AU193" s="258" t="s">
        <v>21</v>
      </c>
      <c r="AV193" s="13" t="s">
        <v>21</v>
      </c>
      <c r="AW193" s="13" t="s">
        <v>36</v>
      </c>
      <c r="AX193" s="13" t="s">
        <v>80</v>
      </c>
      <c r="AY193" s="258" t="s">
        <v>225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5133</v>
      </c>
      <c r="G194" s="248"/>
      <c r="H194" s="252">
        <v>1.6000000000000001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80</v>
      </c>
      <c r="AY194" s="258" t="s">
        <v>225</v>
      </c>
    </row>
    <row r="195" s="14" customFormat="1">
      <c r="A195" s="14"/>
      <c r="B195" s="260"/>
      <c r="C195" s="261"/>
      <c r="D195" s="249" t="s">
        <v>236</v>
      </c>
      <c r="E195" s="262" t="s">
        <v>1</v>
      </c>
      <c r="F195" s="263" t="s">
        <v>270</v>
      </c>
      <c r="G195" s="261"/>
      <c r="H195" s="264">
        <v>3.7999999999999998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0" t="s">
        <v>236</v>
      </c>
      <c r="AU195" s="270" t="s">
        <v>21</v>
      </c>
      <c r="AV195" s="14" t="s">
        <v>232</v>
      </c>
      <c r="AW195" s="14" t="s">
        <v>36</v>
      </c>
      <c r="AX195" s="14" t="s">
        <v>88</v>
      </c>
      <c r="AY195" s="270" t="s">
        <v>225</v>
      </c>
    </row>
    <row r="196" s="2" customFormat="1" ht="24.15" customHeight="1">
      <c r="A196" s="40"/>
      <c r="B196" s="41"/>
      <c r="C196" s="229" t="s">
        <v>386</v>
      </c>
      <c r="D196" s="229" t="s">
        <v>227</v>
      </c>
      <c r="E196" s="230" t="s">
        <v>5134</v>
      </c>
      <c r="F196" s="231" t="s">
        <v>5135</v>
      </c>
      <c r="G196" s="232" t="s">
        <v>230</v>
      </c>
      <c r="H196" s="233">
        <v>1.7110000000000001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5136</v>
      </c>
    </row>
    <row r="197" s="2" customFormat="1">
      <c r="A197" s="40"/>
      <c r="B197" s="41"/>
      <c r="C197" s="42"/>
      <c r="D197" s="249" t="s">
        <v>261</v>
      </c>
      <c r="E197" s="42"/>
      <c r="F197" s="259" t="s">
        <v>5137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261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5138</v>
      </c>
      <c r="G198" s="248"/>
      <c r="H198" s="252">
        <v>1.24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3" customFormat="1">
      <c r="A199" s="13"/>
      <c r="B199" s="247"/>
      <c r="C199" s="248"/>
      <c r="D199" s="249" t="s">
        <v>236</v>
      </c>
      <c r="E199" s="250" t="s">
        <v>1</v>
      </c>
      <c r="F199" s="251" t="s">
        <v>5139</v>
      </c>
      <c r="G199" s="248"/>
      <c r="H199" s="252">
        <v>0.47099999999999997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236</v>
      </c>
      <c r="AU199" s="258" t="s">
        <v>21</v>
      </c>
      <c r="AV199" s="13" t="s">
        <v>21</v>
      </c>
      <c r="AW199" s="13" t="s">
        <v>36</v>
      </c>
      <c r="AX199" s="13" t="s">
        <v>80</v>
      </c>
      <c r="AY199" s="258" t="s">
        <v>225</v>
      </c>
    </row>
    <row r="200" s="14" customFormat="1">
      <c r="A200" s="14"/>
      <c r="B200" s="260"/>
      <c r="C200" s="261"/>
      <c r="D200" s="249" t="s">
        <v>236</v>
      </c>
      <c r="E200" s="262" t="s">
        <v>1</v>
      </c>
      <c r="F200" s="263" t="s">
        <v>270</v>
      </c>
      <c r="G200" s="261"/>
      <c r="H200" s="264">
        <v>1.7110000000000001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0" t="s">
        <v>236</v>
      </c>
      <c r="AU200" s="270" t="s">
        <v>21</v>
      </c>
      <c r="AV200" s="14" t="s">
        <v>232</v>
      </c>
      <c r="AW200" s="14" t="s">
        <v>36</v>
      </c>
      <c r="AX200" s="14" t="s">
        <v>88</v>
      </c>
      <c r="AY200" s="270" t="s">
        <v>225</v>
      </c>
    </row>
    <row r="201" s="12" customFormat="1" ht="22.8" customHeight="1">
      <c r="A201" s="12"/>
      <c r="B201" s="213"/>
      <c r="C201" s="214"/>
      <c r="D201" s="215" t="s">
        <v>79</v>
      </c>
      <c r="E201" s="227" t="s">
        <v>559</v>
      </c>
      <c r="F201" s="227" t="s">
        <v>560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SUM(P202:P203)</f>
        <v>0</v>
      </c>
      <c r="Q201" s="221"/>
      <c r="R201" s="222">
        <f>SUM(R202:R203)</f>
        <v>0</v>
      </c>
      <c r="S201" s="221"/>
      <c r="T201" s="223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88</v>
      </c>
      <c r="AT201" s="225" t="s">
        <v>79</v>
      </c>
      <c r="AU201" s="225" t="s">
        <v>88</v>
      </c>
      <c r="AY201" s="224" t="s">
        <v>225</v>
      </c>
      <c r="BK201" s="226">
        <f>SUM(BK202:BK203)</f>
        <v>0</v>
      </c>
    </row>
    <row r="202" s="2" customFormat="1" ht="16.5" customHeight="1">
      <c r="A202" s="40"/>
      <c r="B202" s="41"/>
      <c r="C202" s="229" t="s">
        <v>392</v>
      </c>
      <c r="D202" s="229" t="s">
        <v>227</v>
      </c>
      <c r="E202" s="230" t="s">
        <v>562</v>
      </c>
      <c r="F202" s="231" t="s">
        <v>563</v>
      </c>
      <c r="G202" s="232" t="s">
        <v>395</v>
      </c>
      <c r="H202" s="233">
        <v>9.1820000000000004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5140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565</v>
      </c>
      <c r="G203" s="42"/>
      <c r="H203" s="42"/>
      <c r="I203" s="244"/>
      <c r="J203" s="42"/>
      <c r="K203" s="42"/>
      <c r="L203" s="46"/>
      <c r="M203" s="299"/>
      <c r="N203" s="300"/>
      <c r="O203" s="294"/>
      <c r="P203" s="294"/>
      <c r="Q203" s="294"/>
      <c r="R203" s="294"/>
      <c r="S203" s="294"/>
      <c r="T203" s="30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hmRXBaI2Drz/kSjOtZ6uqXMNgYGDovw3heADdqNAGHMtg888aRXakxaTHJ1H2uf/sdbromceI8F3sWpJqEHPRA==" hashValue="q1dvmqztSZGyg4QtTOOdWJUJA0G2EkoLaKoAkpcBWZGN0ANY1+fAmQdyBZhIyL2ou9bso0hoToQ1XqlE1Pv4Nw==" algorithmName="SHA-512" password="CC35"/>
  <autoFilter ref="C119:K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5101201"/>
    <hyperlink ref="F127" r:id="rId2" display="https://podminky.urs.cz/item/CS_URS_2024_02/115101301"/>
    <hyperlink ref="F130" r:id="rId3" display="https://podminky.urs.cz/item/CS_URS_2024_02/121151103"/>
    <hyperlink ref="F133" r:id="rId4" display="https://podminky.urs.cz/item/CS_URS_2024_02/127451101"/>
    <hyperlink ref="F136" r:id="rId5" display="https://podminky.urs.cz/item/CS_URS_2024_02/162551128"/>
    <hyperlink ref="F144" r:id="rId6" display="https://podminky.urs.cz/item/CS_URS_2024_02/162751137"/>
    <hyperlink ref="F147" r:id="rId7" display="https://podminky.urs.cz/item/CS_URS_2024_02/162751139"/>
    <hyperlink ref="F150" r:id="rId8" display="https://podminky.urs.cz/item/CS_URS_2024_02/167151112"/>
    <hyperlink ref="F153" r:id="rId9" display="https://podminky.urs.cz/item/CS_URS_2024_02/171152501"/>
    <hyperlink ref="F158" r:id="rId10" display="https://podminky.urs.cz/item/CS_URS_2024_02/171251201"/>
    <hyperlink ref="F161" r:id="rId11" display="https://podminky.urs.cz/item/CS_URS_2024_02/181351003"/>
    <hyperlink ref="F164" r:id="rId12" display="https://podminky.urs.cz/item/CS_URS_2024_02/181411131"/>
    <hyperlink ref="F167" r:id="rId13" display="https://podminky.urs.cz/item/CS_URS_2024_02/181411133"/>
    <hyperlink ref="F173" r:id="rId14" display="https://podminky.urs.cz/item/CS_URS_2024_02/181951112"/>
    <hyperlink ref="F176" r:id="rId15" display="https://podminky.urs.cz/item/CS_URS_2024_02/182111111"/>
    <hyperlink ref="F181" r:id="rId16" display="https://podminky.urs.cz/item/CS_URS_2024_02/182151111"/>
    <hyperlink ref="F184" r:id="rId17" display="https://podminky.urs.cz/item/CS_URS_2024_02/182351123"/>
    <hyperlink ref="F187" r:id="rId18" display="https://podminky.urs.cz/item/CS_URS_2024_02/185804312"/>
    <hyperlink ref="F192" r:id="rId19" display="https://podminky.urs.cz/item/CS_URS_2024_02/463212121"/>
    <hyperlink ref="F203" r:id="rId20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5141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ROUND((SUM(BE129:BE241)),  2)</f>
        <v>0</v>
      </c>
      <c r="G33" s="40"/>
      <c r="H33" s="40"/>
      <c r="I33" s="167">
        <v>0.20999999999999999</v>
      </c>
      <c r="J33" s="166">
        <f>ROUND(((SUM(BE129:BE241))*I33),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ROUND((SUM(BF129:BF241)),  2)</f>
        <v>0</v>
      </c>
      <c r="G34" s="40"/>
      <c r="H34" s="40"/>
      <c r="I34" s="167">
        <v>0.14999999999999999</v>
      </c>
      <c r="J34" s="166">
        <f>ROUND(((SUM(BF129:BF241))*I34),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ROUND((SUM(BG129:BG241)),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ROUND((SUM(BH129:BH241)),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ROUND((SUM(BI129:BI241)),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030.57.1 - Přeložka oplocení a brány na p.č. 733/3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J130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J131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199</v>
      </c>
      <c r="E99" s="199"/>
      <c r="F99" s="199"/>
      <c r="G99" s="199"/>
      <c r="H99" s="199"/>
      <c r="I99" s="199"/>
      <c r="J99" s="200">
        <f>J158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200</v>
      </c>
      <c r="E100" s="199"/>
      <c r="F100" s="199"/>
      <c r="G100" s="199"/>
      <c r="H100" s="199"/>
      <c r="I100" s="199"/>
      <c r="J100" s="200">
        <f>J172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J194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2333</v>
      </c>
      <c r="E102" s="199"/>
      <c r="F102" s="199"/>
      <c r="G102" s="199"/>
      <c r="H102" s="199"/>
      <c r="I102" s="199"/>
      <c r="J102" s="200">
        <f>J202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203</v>
      </c>
      <c r="E103" s="199"/>
      <c r="F103" s="199"/>
      <c r="G103" s="199"/>
      <c r="H103" s="199"/>
      <c r="I103" s="199"/>
      <c r="J103" s="200">
        <f>J206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204</v>
      </c>
      <c r="E104" s="199"/>
      <c r="F104" s="199"/>
      <c r="G104" s="199"/>
      <c r="H104" s="199"/>
      <c r="I104" s="199"/>
      <c r="J104" s="200">
        <f>J220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205</v>
      </c>
      <c r="E105" s="199"/>
      <c r="F105" s="199"/>
      <c r="G105" s="199"/>
      <c r="H105" s="199"/>
      <c r="I105" s="199"/>
      <c r="J105" s="200">
        <f>J228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J231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207</v>
      </c>
      <c r="E107" s="199"/>
      <c r="F107" s="199"/>
      <c r="G107" s="199"/>
      <c r="H107" s="199"/>
      <c r="I107" s="199"/>
      <c r="J107" s="200">
        <f>J232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5142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603</v>
      </c>
      <c r="E109" s="194"/>
      <c r="F109" s="194"/>
      <c r="G109" s="194"/>
      <c r="H109" s="194"/>
      <c r="I109" s="194"/>
      <c r="J109" s="195">
        <f>J239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4" t="s">
        <v>210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6.25" customHeight="1">
      <c r="A119" s="40"/>
      <c r="B119" s="41"/>
      <c r="C119" s="42"/>
      <c r="D119" s="42"/>
      <c r="E119" s="186" t="str">
        <f>E7</f>
        <v>Opatření Zátor-Loučky, OHO, Dílčí stavba 02.030 Opatření pod přehradní hrází Nové Heřminovy</v>
      </c>
      <c r="F119" s="33"/>
      <c r="G119" s="33"/>
      <c r="H119" s="33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190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E9</f>
        <v>030.57.1 - Přeložka oplocení a brány na p.č. 733/3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3" t="s">
        <v>22</v>
      </c>
      <c r="D123" s="42"/>
      <c r="E123" s="42"/>
      <c r="F123" s="28" t="str">
        <f>F12</f>
        <v>Loučky u Zátoru</v>
      </c>
      <c r="G123" s="42"/>
      <c r="H123" s="42"/>
      <c r="I123" s="33" t="s">
        <v>24</v>
      </c>
      <c r="J123" s="81" t="str">
        <f>IF(J12="","",J12)</f>
        <v>20. 12. 2024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28</v>
      </c>
      <c r="D125" s="42"/>
      <c r="E125" s="42"/>
      <c r="F125" s="28" t="str">
        <f>E15</f>
        <v>Povodí Odry, státní podnik</v>
      </c>
      <c r="G125" s="42"/>
      <c r="H125" s="42"/>
      <c r="I125" s="33" t="s">
        <v>34</v>
      </c>
      <c r="J125" s="38" t="str">
        <f>E21</f>
        <v>AQUATIS, a.s.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32</v>
      </c>
      <c r="D126" s="42"/>
      <c r="E126" s="42"/>
      <c r="F126" s="28" t="str">
        <f>IF(E18="","",E18)</f>
        <v>Vyplň údaj</v>
      </c>
      <c r="G126" s="42"/>
      <c r="H126" s="42"/>
      <c r="I126" s="33" t="s">
        <v>37</v>
      </c>
      <c r="J126" s="38" t="str">
        <f>E24</f>
        <v>Ing. Michal Jendruščák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211</v>
      </c>
      <c r="D128" s="205" t="s">
        <v>65</v>
      </c>
      <c r="E128" s="205" t="s">
        <v>61</v>
      </c>
      <c r="F128" s="205" t="s">
        <v>62</v>
      </c>
      <c r="G128" s="205" t="s">
        <v>212</v>
      </c>
      <c r="H128" s="205" t="s">
        <v>213</v>
      </c>
      <c r="I128" s="205" t="s">
        <v>214</v>
      </c>
      <c r="J128" s="205" t="s">
        <v>194</v>
      </c>
      <c r="K128" s="206" t="s">
        <v>215</v>
      </c>
      <c r="L128" s="207"/>
      <c r="M128" s="102" t="s">
        <v>1</v>
      </c>
      <c r="N128" s="103" t="s">
        <v>44</v>
      </c>
      <c r="O128" s="103" t="s">
        <v>216</v>
      </c>
      <c r="P128" s="103" t="s">
        <v>217</v>
      </c>
      <c r="Q128" s="103" t="s">
        <v>218</v>
      </c>
      <c r="R128" s="103" t="s">
        <v>219</v>
      </c>
      <c r="S128" s="103" t="s">
        <v>220</v>
      </c>
      <c r="T128" s="104" t="s">
        <v>221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222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P130+P231+P239</f>
        <v>0</v>
      </c>
      <c r="Q129" s="106"/>
      <c r="R129" s="210">
        <f>R130+R231+R239</f>
        <v>6.8612558400000001</v>
      </c>
      <c r="S129" s="106"/>
      <c r="T129" s="211">
        <f>T130+T231+T239</f>
        <v>2.1480000000000001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79</v>
      </c>
      <c r="AU129" s="18" t="s">
        <v>196</v>
      </c>
      <c r="BK129" s="212">
        <f>BK130+BK231+BK239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223</v>
      </c>
      <c r="F130" s="216" t="s">
        <v>224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P131+P158+P172+P194+P202+P206+P220+P228</f>
        <v>0</v>
      </c>
      <c r="Q130" s="221"/>
      <c r="R130" s="222">
        <f>R131+R158+R172+R194+R202+R206+R220+R228</f>
        <v>6.8487758400000001</v>
      </c>
      <c r="S130" s="221"/>
      <c r="T130" s="223">
        <f>T131+T158+T172+T194+T202+T206+T220+T228</f>
        <v>2.1480000000000001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88</v>
      </c>
      <c r="AT130" s="225" t="s">
        <v>79</v>
      </c>
      <c r="AU130" s="225" t="s">
        <v>80</v>
      </c>
      <c r="AY130" s="224" t="s">
        <v>225</v>
      </c>
      <c r="BK130" s="226">
        <f>BK131+BK158+BK172+BK194+BK202+BK206+BK220+BK228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88</v>
      </c>
      <c r="F131" s="227" t="s">
        <v>226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SUM(P132:P157)</f>
        <v>0</v>
      </c>
      <c r="Q131" s="221"/>
      <c r="R131" s="222">
        <f>SUM(R132:R157)</f>
        <v>0.00045000000000000004</v>
      </c>
      <c r="S131" s="221"/>
      <c r="T131" s="223">
        <f>SUM(T132:T157)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88</v>
      </c>
      <c r="AT131" s="225" t="s">
        <v>79</v>
      </c>
      <c r="AU131" s="225" t="s">
        <v>88</v>
      </c>
      <c r="AY131" s="224" t="s">
        <v>225</v>
      </c>
      <c r="BK131" s="226">
        <f>SUM(BK132:BK157)</f>
        <v>0</v>
      </c>
    </row>
    <row r="132" s="2" customFormat="1" ht="24.15" customHeight="1">
      <c r="A132" s="40"/>
      <c r="B132" s="41"/>
      <c r="C132" s="229" t="s">
        <v>88</v>
      </c>
      <c r="D132" s="229" t="s">
        <v>227</v>
      </c>
      <c r="E132" s="230" t="s">
        <v>5143</v>
      </c>
      <c r="F132" s="231" t="s">
        <v>5144</v>
      </c>
      <c r="G132" s="232" t="s">
        <v>240</v>
      </c>
      <c r="H132" s="233">
        <v>4.2199999999999998</v>
      </c>
      <c r="I132" s="234"/>
      <c r="J132" s="235">
        <f>ROUND(I132*H132,2)</f>
        <v>0</v>
      </c>
      <c r="K132" s="231" t="s">
        <v>231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5145</v>
      </c>
    </row>
    <row r="133" s="2" customFormat="1">
      <c r="A133" s="40"/>
      <c r="B133" s="41"/>
      <c r="C133" s="42"/>
      <c r="D133" s="242" t="s">
        <v>234</v>
      </c>
      <c r="E133" s="42"/>
      <c r="F133" s="243" t="s">
        <v>5146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234</v>
      </c>
      <c r="AU133" s="18" t="s">
        <v>21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5147</v>
      </c>
      <c r="G134" s="248"/>
      <c r="H134" s="252">
        <v>2.2999999999999998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3" customFormat="1">
      <c r="A135" s="13"/>
      <c r="B135" s="247"/>
      <c r="C135" s="248"/>
      <c r="D135" s="249" t="s">
        <v>236</v>
      </c>
      <c r="E135" s="250" t="s">
        <v>1</v>
      </c>
      <c r="F135" s="251" t="s">
        <v>5148</v>
      </c>
      <c r="G135" s="248"/>
      <c r="H135" s="252">
        <v>0.41999999999999998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80</v>
      </c>
      <c r="AY135" s="258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5149</v>
      </c>
      <c r="G136" s="248"/>
      <c r="H136" s="252">
        <v>1.1000000000000001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5150</v>
      </c>
      <c r="G137" s="248"/>
      <c r="H137" s="252">
        <v>0.40000000000000002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4" customFormat="1">
      <c r="A138" s="14"/>
      <c r="B138" s="260"/>
      <c r="C138" s="261"/>
      <c r="D138" s="249" t="s">
        <v>236</v>
      </c>
      <c r="E138" s="262" t="s">
        <v>1</v>
      </c>
      <c r="F138" s="263" t="s">
        <v>270</v>
      </c>
      <c r="G138" s="261"/>
      <c r="H138" s="264">
        <v>4.2199999999999998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236</v>
      </c>
      <c r="AU138" s="270" t="s">
        <v>21</v>
      </c>
      <c r="AV138" s="14" t="s">
        <v>232</v>
      </c>
      <c r="AW138" s="14" t="s">
        <v>36</v>
      </c>
      <c r="AX138" s="14" t="s">
        <v>88</v>
      </c>
      <c r="AY138" s="270" t="s">
        <v>225</v>
      </c>
    </row>
    <row r="139" s="2" customFormat="1" ht="37.8" customHeight="1">
      <c r="A139" s="40"/>
      <c r="B139" s="41"/>
      <c r="C139" s="229" t="s">
        <v>21</v>
      </c>
      <c r="D139" s="229" t="s">
        <v>227</v>
      </c>
      <c r="E139" s="230" t="s">
        <v>380</v>
      </c>
      <c r="F139" s="231" t="s">
        <v>381</v>
      </c>
      <c r="G139" s="232" t="s">
        <v>240</v>
      </c>
      <c r="H139" s="233">
        <v>4.2199999999999998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5151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383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5152</v>
      </c>
      <c r="G141" s="248"/>
      <c r="H141" s="252">
        <v>4.2199999999999998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37.8" customHeight="1">
      <c r="A142" s="40"/>
      <c r="B142" s="41"/>
      <c r="C142" s="229" t="s">
        <v>244</v>
      </c>
      <c r="D142" s="229" t="s">
        <v>227</v>
      </c>
      <c r="E142" s="230" t="s">
        <v>387</v>
      </c>
      <c r="F142" s="231" t="s">
        <v>388</v>
      </c>
      <c r="G142" s="232" t="s">
        <v>240</v>
      </c>
      <c r="H142" s="233">
        <v>42.200000000000003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5153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390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5154</v>
      </c>
      <c r="G144" s="248"/>
      <c r="H144" s="252">
        <v>42.200000000000003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33" customHeight="1">
      <c r="A145" s="40"/>
      <c r="B145" s="41"/>
      <c r="C145" s="229" t="s">
        <v>232</v>
      </c>
      <c r="D145" s="229" t="s">
        <v>227</v>
      </c>
      <c r="E145" s="230" t="s">
        <v>393</v>
      </c>
      <c r="F145" s="231" t="s">
        <v>394</v>
      </c>
      <c r="G145" s="232" t="s">
        <v>395</v>
      </c>
      <c r="H145" s="233">
        <v>8.4000000000000004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5155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397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1</v>
      </c>
      <c r="F147" s="251" t="s">
        <v>5156</v>
      </c>
      <c r="G147" s="248"/>
      <c r="H147" s="252">
        <v>8.4000000000000004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256</v>
      </c>
      <c r="D148" s="229" t="s">
        <v>227</v>
      </c>
      <c r="E148" s="230" t="s">
        <v>1190</v>
      </c>
      <c r="F148" s="231" t="s">
        <v>1191</v>
      </c>
      <c r="G148" s="232" t="s">
        <v>230</v>
      </c>
      <c r="H148" s="233">
        <v>22.5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5157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1193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2" customFormat="1">
      <c r="A150" s="40"/>
      <c r="B150" s="41"/>
      <c r="C150" s="42"/>
      <c r="D150" s="249" t="s">
        <v>261</v>
      </c>
      <c r="E150" s="42"/>
      <c r="F150" s="259" t="s">
        <v>5158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261</v>
      </c>
      <c r="AU150" s="18" t="s">
        <v>21</v>
      </c>
    </row>
    <row r="151" s="2" customFormat="1" ht="16.5" customHeight="1">
      <c r="A151" s="40"/>
      <c r="B151" s="41"/>
      <c r="C151" s="282" t="s">
        <v>263</v>
      </c>
      <c r="D151" s="282" t="s">
        <v>341</v>
      </c>
      <c r="E151" s="283" t="s">
        <v>5159</v>
      </c>
      <c r="F151" s="284" t="s">
        <v>5160</v>
      </c>
      <c r="G151" s="285" t="s">
        <v>426</v>
      </c>
      <c r="H151" s="286">
        <v>0.45000000000000001</v>
      </c>
      <c r="I151" s="287"/>
      <c r="J151" s="288">
        <f>ROUND(I151*H151,2)</f>
        <v>0</v>
      </c>
      <c r="K151" s="284" t="s">
        <v>231</v>
      </c>
      <c r="L151" s="289"/>
      <c r="M151" s="290" t="s">
        <v>1</v>
      </c>
      <c r="N151" s="291" t="s">
        <v>45</v>
      </c>
      <c r="O151" s="93"/>
      <c r="P151" s="238">
        <f>O151*H151</f>
        <v>0</v>
      </c>
      <c r="Q151" s="238">
        <v>0.001</v>
      </c>
      <c r="R151" s="238">
        <f>Q151*H151</f>
        <v>0.00045000000000000004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277</v>
      </c>
      <c r="AT151" s="240" t="s">
        <v>341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5161</v>
      </c>
    </row>
    <row r="152" s="13" customFormat="1">
      <c r="A152" s="13"/>
      <c r="B152" s="247"/>
      <c r="C152" s="248"/>
      <c r="D152" s="249" t="s">
        <v>236</v>
      </c>
      <c r="E152" s="248"/>
      <c r="F152" s="251" t="s">
        <v>5162</v>
      </c>
      <c r="G152" s="248"/>
      <c r="H152" s="252">
        <v>0.45000000000000001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4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271</v>
      </c>
      <c r="D153" s="229" t="s">
        <v>227</v>
      </c>
      <c r="E153" s="230" t="s">
        <v>5163</v>
      </c>
      <c r="F153" s="231" t="s">
        <v>5164</v>
      </c>
      <c r="G153" s="232" t="s">
        <v>230</v>
      </c>
      <c r="H153" s="233">
        <v>22.5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5165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5166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5167</v>
      </c>
      <c r="G155" s="248"/>
      <c r="H155" s="252">
        <v>22.5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16.5" customHeight="1">
      <c r="A156" s="40"/>
      <c r="B156" s="41"/>
      <c r="C156" s="229" t="s">
        <v>277</v>
      </c>
      <c r="D156" s="229" t="s">
        <v>227</v>
      </c>
      <c r="E156" s="230" t="s">
        <v>437</v>
      </c>
      <c r="F156" s="231" t="s">
        <v>438</v>
      </c>
      <c r="G156" s="232" t="s">
        <v>240</v>
      </c>
      <c r="H156" s="233">
        <v>0.044999999999999998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5168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440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21</v>
      </c>
      <c r="F158" s="227" t="s">
        <v>446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SUM(P159:P171)</f>
        <v>0</v>
      </c>
      <c r="Q158" s="221"/>
      <c r="R158" s="222">
        <f>SUM(R159:R171)</f>
        <v>3.8179458399999997</v>
      </c>
      <c r="S158" s="221"/>
      <c r="T158" s="223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88</v>
      </c>
      <c r="AT158" s="225" t="s">
        <v>79</v>
      </c>
      <c r="AU158" s="225" t="s">
        <v>88</v>
      </c>
      <c r="AY158" s="224" t="s">
        <v>225</v>
      </c>
      <c r="BK158" s="226">
        <f>SUM(BK159:BK171)</f>
        <v>0</v>
      </c>
    </row>
    <row r="159" s="2" customFormat="1" ht="24.15" customHeight="1">
      <c r="A159" s="40"/>
      <c r="B159" s="41"/>
      <c r="C159" s="229" t="s">
        <v>283</v>
      </c>
      <c r="D159" s="229" t="s">
        <v>227</v>
      </c>
      <c r="E159" s="230" t="s">
        <v>5169</v>
      </c>
      <c r="F159" s="231" t="s">
        <v>5170</v>
      </c>
      <c r="G159" s="232" t="s">
        <v>240</v>
      </c>
      <c r="H159" s="233">
        <v>1.52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2.5018699999999998</v>
      </c>
      <c r="R159" s="238">
        <f>Q159*H159</f>
        <v>3.8028423999999998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5171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5172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5173</v>
      </c>
      <c r="G161" s="248"/>
      <c r="H161" s="252">
        <v>0.41999999999999998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5174</v>
      </c>
      <c r="G162" s="248"/>
      <c r="H162" s="252">
        <v>1.1000000000000001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80</v>
      </c>
      <c r="AY162" s="258" t="s">
        <v>225</v>
      </c>
    </row>
    <row r="163" s="14" customFormat="1">
      <c r="A163" s="14"/>
      <c r="B163" s="260"/>
      <c r="C163" s="261"/>
      <c r="D163" s="249" t="s">
        <v>236</v>
      </c>
      <c r="E163" s="262" t="s">
        <v>1</v>
      </c>
      <c r="F163" s="263" t="s">
        <v>270</v>
      </c>
      <c r="G163" s="261"/>
      <c r="H163" s="264">
        <v>1.52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236</v>
      </c>
      <c r="AU163" s="270" t="s">
        <v>21</v>
      </c>
      <c r="AV163" s="14" t="s">
        <v>232</v>
      </c>
      <c r="AW163" s="14" t="s">
        <v>36</v>
      </c>
      <c r="AX163" s="14" t="s">
        <v>88</v>
      </c>
      <c r="AY163" s="270" t="s">
        <v>225</v>
      </c>
    </row>
    <row r="164" s="2" customFormat="1" ht="16.5" customHeight="1">
      <c r="A164" s="40"/>
      <c r="B164" s="41"/>
      <c r="C164" s="229" t="s">
        <v>289</v>
      </c>
      <c r="D164" s="229" t="s">
        <v>227</v>
      </c>
      <c r="E164" s="230" t="s">
        <v>2405</v>
      </c>
      <c r="F164" s="231" t="s">
        <v>2406</v>
      </c>
      <c r="G164" s="232" t="s">
        <v>230</v>
      </c>
      <c r="H164" s="233">
        <v>0.90000000000000002</v>
      </c>
      <c r="I164" s="234"/>
      <c r="J164" s="235">
        <f>ROUND(I164*H164,2)</f>
        <v>0</v>
      </c>
      <c r="K164" s="231" t="s">
        <v>231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0.00264</v>
      </c>
      <c r="R164" s="238">
        <f>Q164*H164</f>
        <v>0.0023760000000000001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5175</v>
      </c>
    </row>
    <row r="165" s="2" customFormat="1">
      <c r="A165" s="40"/>
      <c r="B165" s="41"/>
      <c r="C165" s="42"/>
      <c r="D165" s="242" t="s">
        <v>234</v>
      </c>
      <c r="E165" s="42"/>
      <c r="F165" s="243" t="s">
        <v>2408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234</v>
      </c>
      <c r="AU165" s="18" t="s">
        <v>21</v>
      </c>
    </row>
    <row r="166" s="13" customFormat="1">
      <c r="A166" s="13"/>
      <c r="B166" s="247"/>
      <c r="C166" s="248"/>
      <c r="D166" s="249" t="s">
        <v>236</v>
      </c>
      <c r="E166" s="250" t="s">
        <v>1</v>
      </c>
      <c r="F166" s="251" t="s">
        <v>5176</v>
      </c>
      <c r="G166" s="248"/>
      <c r="H166" s="252">
        <v>0.90000000000000002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236</v>
      </c>
      <c r="AU166" s="258" t="s">
        <v>21</v>
      </c>
      <c r="AV166" s="13" t="s">
        <v>21</v>
      </c>
      <c r="AW166" s="13" t="s">
        <v>36</v>
      </c>
      <c r="AX166" s="13" t="s">
        <v>88</v>
      </c>
      <c r="AY166" s="258" t="s">
        <v>225</v>
      </c>
    </row>
    <row r="167" s="2" customFormat="1" ht="16.5" customHeight="1">
      <c r="A167" s="40"/>
      <c r="B167" s="41"/>
      <c r="C167" s="229" t="s">
        <v>295</v>
      </c>
      <c r="D167" s="229" t="s">
        <v>227</v>
      </c>
      <c r="E167" s="230" t="s">
        <v>2411</v>
      </c>
      <c r="F167" s="231" t="s">
        <v>2412</v>
      </c>
      <c r="G167" s="232" t="s">
        <v>230</v>
      </c>
      <c r="H167" s="233">
        <v>0.90000000000000002</v>
      </c>
      <c r="I167" s="234"/>
      <c r="J167" s="235">
        <f>ROUND(I167*H167,2)</f>
        <v>0</v>
      </c>
      <c r="K167" s="231" t="s">
        <v>231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232</v>
      </c>
      <c r="AT167" s="240" t="s">
        <v>227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232</v>
      </c>
      <c r="BM167" s="240" t="s">
        <v>5177</v>
      </c>
    </row>
    <row r="168" s="2" customFormat="1">
      <c r="A168" s="40"/>
      <c r="B168" s="41"/>
      <c r="C168" s="42"/>
      <c r="D168" s="242" t="s">
        <v>234</v>
      </c>
      <c r="E168" s="42"/>
      <c r="F168" s="243" t="s">
        <v>2414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234</v>
      </c>
      <c r="AU168" s="18" t="s">
        <v>21</v>
      </c>
    </row>
    <row r="169" s="2" customFormat="1" ht="21.75" customHeight="1">
      <c r="A169" s="40"/>
      <c r="B169" s="41"/>
      <c r="C169" s="229" t="s">
        <v>317</v>
      </c>
      <c r="D169" s="229" t="s">
        <v>227</v>
      </c>
      <c r="E169" s="230" t="s">
        <v>2440</v>
      </c>
      <c r="F169" s="231" t="s">
        <v>2441</v>
      </c>
      <c r="G169" s="232" t="s">
        <v>395</v>
      </c>
      <c r="H169" s="233">
        <v>0.012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1.0606199999999999</v>
      </c>
      <c r="R169" s="238">
        <f>Q169*H169</f>
        <v>0.01272744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5178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2443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5179</v>
      </c>
      <c r="G171" s="248"/>
      <c r="H171" s="252">
        <v>0.012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12" customFormat="1" ht="22.8" customHeight="1">
      <c r="A172" s="12"/>
      <c r="B172" s="213"/>
      <c r="C172" s="214"/>
      <c r="D172" s="215" t="s">
        <v>79</v>
      </c>
      <c r="E172" s="227" t="s">
        <v>244</v>
      </c>
      <c r="F172" s="227" t="s">
        <v>462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SUM(P173:P193)</f>
        <v>0</v>
      </c>
      <c r="Q172" s="221"/>
      <c r="R172" s="222">
        <f>SUM(R173:R193)</f>
        <v>1.1229600000000002</v>
      </c>
      <c r="S172" s="221"/>
      <c r="T172" s="223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88</v>
      </c>
      <c r="AT172" s="225" t="s">
        <v>79</v>
      </c>
      <c r="AU172" s="225" t="s">
        <v>88</v>
      </c>
      <c r="AY172" s="224" t="s">
        <v>225</v>
      </c>
      <c r="BK172" s="226">
        <f>SUM(BK173:BK193)</f>
        <v>0</v>
      </c>
    </row>
    <row r="173" s="2" customFormat="1" ht="24.15" customHeight="1">
      <c r="A173" s="40"/>
      <c r="B173" s="41"/>
      <c r="C173" s="229" t="s">
        <v>323</v>
      </c>
      <c r="D173" s="229" t="s">
        <v>227</v>
      </c>
      <c r="E173" s="230" t="s">
        <v>5180</v>
      </c>
      <c r="F173" s="231" t="s">
        <v>5181</v>
      </c>
      <c r="G173" s="232" t="s">
        <v>459</v>
      </c>
      <c r="H173" s="233">
        <v>3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0.0035999999999999999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5182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5183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2" customFormat="1" ht="16.5" customHeight="1">
      <c r="A175" s="40"/>
      <c r="B175" s="41"/>
      <c r="C175" s="282" t="s">
        <v>328</v>
      </c>
      <c r="D175" s="282" t="s">
        <v>341</v>
      </c>
      <c r="E175" s="283" t="s">
        <v>5184</v>
      </c>
      <c r="F175" s="284" t="s">
        <v>5185</v>
      </c>
      <c r="G175" s="285" t="s">
        <v>459</v>
      </c>
      <c r="H175" s="286">
        <v>3</v>
      </c>
      <c r="I175" s="287"/>
      <c r="J175" s="288">
        <f>ROUND(I175*H175,2)</f>
        <v>0</v>
      </c>
      <c r="K175" s="284" t="s">
        <v>231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0.096000000000000002</v>
      </c>
      <c r="R175" s="238">
        <f>Q175*H175</f>
        <v>0.28800000000000003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5186</v>
      </c>
    </row>
    <row r="176" s="2" customFormat="1" ht="24.15" customHeight="1">
      <c r="A176" s="40"/>
      <c r="B176" s="41"/>
      <c r="C176" s="229" t="s">
        <v>8</v>
      </c>
      <c r="D176" s="229" t="s">
        <v>227</v>
      </c>
      <c r="E176" s="230" t="s">
        <v>5187</v>
      </c>
      <c r="F176" s="231" t="s">
        <v>5188</v>
      </c>
      <c r="G176" s="232" t="s">
        <v>537</v>
      </c>
      <c r="H176" s="233">
        <v>3.5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5189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5190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2" customFormat="1">
      <c r="A178" s="40"/>
      <c r="B178" s="41"/>
      <c r="C178" s="42"/>
      <c r="D178" s="249" t="s">
        <v>261</v>
      </c>
      <c r="E178" s="42"/>
      <c r="F178" s="259" t="s">
        <v>5191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8" t="s">
        <v>261</v>
      </c>
      <c r="AU178" s="18" t="s">
        <v>21</v>
      </c>
    </row>
    <row r="179" s="2" customFormat="1" ht="24.15" customHeight="1">
      <c r="A179" s="40"/>
      <c r="B179" s="41"/>
      <c r="C179" s="282" t="s">
        <v>340</v>
      </c>
      <c r="D179" s="282" t="s">
        <v>341</v>
      </c>
      <c r="E179" s="283" t="s">
        <v>5192</v>
      </c>
      <c r="F179" s="284" t="s">
        <v>5193</v>
      </c>
      <c r="G179" s="285" t="s">
        <v>459</v>
      </c>
      <c r="H179" s="286">
        <v>1.5</v>
      </c>
      <c r="I179" s="287"/>
      <c r="J179" s="288">
        <f>ROUND(I179*H179,2)</f>
        <v>0</v>
      </c>
      <c r="K179" s="284" t="s">
        <v>231</v>
      </c>
      <c r="L179" s="289"/>
      <c r="M179" s="290" t="s">
        <v>1</v>
      </c>
      <c r="N179" s="291" t="s">
        <v>45</v>
      </c>
      <c r="O179" s="93"/>
      <c r="P179" s="238">
        <f>O179*H179</f>
        <v>0</v>
      </c>
      <c r="Q179" s="238">
        <v>0.024539999999999999</v>
      </c>
      <c r="R179" s="238">
        <f>Q179*H179</f>
        <v>0.036809999999999996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277</v>
      </c>
      <c r="AT179" s="240" t="s">
        <v>341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5194</v>
      </c>
    </row>
    <row r="180" s="2" customFormat="1" ht="24.15" customHeight="1">
      <c r="A180" s="40"/>
      <c r="B180" s="41"/>
      <c r="C180" s="229" t="s">
        <v>346</v>
      </c>
      <c r="D180" s="229" t="s">
        <v>227</v>
      </c>
      <c r="E180" s="230" t="s">
        <v>5195</v>
      </c>
      <c r="F180" s="231" t="s">
        <v>5196</v>
      </c>
      <c r="G180" s="232" t="s">
        <v>537</v>
      </c>
      <c r="H180" s="233">
        <v>8</v>
      </c>
      <c r="I180" s="234"/>
      <c r="J180" s="235">
        <f>ROUND(I180*H180,2)</f>
        <v>0</v>
      </c>
      <c r="K180" s="231" t="s">
        <v>231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5197</v>
      </c>
    </row>
    <row r="181" s="2" customFormat="1">
      <c r="A181" s="40"/>
      <c r="B181" s="41"/>
      <c r="C181" s="42"/>
      <c r="D181" s="242" t="s">
        <v>234</v>
      </c>
      <c r="E181" s="42"/>
      <c r="F181" s="243" t="s">
        <v>5198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234</v>
      </c>
      <c r="AU181" s="18" t="s">
        <v>21</v>
      </c>
    </row>
    <row r="182" s="2" customFormat="1" ht="21.75" customHeight="1">
      <c r="A182" s="40"/>
      <c r="B182" s="41"/>
      <c r="C182" s="282" t="s">
        <v>352</v>
      </c>
      <c r="D182" s="282" t="s">
        <v>341</v>
      </c>
      <c r="E182" s="283" t="s">
        <v>1008</v>
      </c>
      <c r="F182" s="284" t="s">
        <v>1009</v>
      </c>
      <c r="G182" s="285" t="s">
        <v>240</v>
      </c>
      <c r="H182" s="286">
        <v>0.113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0.55000000000000004</v>
      </c>
      <c r="R182" s="238">
        <f>Q182*H182</f>
        <v>0.062150000000000004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5199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5200</v>
      </c>
      <c r="G183" s="248"/>
      <c r="H183" s="252">
        <v>0.023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80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50" t="s">
        <v>1</v>
      </c>
      <c r="F184" s="251" t="s">
        <v>5201</v>
      </c>
      <c r="G184" s="248"/>
      <c r="H184" s="252">
        <v>0.062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36</v>
      </c>
      <c r="AX184" s="13" t="s">
        <v>80</v>
      </c>
      <c r="AY184" s="258" t="s">
        <v>225</v>
      </c>
    </row>
    <row r="185" s="13" customFormat="1">
      <c r="A185" s="13"/>
      <c r="B185" s="247"/>
      <c r="C185" s="248"/>
      <c r="D185" s="249" t="s">
        <v>236</v>
      </c>
      <c r="E185" s="250" t="s">
        <v>1</v>
      </c>
      <c r="F185" s="251" t="s">
        <v>5202</v>
      </c>
      <c r="G185" s="248"/>
      <c r="H185" s="252">
        <v>0.016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236</v>
      </c>
      <c r="AU185" s="258" t="s">
        <v>21</v>
      </c>
      <c r="AV185" s="13" t="s">
        <v>21</v>
      </c>
      <c r="AW185" s="13" t="s">
        <v>36</v>
      </c>
      <c r="AX185" s="13" t="s">
        <v>80</v>
      </c>
      <c r="AY185" s="258" t="s">
        <v>225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5203</v>
      </c>
      <c r="G186" s="248"/>
      <c r="H186" s="252">
        <v>0.012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80</v>
      </c>
      <c r="AY186" s="258" t="s">
        <v>225</v>
      </c>
    </row>
    <row r="187" s="14" customFormat="1">
      <c r="A187" s="14"/>
      <c r="B187" s="260"/>
      <c r="C187" s="261"/>
      <c r="D187" s="249" t="s">
        <v>236</v>
      </c>
      <c r="E187" s="262" t="s">
        <v>1</v>
      </c>
      <c r="F187" s="263" t="s">
        <v>270</v>
      </c>
      <c r="G187" s="261"/>
      <c r="H187" s="264">
        <v>0.113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0" t="s">
        <v>236</v>
      </c>
      <c r="AU187" s="270" t="s">
        <v>21</v>
      </c>
      <c r="AV187" s="14" t="s">
        <v>232</v>
      </c>
      <c r="AW187" s="14" t="s">
        <v>36</v>
      </c>
      <c r="AX187" s="14" t="s">
        <v>88</v>
      </c>
      <c r="AY187" s="270" t="s">
        <v>225</v>
      </c>
    </row>
    <row r="188" s="2" customFormat="1" ht="24.15" customHeight="1">
      <c r="A188" s="40"/>
      <c r="B188" s="41"/>
      <c r="C188" s="282" t="s">
        <v>358</v>
      </c>
      <c r="D188" s="282" t="s">
        <v>341</v>
      </c>
      <c r="E188" s="283" t="s">
        <v>5204</v>
      </c>
      <c r="F188" s="284" t="s">
        <v>5205</v>
      </c>
      <c r="G188" s="285" t="s">
        <v>240</v>
      </c>
      <c r="H188" s="286">
        <v>0.66800000000000004</v>
      </c>
      <c r="I188" s="287"/>
      <c r="J188" s="288">
        <f>ROUND(I188*H188,2)</f>
        <v>0</v>
      </c>
      <c r="K188" s="284" t="s">
        <v>231</v>
      </c>
      <c r="L188" s="289"/>
      <c r="M188" s="290" t="s">
        <v>1</v>
      </c>
      <c r="N188" s="291" t="s">
        <v>45</v>
      </c>
      <c r="O188" s="93"/>
      <c r="P188" s="238">
        <f>O188*H188</f>
        <v>0</v>
      </c>
      <c r="Q188" s="238">
        <v>0.55000000000000004</v>
      </c>
      <c r="R188" s="238">
        <f>Q188*H188</f>
        <v>0.36740000000000006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277</v>
      </c>
      <c r="AT188" s="240" t="s">
        <v>341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5206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5207</v>
      </c>
      <c r="G189" s="248"/>
      <c r="H189" s="252">
        <v>0.29699999999999999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80</v>
      </c>
      <c r="AY189" s="258" t="s">
        <v>225</v>
      </c>
    </row>
    <row r="190" s="13" customFormat="1">
      <c r="A190" s="13"/>
      <c r="B190" s="247"/>
      <c r="C190" s="248"/>
      <c r="D190" s="249" t="s">
        <v>236</v>
      </c>
      <c r="E190" s="250" t="s">
        <v>1</v>
      </c>
      <c r="F190" s="251" t="s">
        <v>5208</v>
      </c>
      <c r="G190" s="248"/>
      <c r="H190" s="252">
        <v>0.371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236</v>
      </c>
      <c r="AU190" s="258" t="s">
        <v>21</v>
      </c>
      <c r="AV190" s="13" t="s">
        <v>21</v>
      </c>
      <c r="AW190" s="13" t="s">
        <v>36</v>
      </c>
      <c r="AX190" s="13" t="s">
        <v>80</v>
      </c>
      <c r="AY190" s="258" t="s">
        <v>225</v>
      </c>
    </row>
    <row r="191" s="14" customFormat="1">
      <c r="A191" s="14"/>
      <c r="B191" s="260"/>
      <c r="C191" s="261"/>
      <c r="D191" s="249" t="s">
        <v>236</v>
      </c>
      <c r="E191" s="262" t="s">
        <v>1</v>
      </c>
      <c r="F191" s="263" t="s">
        <v>270</v>
      </c>
      <c r="G191" s="261"/>
      <c r="H191" s="264">
        <v>0.66800000000000004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236</v>
      </c>
      <c r="AU191" s="270" t="s">
        <v>21</v>
      </c>
      <c r="AV191" s="14" t="s">
        <v>232</v>
      </c>
      <c r="AW191" s="14" t="s">
        <v>36</v>
      </c>
      <c r="AX191" s="14" t="s">
        <v>88</v>
      </c>
      <c r="AY191" s="270" t="s">
        <v>225</v>
      </c>
    </row>
    <row r="192" s="2" customFormat="1" ht="24.15" customHeight="1">
      <c r="A192" s="40"/>
      <c r="B192" s="41"/>
      <c r="C192" s="229" t="s">
        <v>364</v>
      </c>
      <c r="D192" s="229" t="s">
        <v>227</v>
      </c>
      <c r="E192" s="230" t="s">
        <v>5209</v>
      </c>
      <c r="F192" s="231" t="s">
        <v>5210</v>
      </c>
      <c r="G192" s="232" t="s">
        <v>259</v>
      </c>
      <c r="H192" s="233">
        <v>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0.36499999999999999</v>
      </c>
      <c r="R192" s="238">
        <f>Q192*H192</f>
        <v>0.36499999999999999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5211</v>
      </c>
    </row>
    <row r="193" s="2" customFormat="1">
      <c r="A193" s="40"/>
      <c r="B193" s="41"/>
      <c r="C193" s="42"/>
      <c r="D193" s="249" t="s">
        <v>261</v>
      </c>
      <c r="E193" s="42"/>
      <c r="F193" s="259" t="s">
        <v>5212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261</v>
      </c>
      <c r="AU193" s="18" t="s">
        <v>21</v>
      </c>
    </row>
    <row r="194" s="12" customFormat="1" ht="22.8" customHeight="1">
      <c r="A194" s="12"/>
      <c r="B194" s="213"/>
      <c r="C194" s="214"/>
      <c r="D194" s="215" t="s">
        <v>79</v>
      </c>
      <c r="E194" s="227" t="s">
        <v>256</v>
      </c>
      <c r="F194" s="227" t="s">
        <v>504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SUM(P195:P201)</f>
        <v>0</v>
      </c>
      <c r="Q194" s="221"/>
      <c r="R194" s="222">
        <f>SUM(R195:R201)</f>
        <v>0.87870000000000004</v>
      </c>
      <c r="S194" s="221"/>
      <c r="T194" s="22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88</v>
      </c>
      <c r="AT194" s="225" t="s">
        <v>79</v>
      </c>
      <c r="AU194" s="225" t="s">
        <v>88</v>
      </c>
      <c r="AY194" s="224" t="s">
        <v>225</v>
      </c>
      <c r="BK194" s="226">
        <f>SUM(BK195:BK201)</f>
        <v>0</v>
      </c>
    </row>
    <row r="195" s="2" customFormat="1" ht="24.15" customHeight="1">
      <c r="A195" s="40"/>
      <c r="B195" s="41"/>
      <c r="C195" s="229" t="s">
        <v>7</v>
      </c>
      <c r="D195" s="229" t="s">
        <v>227</v>
      </c>
      <c r="E195" s="230" t="s">
        <v>5213</v>
      </c>
      <c r="F195" s="231" t="s">
        <v>5214</v>
      </c>
      <c r="G195" s="232" t="s">
        <v>230</v>
      </c>
      <c r="H195" s="233">
        <v>3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5215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5216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24.15" customHeight="1">
      <c r="A197" s="40"/>
      <c r="B197" s="41"/>
      <c r="C197" s="229" t="s">
        <v>374</v>
      </c>
      <c r="D197" s="229" t="s">
        <v>227</v>
      </c>
      <c r="E197" s="230" t="s">
        <v>5217</v>
      </c>
      <c r="F197" s="231" t="s">
        <v>5218</v>
      </c>
      <c r="G197" s="232" t="s">
        <v>230</v>
      </c>
      <c r="H197" s="233">
        <v>3</v>
      </c>
      <c r="I197" s="234"/>
      <c r="J197" s="235">
        <f>ROUND(I197*H197,2)</f>
        <v>0</v>
      </c>
      <c r="K197" s="231" t="s">
        <v>231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0.11162</v>
      </c>
      <c r="R197" s="238">
        <f>Q197*H197</f>
        <v>0.33485999999999999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232</v>
      </c>
      <c r="AT197" s="240" t="s">
        <v>227</v>
      </c>
      <c r="AU197" s="240" t="s">
        <v>21</v>
      </c>
      <c r="AY197" s="18" t="s">
        <v>225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88</v>
      </c>
      <c r="BK197" s="241">
        <f>ROUND(I197*H197,2)</f>
        <v>0</v>
      </c>
      <c r="BL197" s="18" t="s">
        <v>232</v>
      </c>
      <c r="BM197" s="240" t="s">
        <v>5219</v>
      </c>
    </row>
    <row r="198" s="2" customFormat="1">
      <c r="A198" s="40"/>
      <c r="B198" s="41"/>
      <c r="C198" s="42"/>
      <c r="D198" s="242" t="s">
        <v>234</v>
      </c>
      <c r="E198" s="42"/>
      <c r="F198" s="243" t="s">
        <v>5220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234</v>
      </c>
      <c r="AU198" s="18" t="s">
        <v>21</v>
      </c>
    </row>
    <row r="199" s="2" customFormat="1">
      <c r="A199" s="40"/>
      <c r="B199" s="41"/>
      <c r="C199" s="42"/>
      <c r="D199" s="249" t="s">
        <v>261</v>
      </c>
      <c r="E199" s="42"/>
      <c r="F199" s="259" t="s">
        <v>5221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261</v>
      </c>
      <c r="AU199" s="18" t="s">
        <v>21</v>
      </c>
    </row>
    <row r="200" s="2" customFormat="1" ht="24.15" customHeight="1">
      <c r="A200" s="40"/>
      <c r="B200" s="41"/>
      <c r="C200" s="282" t="s">
        <v>379</v>
      </c>
      <c r="D200" s="282" t="s">
        <v>341</v>
      </c>
      <c r="E200" s="283" t="s">
        <v>3755</v>
      </c>
      <c r="F200" s="284" t="s">
        <v>3756</v>
      </c>
      <c r="G200" s="285" t="s">
        <v>230</v>
      </c>
      <c r="H200" s="286">
        <v>3.0899999999999999</v>
      </c>
      <c r="I200" s="287"/>
      <c r="J200" s="288">
        <f>ROUND(I200*H200,2)</f>
        <v>0</v>
      </c>
      <c r="K200" s="284" t="s">
        <v>231</v>
      </c>
      <c r="L200" s="289"/>
      <c r="M200" s="290" t="s">
        <v>1</v>
      </c>
      <c r="N200" s="291" t="s">
        <v>45</v>
      </c>
      <c r="O200" s="93"/>
      <c r="P200" s="238">
        <f>O200*H200</f>
        <v>0</v>
      </c>
      <c r="Q200" s="238">
        <v>0.17599999999999999</v>
      </c>
      <c r="R200" s="238">
        <f>Q200*H200</f>
        <v>0.54383999999999999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277</v>
      </c>
      <c r="AT200" s="240" t="s">
        <v>341</v>
      </c>
      <c r="AU200" s="240" t="s">
        <v>21</v>
      </c>
      <c r="AY200" s="18" t="s">
        <v>225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88</v>
      </c>
      <c r="BK200" s="241">
        <f>ROUND(I200*H200,2)</f>
        <v>0</v>
      </c>
      <c r="BL200" s="18" t="s">
        <v>232</v>
      </c>
      <c r="BM200" s="240" t="s">
        <v>5222</v>
      </c>
    </row>
    <row r="201" s="13" customFormat="1">
      <c r="A201" s="13"/>
      <c r="B201" s="247"/>
      <c r="C201" s="248"/>
      <c r="D201" s="249" t="s">
        <v>236</v>
      </c>
      <c r="E201" s="248"/>
      <c r="F201" s="251" t="s">
        <v>5223</v>
      </c>
      <c r="G201" s="248"/>
      <c r="H201" s="252">
        <v>3.0899999999999999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4</v>
      </c>
      <c r="AX201" s="13" t="s">
        <v>88</v>
      </c>
      <c r="AY201" s="258" t="s">
        <v>225</v>
      </c>
    </row>
    <row r="202" s="12" customFormat="1" ht="22.8" customHeight="1">
      <c r="A202" s="12"/>
      <c r="B202" s="213"/>
      <c r="C202" s="214"/>
      <c r="D202" s="215" t="s">
        <v>79</v>
      </c>
      <c r="E202" s="227" t="s">
        <v>263</v>
      </c>
      <c r="F202" s="227" t="s">
        <v>2679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1.0287199999999999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88</v>
      </c>
      <c r="AT202" s="225" t="s">
        <v>79</v>
      </c>
      <c r="AU202" s="225" t="s">
        <v>88</v>
      </c>
      <c r="AY202" s="224" t="s">
        <v>225</v>
      </c>
      <c r="BK202" s="226">
        <f>SUM(BK203:BK205)</f>
        <v>0</v>
      </c>
    </row>
    <row r="203" s="2" customFormat="1" ht="21.75" customHeight="1">
      <c r="A203" s="40"/>
      <c r="B203" s="41"/>
      <c r="C203" s="229" t="s">
        <v>386</v>
      </c>
      <c r="D203" s="229" t="s">
        <v>227</v>
      </c>
      <c r="E203" s="230" t="s">
        <v>3772</v>
      </c>
      <c r="F203" s="231" t="s">
        <v>3773</v>
      </c>
      <c r="G203" s="232" t="s">
        <v>230</v>
      </c>
      <c r="H203" s="233">
        <v>5.5999999999999996</v>
      </c>
      <c r="I203" s="234"/>
      <c r="J203" s="235">
        <f>ROUND(I203*H203,2)</f>
        <v>0</v>
      </c>
      <c r="K203" s="231" t="s">
        <v>231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0.1837</v>
      </c>
      <c r="R203" s="238">
        <f>Q203*H203</f>
        <v>1.0287199999999999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232</v>
      </c>
      <c r="AT203" s="240" t="s">
        <v>227</v>
      </c>
      <c r="AU203" s="240" t="s">
        <v>21</v>
      </c>
      <c r="AY203" s="18" t="s">
        <v>225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88</v>
      </c>
      <c r="BK203" s="241">
        <f>ROUND(I203*H203,2)</f>
        <v>0</v>
      </c>
      <c r="BL203" s="18" t="s">
        <v>232</v>
      </c>
      <c r="BM203" s="240" t="s">
        <v>5224</v>
      </c>
    </row>
    <row r="204" s="2" customFormat="1">
      <c r="A204" s="40"/>
      <c r="B204" s="41"/>
      <c r="C204" s="42"/>
      <c r="D204" s="242" t="s">
        <v>234</v>
      </c>
      <c r="E204" s="42"/>
      <c r="F204" s="243" t="s">
        <v>3775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234</v>
      </c>
      <c r="AU204" s="18" t="s">
        <v>21</v>
      </c>
    </row>
    <row r="205" s="13" customFormat="1">
      <c r="A205" s="13"/>
      <c r="B205" s="247"/>
      <c r="C205" s="248"/>
      <c r="D205" s="249" t="s">
        <v>236</v>
      </c>
      <c r="E205" s="250" t="s">
        <v>1</v>
      </c>
      <c r="F205" s="251" t="s">
        <v>5225</v>
      </c>
      <c r="G205" s="248"/>
      <c r="H205" s="252">
        <v>5.5999999999999996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236</v>
      </c>
      <c r="AU205" s="258" t="s">
        <v>21</v>
      </c>
      <c r="AV205" s="13" t="s">
        <v>21</v>
      </c>
      <c r="AW205" s="13" t="s">
        <v>36</v>
      </c>
      <c r="AX205" s="13" t="s">
        <v>88</v>
      </c>
      <c r="AY205" s="258" t="s">
        <v>225</v>
      </c>
    </row>
    <row r="206" s="12" customFormat="1" ht="22.8" customHeight="1">
      <c r="A206" s="12"/>
      <c r="B206" s="213"/>
      <c r="C206" s="214"/>
      <c r="D206" s="215" t="s">
        <v>79</v>
      </c>
      <c r="E206" s="227" t="s">
        <v>283</v>
      </c>
      <c r="F206" s="227" t="s">
        <v>516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SUM(P207:P219)</f>
        <v>0</v>
      </c>
      <c r="Q206" s="221"/>
      <c r="R206" s="222">
        <f>SUM(R207:R219)</f>
        <v>0</v>
      </c>
      <c r="S206" s="221"/>
      <c r="T206" s="223">
        <f>SUM(T207:T219)</f>
        <v>2.1480000000000001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88</v>
      </c>
      <c r="AT206" s="225" t="s">
        <v>79</v>
      </c>
      <c r="AU206" s="225" t="s">
        <v>88</v>
      </c>
      <c r="AY206" s="224" t="s">
        <v>225</v>
      </c>
      <c r="BK206" s="226">
        <f>SUM(BK207:BK219)</f>
        <v>0</v>
      </c>
    </row>
    <row r="207" s="2" customFormat="1" ht="24.15" customHeight="1">
      <c r="A207" s="40"/>
      <c r="B207" s="41"/>
      <c r="C207" s="229" t="s">
        <v>392</v>
      </c>
      <c r="D207" s="229" t="s">
        <v>227</v>
      </c>
      <c r="E207" s="230" t="s">
        <v>5226</v>
      </c>
      <c r="F207" s="231" t="s">
        <v>5227</v>
      </c>
      <c r="G207" s="232" t="s">
        <v>537</v>
      </c>
      <c r="H207" s="233">
        <v>10.300000000000001</v>
      </c>
      <c r="I207" s="234"/>
      <c r="J207" s="235">
        <f>ROUND(I207*H207,2)</f>
        <v>0</v>
      </c>
      <c r="K207" s="231" t="s">
        <v>231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0.059999999999999998</v>
      </c>
      <c r="T207" s="239">
        <f>S207*H207</f>
        <v>0.61799999999999999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232</v>
      </c>
      <c r="AT207" s="240" t="s">
        <v>227</v>
      </c>
      <c r="AU207" s="240" t="s">
        <v>21</v>
      </c>
      <c r="AY207" s="18" t="s">
        <v>225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88</v>
      </c>
      <c r="BK207" s="241">
        <f>ROUND(I207*H207,2)</f>
        <v>0</v>
      </c>
      <c r="BL207" s="18" t="s">
        <v>232</v>
      </c>
      <c r="BM207" s="240" t="s">
        <v>5228</v>
      </c>
    </row>
    <row r="208" s="2" customFormat="1">
      <c r="A208" s="40"/>
      <c r="B208" s="41"/>
      <c r="C208" s="42"/>
      <c r="D208" s="242" t="s">
        <v>234</v>
      </c>
      <c r="E208" s="42"/>
      <c r="F208" s="243" t="s">
        <v>5229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234</v>
      </c>
      <c r="AU208" s="18" t="s">
        <v>21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5230</v>
      </c>
      <c r="G209" s="248"/>
      <c r="H209" s="252">
        <v>10.300000000000001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2" customFormat="1" ht="24.15" customHeight="1">
      <c r="A210" s="40"/>
      <c r="B210" s="41"/>
      <c r="C210" s="229" t="s">
        <v>399</v>
      </c>
      <c r="D210" s="229" t="s">
        <v>227</v>
      </c>
      <c r="E210" s="230" t="s">
        <v>529</v>
      </c>
      <c r="F210" s="231" t="s">
        <v>530</v>
      </c>
      <c r="G210" s="232" t="s">
        <v>459</v>
      </c>
      <c r="H210" s="233">
        <v>8</v>
      </c>
      <c r="I210" s="234"/>
      <c r="J210" s="235">
        <f>ROUND(I210*H210,2)</f>
        <v>0</v>
      </c>
      <c r="K210" s="231" t="s">
        <v>231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0.16500000000000001</v>
      </c>
      <c r="T210" s="239">
        <f>S210*H210</f>
        <v>1.3200000000000001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232</v>
      </c>
      <c r="AT210" s="240" t="s">
        <v>227</v>
      </c>
      <c r="AU210" s="240" t="s">
        <v>21</v>
      </c>
      <c r="AY210" s="18" t="s">
        <v>225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88</v>
      </c>
      <c r="BK210" s="241">
        <f>ROUND(I210*H210,2)</f>
        <v>0</v>
      </c>
      <c r="BL210" s="18" t="s">
        <v>232</v>
      </c>
      <c r="BM210" s="240" t="s">
        <v>5231</v>
      </c>
    </row>
    <row r="211" s="2" customFormat="1">
      <c r="A211" s="40"/>
      <c r="B211" s="41"/>
      <c r="C211" s="42"/>
      <c r="D211" s="242" t="s">
        <v>234</v>
      </c>
      <c r="E211" s="42"/>
      <c r="F211" s="243" t="s">
        <v>532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234</v>
      </c>
      <c r="AU211" s="18" t="s">
        <v>21</v>
      </c>
    </row>
    <row r="212" s="13" customFormat="1">
      <c r="A212" s="13"/>
      <c r="B212" s="247"/>
      <c r="C212" s="248"/>
      <c r="D212" s="249" t="s">
        <v>236</v>
      </c>
      <c r="E212" s="250" t="s">
        <v>1</v>
      </c>
      <c r="F212" s="251" t="s">
        <v>5232</v>
      </c>
      <c r="G212" s="248"/>
      <c r="H212" s="252">
        <v>8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236</v>
      </c>
      <c r="AU212" s="258" t="s">
        <v>21</v>
      </c>
      <c r="AV212" s="13" t="s">
        <v>21</v>
      </c>
      <c r="AW212" s="13" t="s">
        <v>36</v>
      </c>
      <c r="AX212" s="13" t="s">
        <v>88</v>
      </c>
      <c r="AY212" s="258" t="s">
        <v>225</v>
      </c>
    </row>
    <row r="213" s="2" customFormat="1" ht="21.75" customHeight="1">
      <c r="A213" s="40"/>
      <c r="B213" s="41"/>
      <c r="C213" s="229" t="s">
        <v>701</v>
      </c>
      <c r="D213" s="229" t="s">
        <v>227</v>
      </c>
      <c r="E213" s="230" t="s">
        <v>5233</v>
      </c>
      <c r="F213" s="231" t="s">
        <v>5234</v>
      </c>
      <c r="G213" s="232" t="s">
        <v>459</v>
      </c>
      <c r="H213" s="233">
        <v>1</v>
      </c>
      <c r="I213" s="234"/>
      <c r="J213" s="235">
        <f>ROUND(I213*H213,2)</f>
        <v>0</v>
      </c>
      <c r="K213" s="231" t="s">
        <v>231</v>
      </c>
      <c r="L213" s="46"/>
      <c r="M213" s="236" t="s">
        <v>1</v>
      </c>
      <c r="N213" s="237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0.20999999999999999</v>
      </c>
      <c r="T213" s="239">
        <f>S213*H213</f>
        <v>0.20999999999999999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232</v>
      </c>
      <c r="AT213" s="240" t="s">
        <v>227</v>
      </c>
      <c r="AU213" s="240" t="s">
        <v>21</v>
      </c>
      <c r="AY213" s="18" t="s">
        <v>225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88</v>
      </c>
      <c r="BK213" s="241">
        <f>ROUND(I213*H213,2)</f>
        <v>0</v>
      </c>
      <c r="BL213" s="18" t="s">
        <v>232</v>
      </c>
      <c r="BM213" s="240" t="s">
        <v>5235</v>
      </c>
    </row>
    <row r="214" s="2" customFormat="1">
      <c r="A214" s="40"/>
      <c r="B214" s="41"/>
      <c r="C214" s="42"/>
      <c r="D214" s="242" t="s">
        <v>234</v>
      </c>
      <c r="E214" s="42"/>
      <c r="F214" s="243" t="s">
        <v>5236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234</v>
      </c>
      <c r="AU214" s="18" t="s">
        <v>21</v>
      </c>
    </row>
    <row r="215" s="13" customFormat="1">
      <c r="A215" s="13"/>
      <c r="B215" s="247"/>
      <c r="C215" s="248"/>
      <c r="D215" s="249" t="s">
        <v>236</v>
      </c>
      <c r="E215" s="250" t="s">
        <v>1</v>
      </c>
      <c r="F215" s="251" t="s">
        <v>5237</v>
      </c>
      <c r="G215" s="248"/>
      <c r="H215" s="252">
        <v>1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236</v>
      </c>
      <c r="AU215" s="258" t="s">
        <v>21</v>
      </c>
      <c r="AV215" s="13" t="s">
        <v>21</v>
      </c>
      <c r="AW215" s="13" t="s">
        <v>36</v>
      </c>
      <c r="AX215" s="13" t="s">
        <v>88</v>
      </c>
      <c r="AY215" s="258" t="s">
        <v>225</v>
      </c>
    </row>
    <row r="216" s="2" customFormat="1" ht="16.5" customHeight="1">
      <c r="A216" s="40"/>
      <c r="B216" s="41"/>
      <c r="C216" s="229" t="s">
        <v>405</v>
      </c>
      <c r="D216" s="229" t="s">
        <v>227</v>
      </c>
      <c r="E216" s="230" t="s">
        <v>5238</v>
      </c>
      <c r="F216" s="231" t="s">
        <v>5239</v>
      </c>
      <c r="G216" s="232" t="s">
        <v>459</v>
      </c>
      <c r="H216" s="233">
        <v>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5240</v>
      </c>
    </row>
    <row r="217" s="2" customFormat="1">
      <c r="A217" s="40"/>
      <c r="B217" s="41"/>
      <c r="C217" s="42"/>
      <c r="D217" s="249" t="s">
        <v>261</v>
      </c>
      <c r="E217" s="42"/>
      <c r="F217" s="259" t="s">
        <v>1228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261</v>
      </c>
      <c r="AU217" s="18" t="s">
        <v>21</v>
      </c>
    </row>
    <row r="218" s="2" customFormat="1" ht="16.5" customHeight="1">
      <c r="A218" s="40"/>
      <c r="B218" s="41"/>
      <c r="C218" s="229" t="s">
        <v>412</v>
      </c>
      <c r="D218" s="229" t="s">
        <v>227</v>
      </c>
      <c r="E218" s="230" t="s">
        <v>5241</v>
      </c>
      <c r="F218" s="231" t="s">
        <v>5242</v>
      </c>
      <c r="G218" s="232" t="s">
        <v>259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5243</v>
      </c>
    </row>
    <row r="219" s="2" customFormat="1">
      <c r="A219" s="40"/>
      <c r="B219" s="41"/>
      <c r="C219" s="42"/>
      <c r="D219" s="249" t="s">
        <v>261</v>
      </c>
      <c r="E219" s="42"/>
      <c r="F219" s="259" t="s">
        <v>2376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261</v>
      </c>
      <c r="AU219" s="18" t="s">
        <v>21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540</v>
      </c>
      <c r="F220" s="227" t="s">
        <v>541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SUM(P221:P227)</f>
        <v>0</v>
      </c>
      <c r="Q220" s="221"/>
      <c r="R220" s="222">
        <f>SUM(R221:R227)</f>
        <v>0</v>
      </c>
      <c r="S220" s="221"/>
      <c r="T220" s="223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88</v>
      </c>
      <c r="AT220" s="225" t="s">
        <v>79</v>
      </c>
      <c r="AU220" s="225" t="s">
        <v>88</v>
      </c>
      <c r="AY220" s="224" t="s">
        <v>225</v>
      </c>
      <c r="BK220" s="226">
        <f>SUM(BK221:BK227)</f>
        <v>0</v>
      </c>
    </row>
    <row r="221" s="2" customFormat="1" ht="24.15" customHeight="1">
      <c r="A221" s="40"/>
      <c r="B221" s="41"/>
      <c r="C221" s="229" t="s">
        <v>418</v>
      </c>
      <c r="D221" s="229" t="s">
        <v>227</v>
      </c>
      <c r="E221" s="230" t="s">
        <v>5244</v>
      </c>
      <c r="F221" s="231" t="s">
        <v>5245</v>
      </c>
      <c r="G221" s="232" t="s">
        <v>395</v>
      </c>
      <c r="H221" s="233">
        <v>2.1480000000000001</v>
      </c>
      <c r="I221" s="234"/>
      <c r="J221" s="235">
        <f>ROUND(I221*H221,2)</f>
        <v>0</v>
      </c>
      <c r="K221" s="231" t="s">
        <v>231</v>
      </c>
      <c r="L221" s="46"/>
      <c r="M221" s="236" t="s">
        <v>1</v>
      </c>
      <c r="N221" s="237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232</v>
      </c>
      <c r="AT221" s="240" t="s">
        <v>227</v>
      </c>
      <c r="AU221" s="240" t="s">
        <v>21</v>
      </c>
      <c r="AY221" s="18" t="s">
        <v>225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88</v>
      </c>
      <c r="BK221" s="241">
        <f>ROUND(I221*H221,2)</f>
        <v>0</v>
      </c>
      <c r="BL221" s="18" t="s">
        <v>232</v>
      </c>
      <c r="BM221" s="240" t="s">
        <v>5246</v>
      </c>
    </row>
    <row r="222" s="2" customFormat="1">
      <c r="A222" s="40"/>
      <c r="B222" s="41"/>
      <c r="C222" s="42"/>
      <c r="D222" s="242" t="s">
        <v>234</v>
      </c>
      <c r="E222" s="42"/>
      <c r="F222" s="243" t="s">
        <v>5247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234</v>
      </c>
      <c r="AU222" s="18" t="s">
        <v>21</v>
      </c>
    </row>
    <row r="223" s="2" customFormat="1" ht="24.15" customHeight="1">
      <c r="A223" s="40"/>
      <c r="B223" s="41"/>
      <c r="C223" s="229" t="s">
        <v>423</v>
      </c>
      <c r="D223" s="229" t="s">
        <v>227</v>
      </c>
      <c r="E223" s="230" t="s">
        <v>5248</v>
      </c>
      <c r="F223" s="231" t="s">
        <v>5249</v>
      </c>
      <c r="G223" s="232" t="s">
        <v>395</v>
      </c>
      <c r="H223" s="233">
        <v>62.292000000000002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5250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5251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5252</v>
      </c>
      <c r="G225" s="248"/>
      <c r="H225" s="252">
        <v>62.292000000000002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33" customHeight="1">
      <c r="A226" s="40"/>
      <c r="B226" s="41"/>
      <c r="C226" s="229" t="s">
        <v>430</v>
      </c>
      <c r="D226" s="229" t="s">
        <v>227</v>
      </c>
      <c r="E226" s="230" t="s">
        <v>5253</v>
      </c>
      <c r="F226" s="231" t="s">
        <v>5254</v>
      </c>
      <c r="G226" s="232" t="s">
        <v>395</v>
      </c>
      <c r="H226" s="233">
        <v>2.1480000000000001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5255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5256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559</v>
      </c>
      <c r="F228" s="227" t="s">
        <v>560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SUM(P229:P230)</f>
        <v>0</v>
      </c>
      <c r="Q228" s="221"/>
      <c r="R228" s="222">
        <f>SUM(R229:R230)</f>
        <v>0</v>
      </c>
      <c r="S228" s="221"/>
      <c r="T228" s="22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SUM(BK229:BK230)</f>
        <v>0</v>
      </c>
    </row>
    <row r="229" s="2" customFormat="1" ht="24.15" customHeight="1">
      <c r="A229" s="40"/>
      <c r="B229" s="41"/>
      <c r="C229" s="229" t="s">
        <v>436</v>
      </c>
      <c r="D229" s="229" t="s">
        <v>227</v>
      </c>
      <c r="E229" s="230" t="s">
        <v>5257</v>
      </c>
      <c r="F229" s="231" t="s">
        <v>5258</v>
      </c>
      <c r="G229" s="232" t="s">
        <v>395</v>
      </c>
      <c r="H229" s="233">
        <v>6.8490000000000002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5259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5260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2" customFormat="1" ht="25.92" customHeight="1">
      <c r="A231" s="12"/>
      <c r="B231" s="213"/>
      <c r="C231" s="214"/>
      <c r="D231" s="215" t="s">
        <v>79</v>
      </c>
      <c r="E231" s="216" t="s">
        <v>566</v>
      </c>
      <c r="F231" s="216" t="s">
        <v>567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P232+P233</f>
        <v>0</v>
      </c>
      <c r="Q231" s="221"/>
      <c r="R231" s="222">
        <f>R232+R233</f>
        <v>0.01248</v>
      </c>
      <c r="S231" s="221"/>
      <c r="T231" s="223">
        <f>T232+T233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21</v>
      </c>
      <c r="AT231" s="225" t="s">
        <v>79</v>
      </c>
      <c r="AU231" s="225" t="s">
        <v>80</v>
      </c>
      <c r="AY231" s="224" t="s">
        <v>225</v>
      </c>
      <c r="BK231" s="226">
        <f>BK232+BK233</f>
        <v>0</v>
      </c>
    </row>
    <row r="232" s="12" customFormat="1" ht="22.8" customHeight="1">
      <c r="A232" s="12"/>
      <c r="B232" s="213"/>
      <c r="C232" s="214"/>
      <c r="D232" s="215" t="s">
        <v>79</v>
      </c>
      <c r="E232" s="227" t="s">
        <v>568</v>
      </c>
      <c r="F232" s="227" t="s">
        <v>569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v>0</v>
      </c>
      <c r="Q232" s="221"/>
      <c r="R232" s="222">
        <v>0</v>
      </c>
      <c r="S232" s="221"/>
      <c r="T232" s="223"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21</v>
      </c>
      <c r="AT232" s="225" t="s">
        <v>79</v>
      </c>
      <c r="AU232" s="225" t="s">
        <v>88</v>
      </c>
      <c r="AY232" s="224" t="s">
        <v>225</v>
      </c>
      <c r="BK232" s="226">
        <v>0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5261</v>
      </c>
      <c r="F233" s="227" t="s">
        <v>5262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0.01248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21</v>
      </c>
      <c r="AT233" s="225" t="s">
        <v>79</v>
      </c>
      <c r="AU233" s="225" t="s">
        <v>88</v>
      </c>
      <c r="AY233" s="224" t="s">
        <v>225</v>
      </c>
      <c r="BK233" s="226">
        <f>SUM(BK234:BK238)</f>
        <v>0</v>
      </c>
    </row>
    <row r="234" s="2" customFormat="1" ht="24.15" customHeight="1">
      <c r="A234" s="40"/>
      <c r="B234" s="41"/>
      <c r="C234" s="229" t="s">
        <v>441</v>
      </c>
      <c r="D234" s="229" t="s">
        <v>227</v>
      </c>
      <c r="E234" s="230" t="s">
        <v>5263</v>
      </c>
      <c r="F234" s="231" t="s">
        <v>5264</v>
      </c>
      <c r="G234" s="232" t="s">
        <v>230</v>
      </c>
      <c r="H234" s="233">
        <v>48</v>
      </c>
      <c r="I234" s="234"/>
      <c r="J234" s="235">
        <f>ROUND(I234*H234,2)</f>
        <v>0</v>
      </c>
      <c r="K234" s="231" t="s">
        <v>231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0.00013999999999999999</v>
      </c>
      <c r="R234" s="238">
        <f>Q234*H234</f>
        <v>0.0067199999999999994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340</v>
      </c>
      <c r="AT234" s="240" t="s">
        <v>227</v>
      </c>
      <c r="AU234" s="240" t="s">
        <v>21</v>
      </c>
      <c r="AY234" s="18" t="s">
        <v>225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88</v>
      </c>
      <c r="BK234" s="241">
        <f>ROUND(I234*H234,2)</f>
        <v>0</v>
      </c>
      <c r="BL234" s="18" t="s">
        <v>340</v>
      </c>
      <c r="BM234" s="240" t="s">
        <v>5265</v>
      </c>
    </row>
    <row r="235" s="2" customFormat="1">
      <c r="A235" s="40"/>
      <c r="B235" s="41"/>
      <c r="C235" s="42"/>
      <c r="D235" s="242" t="s">
        <v>234</v>
      </c>
      <c r="E235" s="42"/>
      <c r="F235" s="243" t="s">
        <v>5266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234</v>
      </c>
      <c r="AU235" s="18" t="s">
        <v>21</v>
      </c>
    </row>
    <row r="236" s="13" customFormat="1">
      <c r="A236" s="13"/>
      <c r="B236" s="247"/>
      <c r="C236" s="248"/>
      <c r="D236" s="249" t="s">
        <v>236</v>
      </c>
      <c r="E236" s="250" t="s">
        <v>1</v>
      </c>
      <c r="F236" s="251" t="s">
        <v>5267</v>
      </c>
      <c r="G236" s="248"/>
      <c r="H236" s="252">
        <v>48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236</v>
      </c>
      <c r="AU236" s="258" t="s">
        <v>21</v>
      </c>
      <c r="AV236" s="13" t="s">
        <v>21</v>
      </c>
      <c r="AW236" s="13" t="s">
        <v>36</v>
      </c>
      <c r="AX236" s="13" t="s">
        <v>88</v>
      </c>
      <c r="AY236" s="258" t="s">
        <v>225</v>
      </c>
    </row>
    <row r="237" s="2" customFormat="1" ht="24.15" customHeight="1">
      <c r="A237" s="40"/>
      <c r="B237" s="41"/>
      <c r="C237" s="229" t="s">
        <v>729</v>
      </c>
      <c r="D237" s="229" t="s">
        <v>227</v>
      </c>
      <c r="E237" s="230" t="s">
        <v>5268</v>
      </c>
      <c r="F237" s="231" t="s">
        <v>5269</v>
      </c>
      <c r="G237" s="232" t="s">
        <v>230</v>
      </c>
      <c r="H237" s="233">
        <v>48</v>
      </c>
      <c r="I237" s="234"/>
      <c r="J237" s="235">
        <f>ROUND(I237*H237,2)</f>
        <v>0</v>
      </c>
      <c r="K237" s="231" t="s">
        <v>231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0.00012</v>
      </c>
      <c r="R237" s="238">
        <f>Q237*H237</f>
        <v>0.0057600000000000004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340</v>
      </c>
      <c r="AT237" s="240" t="s">
        <v>227</v>
      </c>
      <c r="AU237" s="240" t="s">
        <v>21</v>
      </c>
      <c r="AY237" s="18" t="s">
        <v>225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88</v>
      </c>
      <c r="BK237" s="241">
        <f>ROUND(I237*H237,2)</f>
        <v>0</v>
      </c>
      <c r="BL237" s="18" t="s">
        <v>340</v>
      </c>
      <c r="BM237" s="240" t="s">
        <v>5270</v>
      </c>
    </row>
    <row r="238" s="2" customFormat="1">
      <c r="A238" s="40"/>
      <c r="B238" s="41"/>
      <c r="C238" s="42"/>
      <c r="D238" s="242" t="s">
        <v>234</v>
      </c>
      <c r="E238" s="42"/>
      <c r="F238" s="243" t="s">
        <v>5271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234</v>
      </c>
      <c r="AU238" s="18" t="s">
        <v>21</v>
      </c>
    </row>
    <row r="239" s="12" customFormat="1" ht="25.92" customHeight="1">
      <c r="A239" s="12"/>
      <c r="B239" s="213"/>
      <c r="C239" s="214"/>
      <c r="D239" s="215" t="s">
        <v>79</v>
      </c>
      <c r="E239" s="216" t="s">
        <v>772</v>
      </c>
      <c r="F239" s="216" t="s">
        <v>773</v>
      </c>
      <c r="G239" s="214"/>
      <c r="H239" s="214"/>
      <c r="I239" s="217"/>
      <c r="J239" s="21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232</v>
      </c>
      <c r="AT239" s="225" t="s">
        <v>79</v>
      </c>
      <c r="AU239" s="225" t="s">
        <v>80</v>
      </c>
      <c r="AY239" s="224" t="s">
        <v>225</v>
      </c>
      <c r="BK239" s="226">
        <f>SUM(BK240:BK241)</f>
        <v>0</v>
      </c>
    </row>
    <row r="240" s="2" customFormat="1" ht="16.5" customHeight="1">
      <c r="A240" s="40"/>
      <c r="B240" s="41"/>
      <c r="C240" s="229" t="s">
        <v>735</v>
      </c>
      <c r="D240" s="229" t="s">
        <v>227</v>
      </c>
      <c r="E240" s="230" t="s">
        <v>5272</v>
      </c>
      <c r="F240" s="231" t="s">
        <v>5273</v>
      </c>
      <c r="G240" s="232" t="s">
        <v>259</v>
      </c>
      <c r="H240" s="233">
        <v>1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2851</v>
      </c>
      <c r="AT240" s="240" t="s">
        <v>227</v>
      </c>
      <c r="AU240" s="240" t="s">
        <v>88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2851</v>
      </c>
      <c r="BM240" s="240" t="s">
        <v>5274</v>
      </c>
    </row>
    <row r="241" s="2" customFormat="1">
      <c r="A241" s="40"/>
      <c r="B241" s="41"/>
      <c r="C241" s="42"/>
      <c r="D241" s="249" t="s">
        <v>261</v>
      </c>
      <c r="E241" s="42"/>
      <c r="F241" s="259" t="s">
        <v>5275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261</v>
      </c>
      <c r="AU241" s="18" t="s">
        <v>88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f9uBFvF8krytKqTggN8yrHLWtFld6EpK4OJFgRgzuLbL4auFPwyVoQNSH1bZW0obDNyKjPvf3iFs4NipD6CO5Q==" hashValue="vmjtbyjCkR65nG18AibtEKLCikkvtrnpyKtTJ+hS3KPDWIKn4FniYdAzcflby2S4OU1C2bRwEhUZtDBlUHo0Ew==" algorithmName="SHA-512" password="CC35"/>
  <autoFilter ref="C128:K2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31213701"/>
    <hyperlink ref="F140" r:id="rId2" display="https://podminky.urs.cz/item/CS_URS_2024_02/162751117"/>
    <hyperlink ref="F143" r:id="rId3" display="https://podminky.urs.cz/item/CS_URS_2024_02/162751119"/>
    <hyperlink ref="F146" r:id="rId4" display="https://podminky.urs.cz/item/CS_URS_2024_02/171201231"/>
    <hyperlink ref="F149" r:id="rId5" display="https://podminky.urs.cz/item/CS_URS_2024_02/181411131"/>
    <hyperlink ref="F154" r:id="rId6" display="https://podminky.urs.cz/item/CS_URS_2024_02/181912111"/>
    <hyperlink ref="F157" r:id="rId7" display="https://podminky.urs.cz/item/CS_URS_2024_02/185804312"/>
    <hyperlink ref="F160" r:id="rId8" display="https://podminky.urs.cz/item/CS_URS_2024_02/275321611"/>
    <hyperlink ref="F165" r:id="rId9" display="https://podminky.urs.cz/item/CS_URS_2024_02/275351121"/>
    <hyperlink ref="F168" r:id="rId10" display="https://podminky.urs.cz/item/CS_URS_2024_02/275351122"/>
    <hyperlink ref="F170" r:id="rId11" display="https://podminky.urs.cz/item/CS_URS_2024_02/275361821"/>
    <hyperlink ref="F174" r:id="rId12" display="https://podminky.urs.cz/item/CS_URS_2024_02/348121221"/>
    <hyperlink ref="F177" r:id="rId13" display="https://podminky.urs.cz/item/CS_URS_2024_02/348501113"/>
    <hyperlink ref="F181" r:id="rId14" display="https://podminky.urs.cz/item/CS_URS_2024_02/348501211"/>
    <hyperlink ref="F196" r:id="rId15" display="https://podminky.urs.cz/item/CS_URS_2024_02/564760101"/>
    <hyperlink ref="F198" r:id="rId16" display="https://podminky.urs.cz/item/CS_URS_2024_02/596212210"/>
    <hyperlink ref="F204" r:id="rId17" display="https://podminky.urs.cz/item/CS_URS_2024_02/637121111"/>
    <hyperlink ref="F208" r:id="rId18" display="https://podminky.urs.cz/item/CS_URS_2024_02/966003818"/>
    <hyperlink ref="F211" r:id="rId19" display="https://podminky.urs.cz/item/CS_URS_2024_02/966071711"/>
    <hyperlink ref="F214" r:id="rId20" display="https://podminky.urs.cz/item/CS_URS_2024_02/966073811"/>
    <hyperlink ref="F222" r:id="rId21" display="https://podminky.urs.cz/item/CS_URS_2024_02/997013501"/>
    <hyperlink ref="F224" r:id="rId22" display="https://podminky.urs.cz/item/CS_URS_2024_02/997013509"/>
    <hyperlink ref="F227" r:id="rId23" display="https://podminky.urs.cz/item/CS_URS_2024_02/997013811"/>
    <hyperlink ref="F230" r:id="rId24" display="https://podminky.urs.cz/item/CS_URS_2024_02/998232110"/>
    <hyperlink ref="F235" r:id="rId25" display="https://podminky.urs.cz/item/CS_URS_2024_02/783217101"/>
    <hyperlink ref="F238" r:id="rId26" display="https://podminky.urs.cz/item/CS_URS_2024_02/7832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1" customFormat="1" ht="12" customHeight="1">
      <c r="B8" s="21"/>
      <c r="D8" s="153" t="s">
        <v>190</v>
      </c>
      <c r="L8" s="21"/>
    </row>
    <row r="9" s="2" customFormat="1" ht="16.5" customHeight="1">
      <c r="A9" s="40"/>
      <c r="B9" s="46"/>
      <c r="C9" s="40"/>
      <c r="D9" s="40"/>
      <c r="E9" s="154" t="s">
        <v>5276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2863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5277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20. 12. 2024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28</v>
      </c>
      <c r="E16" s="40"/>
      <c r="F16" s="40"/>
      <c r="G16" s="40"/>
      <c r="H16" s="40"/>
      <c r="I16" s="153" t="s">
        <v>29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30</v>
      </c>
      <c r="F17" s="40"/>
      <c r="G17" s="40"/>
      <c r="H17" s="40"/>
      <c r="I17" s="153" t="s">
        <v>31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32</v>
      </c>
      <c r="E19" s="40"/>
      <c r="F19" s="40"/>
      <c r="G19" s="40"/>
      <c r="H19" s="40"/>
      <c r="I19" s="153" t="s">
        <v>29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31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34</v>
      </c>
      <c r="E22" s="40"/>
      <c r="F22" s="40"/>
      <c r="G22" s="40"/>
      <c r="H22" s="40"/>
      <c r="I22" s="153" t="s">
        <v>29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35</v>
      </c>
      <c r="F23" s="40"/>
      <c r="G23" s="40"/>
      <c r="H23" s="40"/>
      <c r="I23" s="153" t="s">
        <v>31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37</v>
      </c>
      <c r="E25" s="40"/>
      <c r="F25" s="40"/>
      <c r="G25" s="40"/>
      <c r="H25" s="40"/>
      <c r="I25" s="153" t="s">
        <v>29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38</v>
      </c>
      <c r="F26" s="40"/>
      <c r="G26" s="40"/>
      <c r="H26" s="40"/>
      <c r="I26" s="153" t="s">
        <v>31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ROUND((SUM(BE122:BE196)),  2)</f>
        <v>0</v>
      </c>
      <c r="G35" s="40"/>
      <c r="H35" s="40"/>
      <c r="I35" s="167">
        <v>0.20999999999999999</v>
      </c>
      <c r="J35" s="166">
        <f>ROUND(((SUM(BE122:BE196))*I35),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ROUND((SUM(BF122:BF196)),  2)</f>
        <v>0</v>
      </c>
      <c r="G36" s="40"/>
      <c r="H36" s="40"/>
      <c r="I36" s="167">
        <v>0.14999999999999999</v>
      </c>
      <c r="J36" s="166">
        <f>ROUND(((SUM(BF122:BF196))*I36),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ROUND((SUM(BG122:BG196)),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ROUND((SUM(BH122:BH196)),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ROUND((SUM(BI122:BI196)),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5276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2863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030.61.1 - Náhradní výsadba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Loučky u Zátoru</v>
      </c>
      <c r="G91" s="42"/>
      <c r="H91" s="42"/>
      <c r="I91" s="33" t="s">
        <v>24</v>
      </c>
      <c r="J91" s="81" t="str">
        <f>IF(J14="","",J14)</f>
        <v>20. 12. 2024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28</v>
      </c>
      <c r="D93" s="42"/>
      <c r="E93" s="42"/>
      <c r="F93" s="28" t="str">
        <f>E17</f>
        <v>Povodí Odry, státní podnik</v>
      </c>
      <c r="G93" s="42"/>
      <c r="H93" s="42"/>
      <c r="I93" s="33" t="s">
        <v>34</v>
      </c>
      <c r="J93" s="38" t="str">
        <f>E23</f>
        <v>AQUATIS,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3" t="s">
        <v>32</v>
      </c>
      <c r="D94" s="42"/>
      <c r="E94" s="42"/>
      <c r="F94" s="28" t="str">
        <f>IF(E20="","",E20)</f>
        <v>Vyplň údaj</v>
      </c>
      <c r="G94" s="42"/>
      <c r="H94" s="42"/>
      <c r="I94" s="33" t="s">
        <v>37</v>
      </c>
      <c r="J94" s="38" t="str">
        <f>E26</f>
        <v>Ing. Michal Jendruščák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193</v>
      </c>
      <c r="D96" s="188"/>
      <c r="E96" s="188"/>
      <c r="F96" s="188"/>
      <c r="G96" s="188"/>
      <c r="H96" s="188"/>
      <c r="I96" s="188"/>
      <c r="J96" s="189" t="s">
        <v>194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195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196</v>
      </c>
    </row>
    <row r="99" s="9" customFormat="1" ht="24.96" customHeight="1">
      <c r="A99" s="9"/>
      <c r="B99" s="191"/>
      <c r="C99" s="192"/>
      <c r="D99" s="193" t="s">
        <v>197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198</v>
      </c>
      <c r="E100" s="199"/>
      <c r="F100" s="199"/>
      <c r="G100" s="199"/>
      <c r="H100" s="199"/>
      <c r="I100" s="199"/>
      <c r="J100" s="200">
        <f>J124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210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86" t="str">
        <f>E7</f>
        <v>Opatření Zátor-Loučky, OHO, Dílčí stavba 02.030 Opatření pod přehradní hrází Nové Heřminovy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6" t="s">
        <v>5276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2863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030.61.1 - Náhradní výsadba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Loučky u Zátoru</v>
      </c>
      <c r="G116" s="42"/>
      <c r="H116" s="42"/>
      <c r="I116" s="33" t="s">
        <v>24</v>
      </c>
      <c r="J116" s="81" t="str">
        <f>IF(J14="","",J14)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E17</f>
        <v>Povodí Odry, státní podnik</v>
      </c>
      <c r="G118" s="42"/>
      <c r="H118" s="42"/>
      <c r="I118" s="33" t="s">
        <v>34</v>
      </c>
      <c r="J118" s="38" t="str">
        <f>E23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IF(E20="","",E20)</f>
        <v>Vyplň údaj</v>
      </c>
      <c r="G119" s="42"/>
      <c r="H119" s="42"/>
      <c r="I119" s="33" t="s">
        <v>37</v>
      </c>
      <c r="J119" s="38" t="str">
        <f>E26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0.58560000000000001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0.58560000000000001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SUM(P125:P196)</f>
        <v>0</v>
      </c>
      <c r="Q124" s="221"/>
      <c r="R124" s="222">
        <f>SUM(R125:R196)</f>
        <v>0.58560000000000001</v>
      </c>
      <c r="S124" s="221"/>
      <c r="T124" s="223">
        <f>SUM(T125:T196)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SUM(BK125:BK196)</f>
        <v>0</v>
      </c>
    </row>
    <row r="125" s="2" customFormat="1" ht="33" customHeight="1">
      <c r="A125" s="40"/>
      <c r="B125" s="41"/>
      <c r="C125" s="229" t="s">
        <v>88</v>
      </c>
      <c r="D125" s="229" t="s">
        <v>227</v>
      </c>
      <c r="E125" s="230" t="s">
        <v>5278</v>
      </c>
      <c r="F125" s="231" t="s">
        <v>5279</v>
      </c>
      <c r="G125" s="232" t="s">
        <v>230</v>
      </c>
      <c r="H125" s="233">
        <v>852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5280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5281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6" customFormat="1">
      <c r="A127" s="16"/>
      <c r="B127" s="305"/>
      <c r="C127" s="306"/>
      <c r="D127" s="249" t="s">
        <v>236</v>
      </c>
      <c r="E127" s="307" t="s">
        <v>1</v>
      </c>
      <c r="F127" s="308" t="s">
        <v>5282</v>
      </c>
      <c r="G127" s="306"/>
      <c r="H127" s="307" t="s">
        <v>1</v>
      </c>
      <c r="I127" s="309"/>
      <c r="J127" s="306"/>
      <c r="K127" s="306"/>
      <c r="L127" s="310"/>
      <c r="M127" s="311"/>
      <c r="N127" s="312"/>
      <c r="O127" s="312"/>
      <c r="P127" s="312"/>
      <c r="Q127" s="312"/>
      <c r="R127" s="312"/>
      <c r="S127" s="312"/>
      <c r="T127" s="31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14" t="s">
        <v>236</v>
      </c>
      <c r="AU127" s="314" t="s">
        <v>21</v>
      </c>
      <c r="AV127" s="16" t="s">
        <v>88</v>
      </c>
      <c r="AW127" s="16" t="s">
        <v>36</v>
      </c>
      <c r="AX127" s="16" t="s">
        <v>80</v>
      </c>
      <c r="AY127" s="314" t="s">
        <v>225</v>
      </c>
    </row>
    <row r="128" s="13" customFormat="1">
      <c r="A128" s="13"/>
      <c r="B128" s="247"/>
      <c r="C128" s="248"/>
      <c r="D128" s="249" t="s">
        <v>236</v>
      </c>
      <c r="E128" s="250" t="s">
        <v>1</v>
      </c>
      <c r="F128" s="251" t="s">
        <v>5283</v>
      </c>
      <c r="G128" s="248"/>
      <c r="H128" s="252">
        <v>852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8" t="s">
        <v>236</v>
      </c>
      <c r="AU128" s="258" t="s">
        <v>21</v>
      </c>
      <c r="AV128" s="13" t="s">
        <v>21</v>
      </c>
      <c r="AW128" s="13" t="s">
        <v>36</v>
      </c>
      <c r="AX128" s="13" t="s">
        <v>80</v>
      </c>
      <c r="AY128" s="258" t="s">
        <v>225</v>
      </c>
    </row>
    <row r="129" s="14" customFormat="1">
      <c r="A129" s="14"/>
      <c r="B129" s="260"/>
      <c r="C129" s="261"/>
      <c r="D129" s="249" t="s">
        <v>236</v>
      </c>
      <c r="E129" s="262" t="s">
        <v>1</v>
      </c>
      <c r="F129" s="263" t="s">
        <v>270</v>
      </c>
      <c r="G129" s="261"/>
      <c r="H129" s="264">
        <v>852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0" t="s">
        <v>236</v>
      </c>
      <c r="AU129" s="270" t="s">
        <v>21</v>
      </c>
      <c r="AV129" s="14" t="s">
        <v>232</v>
      </c>
      <c r="AW129" s="14" t="s">
        <v>36</v>
      </c>
      <c r="AX129" s="14" t="s">
        <v>88</v>
      </c>
      <c r="AY129" s="270" t="s">
        <v>225</v>
      </c>
    </row>
    <row r="130" s="2" customFormat="1" ht="21.75" customHeight="1">
      <c r="A130" s="40"/>
      <c r="B130" s="41"/>
      <c r="C130" s="229" t="s">
        <v>21</v>
      </c>
      <c r="D130" s="229" t="s">
        <v>227</v>
      </c>
      <c r="E130" s="230" t="s">
        <v>5284</v>
      </c>
      <c r="F130" s="231" t="s">
        <v>5285</v>
      </c>
      <c r="G130" s="232" t="s">
        <v>230</v>
      </c>
      <c r="H130" s="233">
        <v>852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5286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5287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6" customFormat="1">
      <c r="A132" s="16"/>
      <c r="B132" s="305"/>
      <c r="C132" s="306"/>
      <c r="D132" s="249" t="s">
        <v>236</v>
      </c>
      <c r="E132" s="307" t="s">
        <v>1</v>
      </c>
      <c r="F132" s="308" t="s">
        <v>5288</v>
      </c>
      <c r="G132" s="306"/>
      <c r="H132" s="307" t="s">
        <v>1</v>
      </c>
      <c r="I132" s="309"/>
      <c r="J132" s="306"/>
      <c r="K132" s="306"/>
      <c r="L132" s="310"/>
      <c r="M132" s="311"/>
      <c r="N132" s="312"/>
      <c r="O132" s="312"/>
      <c r="P132" s="312"/>
      <c r="Q132" s="312"/>
      <c r="R132" s="312"/>
      <c r="S132" s="312"/>
      <c r="T132" s="313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14" t="s">
        <v>236</v>
      </c>
      <c r="AU132" s="314" t="s">
        <v>21</v>
      </c>
      <c r="AV132" s="16" t="s">
        <v>88</v>
      </c>
      <c r="AW132" s="16" t="s">
        <v>36</v>
      </c>
      <c r="AX132" s="16" t="s">
        <v>80</v>
      </c>
      <c r="AY132" s="314" t="s">
        <v>225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5283</v>
      </c>
      <c r="G133" s="248"/>
      <c r="H133" s="252">
        <v>852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4" customFormat="1">
      <c r="A134" s="14"/>
      <c r="B134" s="260"/>
      <c r="C134" s="261"/>
      <c r="D134" s="249" t="s">
        <v>236</v>
      </c>
      <c r="E134" s="262" t="s">
        <v>1</v>
      </c>
      <c r="F134" s="263" t="s">
        <v>270</v>
      </c>
      <c r="G134" s="261"/>
      <c r="H134" s="264">
        <v>852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0" t="s">
        <v>236</v>
      </c>
      <c r="AU134" s="270" t="s">
        <v>21</v>
      </c>
      <c r="AV134" s="14" t="s">
        <v>232</v>
      </c>
      <c r="AW134" s="14" t="s">
        <v>36</v>
      </c>
      <c r="AX134" s="14" t="s">
        <v>88</v>
      </c>
      <c r="AY134" s="270" t="s">
        <v>225</v>
      </c>
    </row>
    <row r="135" s="2" customFormat="1" ht="24.15" customHeight="1">
      <c r="A135" s="40"/>
      <c r="B135" s="41"/>
      <c r="C135" s="229" t="s">
        <v>244</v>
      </c>
      <c r="D135" s="229" t="s">
        <v>227</v>
      </c>
      <c r="E135" s="230" t="s">
        <v>5289</v>
      </c>
      <c r="F135" s="231" t="s">
        <v>5290</v>
      </c>
      <c r="G135" s="232" t="s">
        <v>230</v>
      </c>
      <c r="H135" s="233">
        <v>852</v>
      </c>
      <c r="I135" s="234"/>
      <c r="J135" s="235">
        <f>ROUND(I135*H135,2)</f>
        <v>0</v>
      </c>
      <c r="K135" s="231" t="s">
        <v>231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5291</v>
      </c>
    </row>
    <row r="136" s="2" customFormat="1">
      <c r="A136" s="40"/>
      <c r="B136" s="41"/>
      <c r="C136" s="42"/>
      <c r="D136" s="242" t="s">
        <v>234</v>
      </c>
      <c r="E136" s="42"/>
      <c r="F136" s="243" t="s">
        <v>5292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234</v>
      </c>
      <c r="AU136" s="18" t="s">
        <v>21</v>
      </c>
    </row>
    <row r="137" s="16" customFormat="1">
      <c r="A137" s="16"/>
      <c r="B137" s="305"/>
      <c r="C137" s="306"/>
      <c r="D137" s="249" t="s">
        <v>236</v>
      </c>
      <c r="E137" s="307" t="s">
        <v>1</v>
      </c>
      <c r="F137" s="308" t="s">
        <v>5288</v>
      </c>
      <c r="G137" s="306"/>
      <c r="H137" s="307" t="s">
        <v>1</v>
      </c>
      <c r="I137" s="309"/>
      <c r="J137" s="306"/>
      <c r="K137" s="306"/>
      <c r="L137" s="310"/>
      <c r="M137" s="311"/>
      <c r="N137" s="312"/>
      <c r="O137" s="312"/>
      <c r="P137" s="312"/>
      <c r="Q137" s="312"/>
      <c r="R137" s="312"/>
      <c r="S137" s="312"/>
      <c r="T137" s="313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14" t="s">
        <v>236</v>
      </c>
      <c r="AU137" s="314" t="s">
        <v>21</v>
      </c>
      <c r="AV137" s="16" t="s">
        <v>88</v>
      </c>
      <c r="AW137" s="16" t="s">
        <v>36</v>
      </c>
      <c r="AX137" s="16" t="s">
        <v>80</v>
      </c>
      <c r="AY137" s="314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5283</v>
      </c>
      <c r="G138" s="248"/>
      <c r="H138" s="252">
        <v>852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4" customFormat="1">
      <c r="A139" s="14"/>
      <c r="B139" s="260"/>
      <c r="C139" s="261"/>
      <c r="D139" s="249" t="s">
        <v>236</v>
      </c>
      <c r="E139" s="262" t="s">
        <v>1</v>
      </c>
      <c r="F139" s="263" t="s">
        <v>270</v>
      </c>
      <c r="G139" s="261"/>
      <c r="H139" s="264">
        <v>852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0" t="s">
        <v>236</v>
      </c>
      <c r="AU139" s="270" t="s">
        <v>21</v>
      </c>
      <c r="AV139" s="14" t="s">
        <v>232</v>
      </c>
      <c r="AW139" s="14" t="s">
        <v>36</v>
      </c>
      <c r="AX139" s="14" t="s">
        <v>88</v>
      </c>
      <c r="AY139" s="270" t="s">
        <v>225</v>
      </c>
    </row>
    <row r="140" s="2" customFormat="1" ht="16.5" customHeight="1">
      <c r="A140" s="40"/>
      <c r="B140" s="41"/>
      <c r="C140" s="282" t="s">
        <v>232</v>
      </c>
      <c r="D140" s="282" t="s">
        <v>341</v>
      </c>
      <c r="E140" s="283" t="s">
        <v>5293</v>
      </c>
      <c r="F140" s="284" t="s">
        <v>5294</v>
      </c>
      <c r="G140" s="285" t="s">
        <v>426</v>
      </c>
      <c r="H140" s="286">
        <v>21.300000000000001</v>
      </c>
      <c r="I140" s="287"/>
      <c r="J140" s="288">
        <f>ROUND(I140*H140,2)</f>
        <v>0</v>
      </c>
      <c r="K140" s="284" t="s">
        <v>231</v>
      </c>
      <c r="L140" s="289"/>
      <c r="M140" s="290" t="s">
        <v>1</v>
      </c>
      <c r="N140" s="291" t="s">
        <v>45</v>
      </c>
      <c r="O140" s="93"/>
      <c r="P140" s="238">
        <f>O140*H140</f>
        <v>0</v>
      </c>
      <c r="Q140" s="238">
        <v>0.001</v>
      </c>
      <c r="R140" s="238">
        <f>Q140*H140</f>
        <v>0.021299999999999999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277</v>
      </c>
      <c r="AT140" s="240" t="s">
        <v>341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232</v>
      </c>
      <c r="BM140" s="240" t="s">
        <v>5295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5296</v>
      </c>
      <c r="G141" s="248"/>
      <c r="H141" s="252">
        <v>21.300000000000001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256</v>
      </c>
      <c r="D142" s="229" t="s">
        <v>227</v>
      </c>
      <c r="E142" s="230" t="s">
        <v>5297</v>
      </c>
      <c r="F142" s="231" t="s">
        <v>5298</v>
      </c>
      <c r="G142" s="232" t="s">
        <v>230</v>
      </c>
      <c r="H142" s="233">
        <v>852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5299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5300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6" customFormat="1">
      <c r="A144" s="16"/>
      <c r="B144" s="305"/>
      <c r="C144" s="306"/>
      <c r="D144" s="249" t="s">
        <v>236</v>
      </c>
      <c r="E144" s="307" t="s">
        <v>1</v>
      </c>
      <c r="F144" s="308" t="s">
        <v>5288</v>
      </c>
      <c r="G144" s="306"/>
      <c r="H144" s="307" t="s">
        <v>1</v>
      </c>
      <c r="I144" s="309"/>
      <c r="J144" s="306"/>
      <c r="K144" s="306"/>
      <c r="L144" s="310"/>
      <c r="M144" s="311"/>
      <c r="N144" s="312"/>
      <c r="O144" s="312"/>
      <c r="P144" s="312"/>
      <c r="Q144" s="312"/>
      <c r="R144" s="312"/>
      <c r="S144" s="312"/>
      <c r="T144" s="31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14" t="s">
        <v>236</v>
      </c>
      <c r="AU144" s="314" t="s">
        <v>21</v>
      </c>
      <c r="AV144" s="16" t="s">
        <v>88</v>
      </c>
      <c r="AW144" s="16" t="s">
        <v>36</v>
      </c>
      <c r="AX144" s="16" t="s">
        <v>80</v>
      </c>
      <c r="AY144" s="314" t="s">
        <v>225</v>
      </c>
    </row>
    <row r="145" s="13" customFormat="1">
      <c r="A145" s="13"/>
      <c r="B145" s="247"/>
      <c r="C145" s="248"/>
      <c r="D145" s="249" t="s">
        <v>236</v>
      </c>
      <c r="E145" s="250" t="s">
        <v>1</v>
      </c>
      <c r="F145" s="251" t="s">
        <v>5283</v>
      </c>
      <c r="G145" s="248"/>
      <c r="H145" s="252">
        <v>852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236</v>
      </c>
      <c r="AU145" s="258" t="s">
        <v>21</v>
      </c>
      <c r="AV145" s="13" t="s">
        <v>21</v>
      </c>
      <c r="AW145" s="13" t="s">
        <v>36</v>
      </c>
      <c r="AX145" s="13" t="s">
        <v>80</v>
      </c>
      <c r="AY145" s="258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852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24.15" customHeight="1">
      <c r="A147" s="40"/>
      <c r="B147" s="41"/>
      <c r="C147" s="229" t="s">
        <v>263</v>
      </c>
      <c r="D147" s="229" t="s">
        <v>227</v>
      </c>
      <c r="E147" s="230" t="s">
        <v>5301</v>
      </c>
      <c r="F147" s="231" t="s">
        <v>5302</v>
      </c>
      <c r="G147" s="232" t="s">
        <v>395</v>
      </c>
      <c r="H147" s="233">
        <v>0.128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5303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5304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5305</v>
      </c>
      <c r="G149" s="248"/>
      <c r="H149" s="252">
        <v>0.128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24.15" customHeight="1">
      <c r="A150" s="40"/>
      <c r="B150" s="41"/>
      <c r="C150" s="282" t="s">
        <v>271</v>
      </c>
      <c r="D150" s="282" t="s">
        <v>341</v>
      </c>
      <c r="E150" s="283" t="s">
        <v>5306</v>
      </c>
      <c r="F150" s="284" t="s">
        <v>5307</v>
      </c>
      <c r="G150" s="285" t="s">
        <v>426</v>
      </c>
      <c r="H150" s="286">
        <v>127.8</v>
      </c>
      <c r="I150" s="287"/>
      <c r="J150" s="288">
        <f>ROUND(I150*H150,2)</f>
        <v>0</v>
      </c>
      <c r="K150" s="284" t="s">
        <v>1</v>
      </c>
      <c r="L150" s="289"/>
      <c r="M150" s="290" t="s">
        <v>1</v>
      </c>
      <c r="N150" s="291" t="s">
        <v>45</v>
      </c>
      <c r="O150" s="93"/>
      <c r="P150" s="238">
        <f>O150*H150</f>
        <v>0</v>
      </c>
      <c r="Q150" s="238">
        <v>0.001</v>
      </c>
      <c r="R150" s="238">
        <f>Q150*H150</f>
        <v>0.1278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277</v>
      </c>
      <c r="AT150" s="240" t="s">
        <v>341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5308</v>
      </c>
    </row>
    <row r="151" s="13" customFormat="1">
      <c r="A151" s="13"/>
      <c r="B151" s="247"/>
      <c r="C151" s="248"/>
      <c r="D151" s="249" t="s">
        <v>236</v>
      </c>
      <c r="E151" s="250" t="s">
        <v>1</v>
      </c>
      <c r="F151" s="251" t="s">
        <v>5309</v>
      </c>
      <c r="G151" s="248"/>
      <c r="H151" s="252">
        <v>127.8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236</v>
      </c>
      <c r="AU151" s="258" t="s">
        <v>21</v>
      </c>
      <c r="AV151" s="13" t="s">
        <v>21</v>
      </c>
      <c r="AW151" s="13" t="s">
        <v>36</v>
      </c>
      <c r="AX151" s="13" t="s">
        <v>88</v>
      </c>
      <c r="AY151" s="258" t="s">
        <v>225</v>
      </c>
    </row>
    <row r="152" s="2" customFormat="1" ht="33" customHeight="1">
      <c r="A152" s="40"/>
      <c r="B152" s="41"/>
      <c r="C152" s="229" t="s">
        <v>277</v>
      </c>
      <c r="D152" s="229" t="s">
        <v>227</v>
      </c>
      <c r="E152" s="230" t="s">
        <v>5310</v>
      </c>
      <c r="F152" s="231" t="s">
        <v>5311</v>
      </c>
      <c r="G152" s="232" t="s">
        <v>459</v>
      </c>
      <c r="H152" s="233">
        <v>150</v>
      </c>
      <c r="I152" s="234"/>
      <c r="J152" s="235">
        <f>ROUND(I152*H152,2)</f>
        <v>0</v>
      </c>
      <c r="K152" s="231" t="s">
        <v>231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232</v>
      </c>
      <c r="AT152" s="240" t="s">
        <v>227</v>
      </c>
      <c r="AU152" s="240" t="s">
        <v>21</v>
      </c>
      <c r="AY152" s="18" t="s">
        <v>225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88</v>
      </c>
      <c r="BK152" s="241">
        <f>ROUND(I152*H152,2)</f>
        <v>0</v>
      </c>
      <c r="BL152" s="18" t="s">
        <v>232</v>
      </c>
      <c r="BM152" s="240" t="s">
        <v>5312</v>
      </c>
    </row>
    <row r="153" s="2" customFormat="1">
      <c r="A153" s="40"/>
      <c r="B153" s="41"/>
      <c r="C153" s="42"/>
      <c r="D153" s="242" t="s">
        <v>234</v>
      </c>
      <c r="E153" s="42"/>
      <c r="F153" s="243" t="s">
        <v>5313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234</v>
      </c>
      <c r="AU153" s="18" t="s">
        <v>21</v>
      </c>
    </row>
    <row r="154" s="13" customFormat="1">
      <c r="A154" s="13"/>
      <c r="B154" s="247"/>
      <c r="C154" s="248"/>
      <c r="D154" s="249" t="s">
        <v>236</v>
      </c>
      <c r="E154" s="250" t="s">
        <v>1</v>
      </c>
      <c r="F154" s="251" t="s">
        <v>5314</v>
      </c>
      <c r="G154" s="248"/>
      <c r="H154" s="252">
        <v>150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236</v>
      </c>
      <c r="AU154" s="258" t="s">
        <v>21</v>
      </c>
      <c r="AV154" s="13" t="s">
        <v>21</v>
      </c>
      <c r="AW154" s="13" t="s">
        <v>36</v>
      </c>
      <c r="AX154" s="13" t="s">
        <v>88</v>
      </c>
      <c r="AY154" s="258" t="s">
        <v>225</v>
      </c>
    </row>
    <row r="155" s="2" customFormat="1" ht="24.15" customHeight="1">
      <c r="A155" s="40"/>
      <c r="B155" s="41"/>
      <c r="C155" s="229" t="s">
        <v>283</v>
      </c>
      <c r="D155" s="229" t="s">
        <v>227</v>
      </c>
      <c r="E155" s="230" t="s">
        <v>5315</v>
      </c>
      <c r="F155" s="231" t="s">
        <v>5316</v>
      </c>
      <c r="G155" s="232" t="s">
        <v>395</v>
      </c>
      <c r="H155" s="233">
        <v>0.0080000000000000002</v>
      </c>
      <c r="I155" s="234"/>
      <c r="J155" s="235">
        <f>ROUND(I155*H155,2)</f>
        <v>0</v>
      </c>
      <c r="K155" s="231" t="s">
        <v>231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232</v>
      </c>
      <c r="AT155" s="240" t="s">
        <v>227</v>
      </c>
      <c r="AU155" s="240" t="s">
        <v>21</v>
      </c>
      <c r="AY155" s="18" t="s">
        <v>225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88</v>
      </c>
      <c r="BK155" s="241">
        <f>ROUND(I155*H155,2)</f>
        <v>0</v>
      </c>
      <c r="BL155" s="18" t="s">
        <v>232</v>
      </c>
      <c r="BM155" s="240" t="s">
        <v>5317</v>
      </c>
    </row>
    <row r="156" s="2" customFormat="1">
      <c r="A156" s="40"/>
      <c r="B156" s="41"/>
      <c r="C156" s="42"/>
      <c r="D156" s="242" t="s">
        <v>234</v>
      </c>
      <c r="E156" s="42"/>
      <c r="F156" s="243" t="s">
        <v>5318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234</v>
      </c>
      <c r="AU156" s="18" t="s">
        <v>21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5319</v>
      </c>
      <c r="G157" s="248"/>
      <c r="H157" s="252">
        <v>0.0080000000000000002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16.5" customHeight="1">
      <c r="A158" s="40"/>
      <c r="B158" s="41"/>
      <c r="C158" s="282" t="s">
        <v>289</v>
      </c>
      <c r="D158" s="282" t="s">
        <v>341</v>
      </c>
      <c r="E158" s="283" t="s">
        <v>5320</v>
      </c>
      <c r="F158" s="284" t="s">
        <v>5321</v>
      </c>
      <c r="G158" s="285" t="s">
        <v>426</v>
      </c>
      <c r="H158" s="286">
        <v>7.5</v>
      </c>
      <c r="I158" s="287"/>
      <c r="J158" s="288">
        <f>ROUND(I158*H158,2)</f>
        <v>0</v>
      </c>
      <c r="K158" s="284" t="s">
        <v>231</v>
      </c>
      <c r="L158" s="289"/>
      <c r="M158" s="290" t="s">
        <v>1</v>
      </c>
      <c r="N158" s="291" t="s">
        <v>45</v>
      </c>
      <c r="O158" s="93"/>
      <c r="P158" s="238">
        <f>O158*H158</f>
        <v>0</v>
      </c>
      <c r="Q158" s="238">
        <v>0.001</v>
      </c>
      <c r="R158" s="238">
        <f>Q158*H158</f>
        <v>0.0074999999999999997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277</v>
      </c>
      <c r="AT158" s="240" t="s">
        <v>341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232</v>
      </c>
      <c r="BM158" s="240" t="s">
        <v>5322</v>
      </c>
    </row>
    <row r="159" s="13" customFormat="1">
      <c r="A159" s="13"/>
      <c r="B159" s="247"/>
      <c r="C159" s="248"/>
      <c r="D159" s="249" t="s">
        <v>236</v>
      </c>
      <c r="E159" s="250" t="s">
        <v>1</v>
      </c>
      <c r="F159" s="251" t="s">
        <v>5323</v>
      </c>
      <c r="G159" s="248"/>
      <c r="H159" s="252">
        <v>7.5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4.15" customHeight="1">
      <c r="A160" s="40"/>
      <c r="B160" s="41"/>
      <c r="C160" s="229" t="s">
        <v>295</v>
      </c>
      <c r="D160" s="229" t="s">
        <v>227</v>
      </c>
      <c r="E160" s="230" t="s">
        <v>5324</v>
      </c>
      <c r="F160" s="231" t="s">
        <v>5325</v>
      </c>
      <c r="G160" s="232" t="s">
        <v>459</v>
      </c>
      <c r="H160" s="233">
        <v>50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5326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5327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1</v>
      </c>
      <c r="F162" s="251" t="s">
        <v>5328</v>
      </c>
      <c r="G162" s="248"/>
      <c r="H162" s="252">
        <v>50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4.15" customHeight="1">
      <c r="A163" s="40"/>
      <c r="B163" s="41"/>
      <c r="C163" s="229" t="s">
        <v>317</v>
      </c>
      <c r="D163" s="229" t="s">
        <v>227</v>
      </c>
      <c r="E163" s="230" t="s">
        <v>5329</v>
      </c>
      <c r="F163" s="231" t="s">
        <v>5330</v>
      </c>
      <c r="G163" s="232" t="s">
        <v>459</v>
      </c>
      <c r="H163" s="233">
        <v>100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5331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5332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5333</v>
      </c>
      <c r="G165" s="248"/>
      <c r="H165" s="252">
        <v>100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16.5" customHeight="1">
      <c r="A166" s="40"/>
      <c r="B166" s="41"/>
      <c r="C166" s="282" t="s">
        <v>323</v>
      </c>
      <c r="D166" s="282" t="s">
        <v>341</v>
      </c>
      <c r="E166" s="283" t="s">
        <v>5334</v>
      </c>
      <c r="F166" s="284" t="s">
        <v>5335</v>
      </c>
      <c r="G166" s="285" t="s">
        <v>459</v>
      </c>
      <c r="H166" s="286">
        <v>15</v>
      </c>
      <c r="I166" s="287"/>
      <c r="J166" s="288">
        <f>ROUND(I166*H166,2)</f>
        <v>0</v>
      </c>
      <c r="K166" s="284" t="s">
        <v>1</v>
      </c>
      <c r="L166" s="289"/>
      <c r="M166" s="290" t="s">
        <v>1</v>
      </c>
      <c r="N166" s="291" t="s">
        <v>45</v>
      </c>
      <c r="O166" s="93"/>
      <c r="P166" s="238">
        <f>O166*H166</f>
        <v>0</v>
      </c>
      <c r="Q166" s="238">
        <v>0.0015</v>
      </c>
      <c r="R166" s="238">
        <f>Q166*H166</f>
        <v>0.022499999999999999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594</v>
      </c>
      <c r="AT166" s="240" t="s">
        <v>341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594</v>
      </c>
      <c r="BM166" s="240" t="s">
        <v>5336</v>
      </c>
    </row>
    <row r="167" s="2" customFormat="1" ht="16.5" customHeight="1">
      <c r="A167" s="40"/>
      <c r="B167" s="41"/>
      <c r="C167" s="282" t="s">
        <v>328</v>
      </c>
      <c r="D167" s="282" t="s">
        <v>341</v>
      </c>
      <c r="E167" s="283" t="s">
        <v>5337</v>
      </c>
      <c r="F167" s="284" t="s">
        <v>5338</v>
      </c>
      <c r="G167" s="285" t="s">
        <v>459</v>
      </c>
      <c r="H167" s="286">
        <v>5</v>
      </c>
      <c r="I167" s="287"/>
      <c r="J167" s="288">
        <f>ROUND(I167*H167,2)</f>
        <v>0</v>
      </c>
      <c r="K167" s="284" t="s">
        <v>1</v>
      </c>
      <c r="L167" s="289"/>
      <c r="M167" s="290" t="s">
        <v>1</v>
      </c>
      <c r="N167" s="291" t="s">
        <v>45</v>
      </c>
      <c r="O167" s="93"/>
      <c r="P167" s="238">
        <f>O167*H167</f>
        <v>0</v>
      </c>
      <c r="Q167" s="238">
        <v>0.0015</v>
      </c>
      <c r="R167" s="238">
        <f>Q167*H167</f>
        <v>0.0074999999999999997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594</v>
      </c>
      <c r="AT167" s="240" t="s">
        <v>341</v>
      </c>
      <c r="AU167" s="240" t="s">
        <v>21</v>
      </c>
      <c r="AY167" s="18" t="s">
        <v>225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88</v>
      </c>
      <c r="BK167" s="241">
        <f>ROUND(I167*H167,2)</f>
        <v>0</v>
      </c>
      <c r="BL167" s="18" t="s">
        <v>594</v>
      </c>
      <c r="BM167" s="240" t="s">
        <v>5339</v>
      </c>
    </row>
    <row r="168" s="2" customFormat="1" ht="21.75" customHeight="1">
      <c r="A168" s="40"/>
      <c r="B168" s="41"/>
      <c r="C168" s="282" t="s">
        <v>8</v>
      </c>
      <c r="D168" s="282" t="s">
        <v>341</v>
      </c>
      <c r="E168" s="283" t="s">
        <v>5340</v>
      </c>
      <c r="F168" s="284" t="s">
        <v>5341</v>
      </c>
      <c r="G168" s="285" t="s">
        <v>459</v>
      </c>
      <c r="H168" s="286">
        <v>5</v>
      </c>
      <c r="I168" s="287"/>
      <c r="J168" s="288">
        <f>ROUND(I168*H168,2)</f>
        <v>0</v>
      </c>
      <c r="K168" s="284" t="s">
        <v>1</v>
      </c>
      <c r="L168" s="289"/>
      <c r="M168" s="290" t="s">
        <v>1</v>
      </c>
      <c r="N168" s="291" t="s">
        <v>45</v>
      </c>
      <c r="O168" s="93"/>
      <c r="P168" s="238">
        <f>O168*H168</f>
        <v>0</v>
      </c>
      <c r="Q168" s="238">
        <v>0.0015</v>
      </c>
      <c r="R168" s="238">
        <f>Q168*H168</f>
        <v>0.0074999999999999997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277</v>
      </c>
      <c r="AT168" s="240" t="s">
        <v>341</v>
      </c>
      <c r="AU168" s="240" t="s">
        <v>21</v>
      </c>
      <c r="AY168" s="18" t="s">
        <v>225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88</v>
      </c>
      <c r="BK168" s="241">
        <f>ROUND(I168*H168,2)</f>
        <v>0</v>
      </c>
      <c r="BL168" s="18" t="s">
        <v>232</v>
      </c>
      <c r="BM168" s="240" t="s">
        <v>5342</v>
      </c>
    </row>
    <row r="169" s="2" customFormat="1" ht="16.5" customHeight="1">
      <c r="A169" s="40"/>
      <c r="B169" s="41"/>
      <c r="C169" s="282" t="s">
        <v>340</v>
      </c>
      <c r="D169" s="282" t="s">
        <v>341</v>
      </c>
      <c r="E169" s="283" t="s">
        <v>5343</v>
      </c>
      <c r="F169" s="284" t="s">
        <v>5344</v>
      </c>
      <c r="G169" s="285" t="s">
        <v>459</v>
      </c>
      <c r="H169" s="286">
        <v>10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45</v>
      </c>
      <c r="O169" s="93"/>
      <c r="P169" s="238">
        <f>O169*H169</f>
        <v>0</v>
      </c>
      <c r="Q169" s="238">
        <v>0.0015</v>
      </c>
      <c r="R169" s="238">
        <f>Q169*H169</f>
        <v>0.014999999999999999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277</v>
      </c>
      <c r="AT169" s="240" t="s">
        <v>341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5345</v>
      </c>
    </row>
    <row r="170" s="2" customFormat="1" ht="16.5" customHeight="1">
      <c r="A170" s="40"/>
      <c r="B170" s="41"/>
      <c r="C170" s="282" t="s">
        <v>346</v>
      </c>
      <c r="D170" s="282" t="s">
        <v>341</v>
      </c>
      <c r="E170" s="283" t="s">
        <v>5346</v>
      </c>
      <c r="F170" s="284" t="s">
        <v>5347</v>
      </c>
      <c r="G170" s="285" t="s">
        <v>459</v>
      </c>
      <c r="H170" s="286">
        <v>5</v>
      </c>
      <c r="I170" s="287"/>
      <c r="J170" s="288">
        <f>ROUND(I170*H170,2)</f>
        <v>0</v>
      </c>
      <c r="K170" s="284" t="s">
        <v>1</v>
      </c>
      <c r="L170" s="289"/>
      <c r="M170" s="290" t="s">
        <v>1</v>
      </c>
      <c r="N170" s="291" t="s">
        <v>45</v>
      </c>
      <c r="O170" s="93"/>
      <c r="P170" s="238">
        <f>O170*H170</f>
        <v>0</v>
      </c>
      <c r="Q170" s="238">
        <v>0.0015</v>
      </c>
      <c r="R170" s="238">
        <f>Q170*H170</f>
        <v>0.0074999999999999997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277</v>
      </c>
      <c r="AT170" s="240" t="s">
        <v>341</v>
      </c>
      <c r="AU170" s="240" t="s">
        <v>21</v>
      </c>
      <c r="AY170" s="18" t="s">
        <v>225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88</v>
      </c>
      <c r="BK170" s="241">
        <f>ROUND(I170*H170,2)</f>
        <v>0</v>
      </c>
      <c r="BL170" s="18" t="s">
        <v>232</v>
      </c>
      <c r="BM170" s="240" t="s">
        <v>5348</v>
      </c>
    </row>
    <row r="171" s="2" customFormat="1" ht="16.5" customHeight="1">
      <c r="A171" s="40"/>
      <c r="B171" s="41"/>
      <c r="C171" s="282" t="s">
        <v>352</v>
      </c>
      <c r="D171" s="282" t="s">
        <v>341</v>
      </c>
      <c r="E171" s="283" t="s">
        <v>5349</v>
      </c>
      <c r="F171" s="284" t="s">
        <v>5350</v>
      </c>
      <c r="G171" s="285" t="s">
        <v>459</v>
      </c>
      <c r="H171" s="286">
        <v>10</v>
      </c>
      <c r="I171" s="287"/>
      <c r="J171" s="288">
        <f>ROUND(I171*H171,2)</f>
        <v>0</v>
      </c>
      <c r="K171" s="284" t="s">
        <v>1</v>
      </c>
      <c r="L171" s="289"/>
      <c r="M171" s="290" t="s">
        <v>1</v>
      </c>
      <c r="N171" s="291" t="s">
        <v>45</v>
      </c>
      <c r="O171" s="93"/>
      <c r="P171" s="238">
        <f>O171*H171</f>
        <v>0</v>
      </c>
      <c r="Q171" s="238">
        <v>0.0015</v>
      </c>
      <c r="R171" s="238">
        <f>Q171*H171</f>
        <v>0.014999999999999999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594</v>
      </c>
      <c r="AT171" s="240" t="s">
        <v>341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594</v>
      </c>
      <c r="BM171" s="240" t="s">
        <v>5351</v>
      </c>
    </row>
    <row r="172" s="2" customFormat="1" ht="21.75" customHeight="1">
      <c r="A172" s="40"/>
      <c r="B172" s="41"/>
      <c r="C172" s="282" t="s">
        <v>358</v>
      </c>
      <c r="D172" s="282" t="s">
        <v>341</v>
      </c>
      <c r="E172" s="283" t="s">
        <v>5352</v>
      </c>
      <c r="F172" s="284" t="s">
        <v>5353</v>
      </c>
      <c r="G172" s="285" t="s">
        <v>459</v>
      </c>
      <c r="H172" s="286">
        <v>20</v>
      </c>
      <c r="I172" s="287"/>
      <c r="J172" s="288">
        <f>ROUND(I172*H172,2)</f>
        <v>0</v>
      </c>
      <c r="K172" s="284" t="s">
        <v>1</v>
      </c>
      <c r="L172" s="289"/>
      <c r="M172" s="290" t="s">
        <v>1</v>
      </c>
      <c r="N172" s="291" t="s">
        <v>45</v>
      </c>
      <c r="O172" s="93"/>
      <c r="P172" s="238">
        <f>O172*H172</f>
        <v>0</v>
      </c>
      <c r="Q172" s="238">
        <v>0.0011999999999999999</v>
      </c>
      <c r="R172" s="238">
        <f>Q172*H172</f>
        <v>0.023999999999999997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277</v>
      </c>
      <c r="AT172" s="240" t="s">
        <v>341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5354</v>
      </c>
    </row>
    <row r="173" s="2" customFormat="1" ht="16.5" customHeight="1">
      <c r="A173" s="40"/>
      <c r="B173" s="41"/>
      <c r="C173" s="282" t="s">
        <v>364</v>
      </c>
      <c r="D173" s="282" t="s">
        <v>341</v>
      </c>
      <c r="E173" s="283" t="s">
        <v>5355</v>
      </c>
      <c r="F173" s="284" t="s">
        <v>5356</v>
      </c>
      <c r="G173" s="285" t="s">
        <v>459</v>
      </c>
      <c r="H173" s="286">
        <v>10</v>
      </c>
      <c r="I173" s="287"/>
      <c r="J173" s="288">
        <f>ROUND(I173*H173,2)</f>
        <v>0</v>
      </c>
      <c r="K173" s="284" t="s">
        <v>1</v>
      </c>
      <c r="L173" s="289"/>
      <c r="M173" s="290" t="s">
        <v>1</v>
      </c>
      <c r="N173" s="291" t="s">
        <v>45</v>
      </c>
      <c r="O173" s="93"/>
      <c r="P173" s="238">
        <f>O173*H173</f>
        <v>0</v>
      </c>
      <c r="Q173" s="238">
        <v>0.0011999999999999999</v>
      </c>
      <c r="R173" s="238">
        <f>Q173*H173</f>
        <v>0.011999999999999999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277</v>
      </c>
      <c r="AT173" s="240" t="s">
        <v>341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5357</v>
      </c>
    </row>
    <row r="174" s="2" customFormat="1" ht="16.5" customHeight="1">
      <c r="A174" s="40"/>
      <c r="B174" s="41"/>
      <c r="C174" s="282" t="s">
        <v>7</v>
      </c>
      <c r="D174" s="282" t="s">
        <v>341</v>
      </c>
      <c r="E174" s="283" t="s">
        <v>5358</v>
      </c>
      <c r="F174" s="284" t="s">
        <v>5359</v>
      </c>
      <c r="G174" s="285" t="s">
        <v>459</v>
      </c>
      <c r="H174" s="286">
        <v>40</v>
      </c>
      <c r="I174" s="287"/>
      <c r="J174" s="288">
        <f>ROUND(I174*H174,2)</f>
        <v>0</v>
      </c>
      <c r="K174" s="284" t="s">
        <v>1</v>
      </c>
      <c r="L174" s="289"/>
      <c r="M174" s="290" t="s">
        <v>1</v>
      </c>
      <c r="N174" s="291" t="s">
        <v>45</v>
      </c>
      <c r="O174" s="93"/>
      <c r="P174" s="238">
        <f>O174*H174</f>
        <v>0</v>
      </c>
      <c r="Q174" s="238">
        <v>0.0011999999999999999</v>
      </c>
      <c r="R174" s="238">
        <f>Q174*H174</f>
        <v>0.047999999999999994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277</v>
      </c>
      <c r="AT174" s="240" t="s">
        <v>341</v>
      </c>
      <c r="AU174" s="240" t="s">
        <v>21</v>
      </c>
      <c r="AY174" s="18" t="s">
        <v>225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88</v>
      </c>
      <c r="BK174" s="241">
        <f>ROUND(I174*H174,2)</f>
        <v>0</v>
      </c>
      <c r="BL174" s="18" t="s">
        <v>232</v>
      </c>
      <c r="BM174" s="240" t="s">
        <v>5360</v>
      </c>
    </row>
    <row r="175" s="2" customFormat="1" ht="16.5" customHeight="1">
      <c r="A175" s="40"/>
      <c r="B175" s="41"/>
      <c r="C175" s="282" t="s">
        <v>374</v>
      </c>
      <c r="D175" s="282" t="s">
        <v>341</v>
      </c>
      <c r="E175" s="283" t="s">
        <v>5361</v>
      </c>
      <c r="F175" s="284" t="s">
        <v>5362</v>
      </c>
      <c r="G175" s="285" t="s">
        <v>459</v>
      </c>
      <c r="H175" s="286">
        <v>30</v>
      </c>
      <c r="I175" s="287"/>
      <c r="J175" s="288">
        <f>ROUND(I175*H175,2)</f>
        <v>0</v>
      </c>
      <c r="K175" s="284" t="s">
        <v>1</v>
      </c>
      <c r="L175" s="289"/>
      <c r="M175" s="290" t="s">
        <v>1</v>
      </c>
      <c r="N175" s="291" t="s">
        <v>45</v>
      </c>
      <c r="O175" s="93"/>
      <c r="P175" s="238">
        <f>O175*H175</f>
        <v>0</v>
      </c>
      <c r="Q175" s="238">
        <v>0.0011999999999999999</v>
      </c>
      <c r="R175" s="238">
        <f>Q175*H175</f>
        <v>0.035999999999999997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277</v>
      </c>
      <c r="AT175" s="240" t="s">
        <v>341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5363</v>
      </c>
    </row>
    <row r="176" s="2" customFormat="1" ht="21.75" customHeight="1">
      <c r="A176" s="40"/>
      <c r="B176" s="41"/>
      <c r="C176" s="229" t="s">
        <v>379</v>
      </c>
      <c r="D176" s="229" t="s">
        <v>227</v>
      </c>
      <c r="E176" s="230" t="s">
        <v>5364</v>
      </c>
      <c r="F176" s="231" t="s">
        <v>5365</v>
      </c>
      <c r="G176" s="232" t="s">
        <v>459</v>
      </c>
      <c r="H176" s="233">
        <v>50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0.0025999999999999999</v>
      </c>
      <c r="R176" s="238">
        <f>Q176*H176</f>
        <v>0.13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5366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5367</v>
      </c>
      <c r="G177" s="248"/>
      <c r="H177" s="252">
        <v>50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386</v>
      </c>
      <c r="D178" s="229" t="s">
        <v>227</v>
      </c>
      <c r="E178" s="230" t="s">
        <v>5368</v>
      </c>
      <c r="F178" s="231" t="s">
        <v>5369</v>
      </c>
      <c r="G178" s="232" t="s">
        <v>459</v>
      </c>
      <c r="H178" s="233">
        <v>50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0.0020799999999999998</v>
      </c>
      <c r="R178" s="238">
        <f>Q178*H178</f>
        <v>0.104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5370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5371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5372</v>
      </c>
      <c r="G180" s="248"/>
      <c r="H180" s="252">
        <v>50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33" customHeight="1">
      <c r="A181" s="40"/>
      <c r="B181" s="41"/>
      <c r="C181" s="229" t="s">
        <v>392</v>
      </c>
      <c r="D181" s="229" t="s">
        <v>227</v>
      </c>
      <c r="E181" s="230" t="s">
        <v>5373</v>
      </c>
      <c r="F181" s="231" t="s">
        <v>5374</v>
      </c>
      <c r="G181" s="232" t="s">
        <v>5375</v>
      </c>
      <c r="H181" s="233">
        <v>0.5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5376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5377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5378</v>
      </c>
      <c r="G183" s="248"/>
      <c r="H183" s="252">
        <v>0.5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33" customHeight="1">
      <c r="A184" s="40"/>
      <c r="B184" s="41"/>
      <c r="C184" s="229" t="s">
        <v>399</v>
      </c>
      <c r="D184" s="229" t="s">
        <v>227</v>
      </c>
      <c r="E184" s="230" t="s">
        <v>5379</v>
      </c>
      <c r="F184" s="231" t="s">
        <v>5380</v>
      </c>
      <c r="G184" s="232" t="s">
        <v>5375</v>
      </c>
      <c r="H184" s="233">
        <v>1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5381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5382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5383</v>
      </c>
      <c r="G186" s="248"/>
      <c r="H186" s="252">
        <v>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16.5" customHeight="1">
      <c r="A187" s="40"/>
      <c r="B187" s="41"/>
      <c r="C187" s="229" t="s">
        <v>701</v>
      </c>
      <c r="D187" s="229" t="s">
        <v>227</v>
      </c>
      <c r="E187" s="230" t="s">
        <v>437</v>
      </c>
      <c r="F187" s="231" t="s">
        <v>438</v>
      </c>
      <c r="G187" s="232" t="s">
        <v>240</v>
      </c>
      <c r="H187" s="233">
        <v>2.5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5384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440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5385</v>
      </c>
      <c r="G189" s="248"/>
      <c r="H189" s="252">
        <v>2.5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1.75" customHeight="1">
      <c r="A190" s="40"/>
      <c r="B190" s="41"/>
      <c r="C190" s="229" t="s">
        <v>405</v>
      </c>
      <c r="D190" s="229" t="s">
        <v>227</v>
      </c>
      <c r="E190" s="230" t="s">
        <v>5386</v>
      </c>
      <c r="F190" s="231" t="s">
        <v>5387</v>
      </c>
      <c r="G190" s="232" t="s">
        <v>240</v>
      </c>
      <c r="H190" s="233">
        <v>2.5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5388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5389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2" customFormat="1" ht="24.15" customHeight="1">
      <c r="A192" s="40"/>
      <c r="B192" s="41"/>
      <c r="C192" s="229" t="s">
        <v>412</v>
      </c>
      <c r="D192" s="229" t="s">
        <v>227</v>
      </c>
      <c r="E192" s="230" t="s">
        <v>5390</v>
      </c>
      <c r="F192" s="231" t="s">
        <v>5391</v>
      </c>
      <c r="G192" s="232" t="s">
        <v>240</v>
      </c>
      <c r="H192" s="233">
        <v>410</v>
      </c>
      <c r="I192" s="234"/>
      <c r="J192" s="235">
        <f>ROUND(I192*H192,2)</f>
        <v>0</v>
      </c>
      <c r="K192" s="231" t="s">
        <v>231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232</v>
      </c>
      <c r="AT192" s="240" t="s">
        <v>227</v>
      </c>
      <c r="AU192" s="240" t="s">
        <v>21</v>
      </c>
      <c r="AY192" s="18" t="s">
        <v>225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88</v>
      </c>
      <c r="BK192" s="241">
        <f>ROUND(I192*H192,2)</f>
        <v>0</v>
      </c>
      <c r="BL192" s="18" t="s">
        <v>232</v>
      </c>
      <c r="BM192" s="240" t="s">
        <v>5392</v>
      </c>
    </row>
    <row r="193" s="2" customFormat="1">
      <c r="A193" s="40"/>
      <c r="B193" s="41"/>
      <c r="C193" s="42"/>
      <c r="D193" s="242" t="s">
        <v>234</v>
      </c>
      <c r="E193" s="42"/>
      <c r="F193" s="243" t="s">
        <v>5393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234</v>
      </c>
      <c r="AU193" s="18" t="s">
        <v>21</v>
      </c>
    </row>
    <row r="194" s="13" customFormat="1">
      <c r="A194" s="13"/>
      <c r="B194" s="247"/>
      <c r="C194" s="248"/>
      <c r="D194" s="249" t="s">
        <v>236</v>
      </c>
      <c r="E194" s="250" t="s">
        <v>1</v>
      </c>
      <c r="F194" s="251" t="s">
        <v>5394</v>
      </c>
      <c r="G194" s="248"/>
      <c r="H194" s="252">
        <v>410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236</v>
      </c>
      <c r="AU194" s="258" t="s">
        <v>21</v>
      </c>
      <c r="AV194" s="13" t="s">
        <v>21</v>
      </c>
      <c r="AW194" s="13" t="s">
        <v>36</v>
      </c>
      <c r="AX194" s="13" t="s">
        <v>88</v>
      </c>
      <c r="AY194" s="258" t="s">
        <v>225</v>
      </c>
    </row>
    <row r="195" s="2" customFormat="1" ht="24.15" customHeight="1">
      <c r="A195" s="40"/>
      <c r="B195" s="41"/>
      <c r="C195" s="229" t="s">
        <v>418</v>
      </c>
      <c r="D195" s="229" t="s">
        <v>227</v>
      </c>
      <c r="E195" s="230" t="s">
        <v>5395</v>
      </c>
      <c r="F195" s="231" t="s">
        <v>5396</v>
      </c>
      <c r="G195" s="232" t="s">
        <v>395</v>
      </c>
      <c r="H195" s="233">
        <v>0.54100000000000004</v>
      </c>
      <c r="I195" s="234"/>
      <c r="J195" s="235">
        <f>ROUND(I195*H195,2)</f>
        <v>0</v>
      </c>
      <c r="K195" s="231" t="s">
        <v>231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232</v>
      </c>
      <c r="AT195" s="240" t="s">
        <v>227</v>
      </c>
      <c r="AU195" s="240" t="s">
        <v>21</v>
      </c>
      <c r="AY195" s="18" t="s">
        <v>225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88</v>
      </c>
      <c r="BK195" s="241">
        <f>ROUND(I195*H195,2)</f>
        <v>0</v>
      </c>
      <c r="BL195" s="18" t="s">
        <v>232</v>
      </c>
      <c r="BM195" s="240" t="s">
        <v>5397</v>
      </c>
    </row>
    <row r="196" s="2" customFormat="1">
      <c r="A196" s="40"/>
      <c r="B196" s="41"/>
      <c r="C196" s="42"/>
      <c r="D196" s="242" t="s">
        <v>234</v>
      </c>
      <c r="E196" s="42"/>
      <c r="F196" s="243" t="s">
        <v>5398</v>
      </c>
      <c r="G196" s="42"/>
      <c r="H196" s="42"/>
      <c r="I196" s="244"/>
      <c r="J196" s="42"/>
      <c r="K196" s="42"/>
      <c r="L196" s="46"/>
      <c r="M196" s="299"/>
      <c r="N196" s="300"/>
      <c r="O196" s="294"/>
      <c r="P196" s="294"/>
      <c r="Q196" s="294"/>
      <c r="R196" s="294"/>
      <c r="S196" s="294"/>
      <c r="T196" s="301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234</v>
      </c>
      <c r="AU196" s="18" t="s">
        <v>21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Gl49Ajxl4nIxzY7vpnWoX3PVVkvp+pAwtqdo/rL7pFSs/3Tgz62na+HJEImSip4danSiShKKe4X0uEcywyE3wg==" hashValue="1YHUx2LKr1SdNwQ+FP/ZRZ3eo+5bjlKyzHY8zX0ke8K872OHc+tZh0k6rXYAF7FNIKgKSO0EfIAjkEO5jeLtmg==" algorithmName="SHA-512" password="CC35"/>
  <autoFilter ref="C12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4_02/184813512"/>
    <hyperlink ref="F131" r:id="rId2" display="https://podminky.urs.cz/item/CS_URS_2024_02/183403213"/>
    <hyperlink ref="F136" r:id="rId3" display="https://podminky.urs.cz/item/CS_URS_2024_02/181451121"/>
    <hyperlink ref="F143" r:id="rId4" display="https://podminky.urs.cz/item/CS_URS_2024_02/111151231"/>
    <hyperlink ref="F148" r:id="rId5" display="https://podminky.urs.cz/item/CS_URS_2024_02/185802113"/>
    <hyperlink ref="F153" r:id="rId6" display="https://podminky.urs.cz/item/CS_URS_2024_02/183101113"/>
    <hyperlink ref="F156" r:id="rId7" display="https://podminky.urs.cz/item/CS_URS_2024_02/185802114"/>
    <hyperlink ref="F161" r:id="rId8" display="https://podminky.urs.cz/item/CS_URS_2024_02/184102111"/>
    <hyperlink ref="F164" r:id="rId9" display="https://podminky.urs.cz/item/CS_URS_2024_02/184102110"/>
    <hyperlink ref="F179" r:id="rId10" display="https://podminky.urs.cz/item/CS_URS_2024_02/184813121"/>
    <hyperlink ref="F182" r:id="rId11" display="https://podminky.urs.cz/item/CS_URS_2024_02/184813134"/>
    <hyperlink ref="F185" r:id="rId12" display="https://podminky.urs.cz/item/CS_URS_2024_02/184813133"/>
    <hyperlink ref="F188" r:id="rId13" display="https://podminky.urs.cz/item/CS_URS_2024_02/185804312"/>
    <hyperlink ref="F191" r:id="rId14" display="https://podminky.urs.cz/item/CS_URS_2024_02/185851121"/>
    <hyperlink ref="F193" r:id="rId15" display="https://podminky.urs.cz/item/CS_URS_2024_02/185851129"/>
    <hyperlink ref="F196" r:id="rId16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  <c r="AZ2" s="148" t="s">
        <v>5399</v>
      </c>
      <c r="BA2" s="148" t="s">
        <v>1</v>
      </c>
      <c r="BB2" s="148" t="s">
        <v>1</v>
      </c>
      <c r="BC2" s="148" t="s">
        <v>244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5400</v>
      </c>
      <c r="BA3" s="148" t="s">
        <v>1</v>
      </c>
      <c r="BB3" s="148" t="s">
        <v>1</v>
      </c>
      <c r="BC3" s="148" t="s">
        <v>88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  <c r="AZ4" s="148" t="s">
        <v>5401</v>
      </c>
      <c r="BA4" s="148" t="s">
        <v>1</v>
      </c>
      <c r="BB4" s="148" t="s">
        <v>1</v>
      </c>
      <c r="BC4" s="148" t="s">
        <v>21</v>
      </c>
      <c r="BD4" s="148" t="s">
        <v>21</v>
      </c>
    </row>
    <row r="5" s="1" customFormat="1" ht="6.96" customHeight="1">
      <c r="B5" s="21"/>
      <c r="L5" s="21"/>
      <c r="AZ5" s="148" t="s">
        <v>5402</v>
      </c>
      <c r="BA5" s="148" t="s">
        <v>1</v>
      </c>
      <c r="BB5" s="148" t="s">
        <v>1</v>
      </c>
      <c r="BC5" s="148" t="s">
        <v>271</v>
      </c>
      <c r="BD5" s="148" t="s">
        <v>21</v>
      </c>
    </row>
    <row r="6" s="1" customFormat="1" ht="12" customHeight="1">
      <c r="B6" s="21"/>
      <c r="D6" s="153" t="s">
        <v>16</v>
      </c>
      <c r="L6" s="21"/>
      <c r="AZ6" s="148" t="s">
        <v>5403</v>
      </c>
      <c r="BA6" s="148" t="s">
        <v>1</v>
      </c>
      <c r="BB6" s="148" t="s">
        <v>1</v>
      </c>
      <c r="BC6" s="148" t="s">
        <v>5404</v>
      </c>
      <c r="BD6" s="148" t="s">
        <v>21</v>
      </c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  <c r="AZ7" s="148" t="s">
        <v>5405</v>
      </c>
      <c r="BA7" s="148" t="s">
        <v>1</v>
      </c>
      <c r="BB7" s="148" t="s">
        <v>1</v>
      </c>
      <c r="BC7" s="148" t="s">
        <v>570</v>
      </c>
      <c r="BD7" s="148" t="s">
        <v>21</v>
      </c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5406</v>
      </c>
      <c r="BA8" s="148" t="s">
        <v>1</v>
      </c>
      <c r="BB8" s="148" t="s">
        <v>1</v>
      </c>
      <c r="BC8" s="148" t="s">
        <v>701</v>
      </c>
      <c r="BD8" s="148" t="s">
        <v>21</v>
      </c>
    </row>
    <row r="9" s="2" customFormat="1" ht="16.5" customHeight="1">
      <c r="A9" s="40"/>
      <c r="B9" s="46"/>
      <c r="C9" s="40"/>
      <c r="D9" s="40"/>
      <c r="E9" s="155" t="s">
        <v>5407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5408</v>
      </c>
      <c r="BA9" s="148" t="s">
        <v>1</v>
      </c>
      <c r="BB9" s="148" t="s">
        <v>1</v>
      </c>
      <c r="BC9" s="148" t="s">
        <v>232</v>
      </c>
      <c r="BD9" s="148" t="s">
        <v>21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5409</v>
      </c>
      <c r="BA10" s="148" t="s">
        <v>1</v>
      </c>
      <c r="BB10" s="148" t="s">
        <v>1</v>
      </c>
      <c r="BC10" s="148" t="s">
        <v>88</v>
      </c>
      <c r="BD10" s="148" t="s">
        <v>21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5410</v>
      </c>
      <c r="BA11" s="148" t="s">
        <v>1</v>
      </c>
      <c r="BB11" s="148" t="s">
        <v>1</v>
      </c>
      <c r="BC11" s="148" t="s">
        <v>5411</v>
      </c>
      <c r="BD11" s="148" t="s">
        <v>21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5412</v>
      </c>
      <c r="BA12" s="148" t="s">
        <v>1</v>
      </c>
      <c r="BB12" s="148" t="s">
        <v>1</v>
      </c>
      <c r="BC12" s="148" t="s">
        <v>8</v>
      </c>
      <c r="BD12" s="148" t="s">
        <v>21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5413</v>
      </c>
      <c r="BA13" s="148" t="s">
        <v>1</v>
      </c>
      <c r="BB13" s="148" t="s">
        <v>1</v>
      </c>
      <c r="BC13" s="148" t="s">
        <v>295</v>
      </c>
      <c r="BD13" s="148" t="s">
        <v>21</v>
      </c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5414</v>
      </c>
      <c r="BA14" s="148" t="s">
        <v>1</v>
      </c>
      <c r="BB14" s="148" t="s">
        <v>1</v>
      </c>
      <c r="BC14" s="148" t="s">
        <v>88</v>
      </c>
      <c r="BD14" s="148" t="s">
        <v>21</v>
      </c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5415</v>
      </c>
      <c r="BA15" s="148" t="s">
        <v>1</v>
      </c>
      <c r="BB15" s="148" t="s">
        <v>1</v>
      </c>
      <c r="BC15" s="148" t="s">
        <v>5416</v>
      </c>
      <c r="BD15" s="148" t="s">
        <v>21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5417</v>
      </c>
      <c r="BA16" s="148" t="s">
        <v>1</v>
      </c>
      <c r="BB16" s="148" t="s">
        <v>1</v>
      </c>
      <c r="BC16" s="148" t="s">
        <v>5418</v>
      </c>
      <c r="BD16" s="148" t="s">
        <v>21</v>
      </c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5419</v>
      </c>
      <c r="BA17" s="148" t="s">
        <v>1</v>
      </c>
      <c r="BB17" s="148" t="s">
        <v>1</v>
      </c>
      <c r="BC17" s="148" t="s">
        <v>2198</v>
      </c>
      <c r="BD17" s="148" t="s">
        <v>21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5420</v>
      </c>
      <c r="BA18" s="148" t="s">
        <v>1</v>
      </c>
      <c r="BB18" s="148" t="s">
        <v>1</v>
      </c>
      <c r="BC18" s="148" t="s">
        <v>2185</v>
      </c>
      <c r="BD18" s="148" t="s">
        <v>21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ROUND((SUM(BE118:BE361)),  2)</f>
        <v>0</v>
      </c>
      <c r="G33" s="40"/>
      <c r="H33" s="40"/>
      <c r="I33" s="167">
        <v>0.20999999999999999</v>
      </c>
      <c r="J33" s="166">
        <f>ROUND(((SUM(BE118:BE361))*I33),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ROUND((SUM(BF118:BF361)),  2)</f>
        <v>0</v>
      </c>
      <c r="G34" s="40"/>
      <c r="H34" s="40"/>
      <c r="I34" s="167">
        <v>0.14999999999999999</v>
      </c>
      <c r="J34" s="166">
        <f>ROUND(((SUM(BF118:BF361))*I34),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ROUND((SUM(BG118:BG361)),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ROUND((SUM(BH118:BH361)),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ROUND((SUM(BI118:BI361)),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030.75 - Kácení dřevin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J119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210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86" t="str">
        <f>E7</f>
        <v>Opatření Zátor-Loučky, OHO, Dílčí stavba 02.030 Opatření pod přehradní hrází Nové Heřminovy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190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030.75 - Kácení dřevin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Loučky u Zátoru</v>
      </c>
      <c r="G112" s="42"/>
      <c r="H112" s="42"/>
      <c r="I112" s="33" t="s">
        <v>24</v>
      </c>
      <c r="J112" s="81" t="str">
        <f>IF(J12="","",J12)</f>
        <v>20. 12. 2024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28</v>
      </c>
      <c r="D114" s="42"/>
      <c r="E114" s="42"/>
      <c r="F114" s="28" t="str">
        <f>E15</f>
        <v>Povodí Odry, státní podnik</v>
      </c>
      <c r="G114" s="42"/>
      <c r="H114" s="42"/>
      <c r="I114" s="33" t="s">
        <v>34</v>
      </c>
      <c r="J114" s="38" t="str">
        <f>E21</f>
        <v>AQUATIS, a.s.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32</v>
      </c>
      <c r="D115" s="42"/>
      <c r="E115" s="42"/>
      <c r="F115" s="28" t="str">
        <f>IF(E18="","",E18)</f>
        <v>Vyplň údaj</v>
      </c>
      <c r="G115" s="42"/>
      <c r="H115" s="42"/>
      <c r="I115" s="33" t="s">
        <v>37</v>
      </c>
      <c r="J115" s="38" t="str">
        <f>E24</f>
        <v>Ing. Michal Jendruščák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2"/>
      <c r="B117" s="203"/>
      <c r="C117" s="204" t="s">
        <v>211</v>
      </c>
      <c r="D117" s="205" t="s">
        <v>65</v>
      </c>
      <c r="E117" s="205" t="s">
        <v>61</v>
      </c>
      <c r="F117" s="205" t="s">
        <v>62</v>
      </c>
      <c r="G117" s="205" t="s">
        <v>212</v>
      </c>
      <c r="H117" s="205" t="s">
        <v>213</v>
      </c>
      <c r="I117" s="205" t="s">
        <v>214</v>
      </c>
      <c r="J117" s="205" t="s">
        <v>194</v>
      </c>
      <c r="K117" s="206" t="s">
        <v>215</v>
      </c>
      <c r="L117" s="207"/>
      <c r="M117" s="102" t="s">
        <v>1</v>
      </c>
      <c r="N117" s="103" t="s">
        <v>44</v>
      </c>
      <c r="O117" s="103" t="s">
        <v>216</v>
      </c>
      <c r="P117" s="103" t="s">
        <v>217</v>
      </c>
      <c r="Q117" s="103" t="s">
        <v>218</v>
      </c>
      <c r="R117" s="103" t="s">
        <v>219</v>
      </c>
      <c r="S117" s="103" t="s">
        <v>220</v>
      </c>
      <c r="T117" s="104" t="s">
        <v>221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40"/>
      <c r="B118" s="41"/>
      <c r="C118" s="109" t="s">
        <v>222</v>
      </c>
      <c r="D118" s="42"/>
      <c r="E118" s="42"/>
      <c r="F118" s="42"/>
      <c r="G118" s="42"/>
      <c r="H118" s="42"/>
      <c r="I118" s="42"/>
      <c r="J118" s="208">
        <f>BK118</f>
        <v>0</v>
      </c>
      <c r="K118" s="42"/>
      <c r="L118" s="46"/>
      <c r="M118" s="105"/>
      <c r="N118" s="209"/>
      <c r="O118" s="106"/>
      <c r="P118" s="210">
        <f>P119</f>
        <v>0</v>
      </c>
      <c r="Q118" s="106"/>
      <c r="R118" s="210">
        <f>R119</f>
        <v>1.4944999999999999</v>
      </c>
      <c r="S118" s="106"/>
      <c r="T118" s="211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79</v>
      </c>
      <c r="AU118" s="18" t="s">
        <v>196</v>
      </c>
      <c r="BK118" s="212">
        <f>BK119</f>
        <v>0</v>
      </c>
    </row>
    <row r="119" s="12" customFormat="1" ht="25.92" customHeight="1">
      <c r="A119" s="12"/>
      <c r="B119" s="213"/>
      <c r="C119" s="214"/>
      <c r="D119" s="215" t="s">
        <v>79</v>
      </c>
      <c r="E119" s="216" t="s">
        <v>223</v>
      </c>
      <c r="F119" s="216" t="s">
        <v>224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</f>
        <v>0</v>
      </c>
      <c r="Q119" s="221"/>
      <c r="R119" s="222">
        <f>R120</f>
        <v>1.4944999999999999</v>
      </c>
      <c r="S119" s="221"/>
      <c r="T119" s="22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88</v>
      </c>
      <c r="AT119" s="225" t="s">
        <v>79</v>
      </c>
      <c r="AU119" s="225" t="s">
        <v>80</v>
      </c>
      <c r="AY119" s="224" t="s">
        <v>225</v>
      </c>
      <c r="BK119" s="226">
        <f>BK120</f>
        <v>0</v>
      </c>
    </row>
    <row r="120" s="12" customFormat="1" ht="22.8" customHeight="1">
      <c r="A120" s="12"/>
      <c r="B120" s="213"/>
      <c r="C120" s="214"/>
      <c r="D120" s="215" t="s">
        <v>79</v>
      </c>
      <c r="E120" s="227" t="s">
        <v>88</v>
      </c>
      <c r="F120" s="227" t="s">
        <v>226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SUM(P121:P361)</f>
        <v>0</v>
      </c>
      <c r="Q120" s="221"/>
      <c r="R120" s="222">
        <f>SUM(R121:R361)</f>
        <v>1.4944999999999999</v>
      </c>
      <c r="S120" s="221"/>
      <c r="T120" s="223">
        <f>SUM(T121:T361)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88</v>
      </c>
      <c r="AT120" s="225" t="s">
        <v>79</v>
      </c>
      <c r="AU120" s="225" t="s">
        <v>88</v>
      </c>
      <c r="AY120" s="224" t="s">
        <v>225</v>
      </c>
      <c r="BK120" s="226">
        <f>SUM(BK121:BK361)</f>
        <v>0</v>
      </c>
    </row>
    <row r="121" s="2" customFormat="1" ht="37.8" customHeight="1">
      <c r="A121" s="40"/>
      <c r="B121" s="41"/>
      <c r="C121" s="229" t="s">
        <v>88</v>
      </c>
      <c r="D121" s="229" t="s">
        <v>227</v>
      </c>
      <c r="E121" s="230" t="s">
        <v>5421</v>
      </c>
      <c r="F121" s="231" t="s">
        <v>5422</v>
      </c>
      <c r="G121" s="232" t="s">
        <v>230</v>
      </c>
      <c r="H121" s="233">
        <v>9117</v>
      </c>
      <c r="I121" s="234"/>
      <c r="J121" s="235">
        <f>ROUND(I121*H121,2)</f>
        <v>0</v>
      </c>
      <c r="K121" s="231" t="s">
        <v>231</v>
      </c>
      <c r="L121" s="46"/>
      <c r="M121" s="236" t="s">
        <v>1</v>
      </c>
      <c r="N121" s="237" t="s">
        <v>45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232</v>
      </c>
      <c r="AT121" s="240" t="s">
        <v>227</v>
      </c>
      <c r="AU121" s="240" t="s">
        <v>21</v>
      </c>
      <c r="AY121" s="18" t="s">
        <v>225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88</v>
      </c>
      <c r="BK121" s="241">
        <f>ROUND(I121*H121,2)</f>
        <v>0</v>
      </c>
      <c r="BL121" s="18" t="s">
        <v>232</v>
      </c>
      <c r="BM121" s="240" t="s">
        <v>5423</v>
      </c>
    </row>
    <row r="122" s="2" customFormat="1">
      <c r="A122" s="40"/>
      <c r="B122" s="41"/>
      <c r="C122" s="42"/>
      <c r="D122" s="242" t="s">
        <v>234</v>
      </c>
      <c r="E122" s="42"/>
      <c r="F122" s="243" t="s">
        <v>5424</v>
      </c>
      <c r="G122" s="42"/>
      <c r="H122" s="42"/>
      <c r="I122" s="244"/>
      <c r="J122" s="42"/>
      <c r="K122" s="42"/>
      <c r="L122" s="46"/>
      <c r="M122" s="245"/>
      <c r="N122" s="246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234</v>
      </c>
      <c r="AU122" s="18" t="s">
        <v>21</v>
      </c>
    </row>
    <row r="123" s="13" customFormat="1">
      <c r="A123" s="13"/>
      <c r="B123" s="247"/>
      <c r="C123" s="248"/>
      <c r="D123" s="249" t="s">
        <v>236</v>
      </c>
      <c r="E123" s="250" t="s">
        <v>1</v>
      </c>
      <c r="F123" s="251" t="s">
        <v>5425</v>
      </c>
      <c r="G123" s="248"/>
      <c r="H123" s="252">
        <v>9117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236</v>
      </c>
      <c r="AU123" s="258" t="s">
        <v>21</v>
      </c>
      <c r="AV123" s="13" t="s">
        <v>21</v>
      </c>
      <c r="AW123" s="13" t="s">
        <v>36</v>
      </c>
      <c r="AX123" s="13" t="s">
        <v>88</v>
      </c>
      <c r="AY123" s="258" t="s">
        <v>225</v>
      </c>
    </row>
    <row r="124" s="2" customFormat="1" ht="24.15" customHeight="1">
      <c r="A124" s="40"/>
      <c r="B124" s="41"/>
      <c r="C124" s="229" t="s">
        <v>21</v>
      </c>
      <c r="D124" s="229" t="s">
        <v>227</v>
      </c>
      <c r="E124" s="230" t="s">
        <v>5426</v>
      </c>
      <c r="F124" s="231" t="s">
        <v>5427</v>
      </c>
      <c r="G124" s="232" t="s">
        <v>459</v>
      </c>
      <c r="H124" s="233">
        <v>322</v>
      </c>
      <c r="I124" s="234"/>
      <c r="J124" s="235">
        <f>ROUND(I124*H124,2)</f>
        <v>0</v>
      </c>
      <c r="K124" s="231" t="s">
        <v>231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5428</v>
      </c>
    </row>
    <row r="125" s="2" customFormat="1">
      <c r="A125" s="40"/>
      <c r="B125" s="41"/>
      <c r="C125" s="42"/>
      <c r="D125" s="242" t="s">
        <v>234</v>
      </c>
      <c r="E125" s="42"/>
      <c r="F125" s="243" t="s">
        <v>5429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234</v>
      </c>
      <c r="AU125" s="18" t="s">
        <v>21</v>
      </c>
    </row>
    <row r="126" s="13" customFormat="1">
      <c r="A126" s="13"/>
      <c r="B126" s="247"/>
      <c r="C126" s="248"/>
      <c r="D126" s="249" t="s">
        <v>236</v>
      </c>
      <c r="E126" s="250" t="s">
        <v>5410</v>
      </c>
      <c r="F126" s="251" t="s">
        <v>5430</v>
      </c>
      <c r="G126" s="248"/>
      <c r="H126" s="252">
        <v>322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8" t="s">
        <v>236</v>
      </c>
      <c r="AU126" s="258" t="s">
        <v>21</v>
      </c>
      <c r="AV126" s="13" t="s">
        <v>21</v>
      </c>
      <c r="AW126" s="13" t="s">
        <v>36</v>
      </c>
      <c r="AX126" s="13" t="s">
        <v>88</v>
      </c>
      <c r="AY126" s="258" t="s">
        <v>225</v>
      </c>
    </row>
    <row r="127" s="2" customFormat="1" ht="24.15" customHeight="1">
      <c r="A127" s="40"/>
      <c r="B127" s="41"/>
      <c r="C127" s="229" t="s">
        <v>244</v>
      </c>
      <c r="D127" s="229" t="s">
        <v>227</v>
      </c>
      <c r="E127" s="230" t="s">
        <v>5431</v>
      </c>
      <c r="F127" s="231" t="s">
        <v>5432</v>
      </c>
      <c r="G127" s="232" t="s">
        <v>459</v>
      </c>
      <c r="H127" s="233">
        <v>309</v>
      </c>
      <c r="I127" s="234"/>
      <c r="J127" s="235">
        <f>ROUND(I127*H127,2)</f>
        <v>0</v>
      </c>
      <c r="K127" s="231" t="s">
        <v>231</v>
      </c>
      <c r="L127" s="46"/>
      <c r="M127" s="236" t="s">
        <v>1</v>
      </c>
      <c r="N127" s="237" t="s">
        <v>45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232</v>
      </c>
      <c r="AT127" s="240" t="s">
        <v>227</v>
      </c>
      <c r="AU127" s="240" t="s">
        <v>21</v>
      </c>
      <c r="AY127" s="18" t="s">
        <v>225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88</v>
      </c>
      <c r="BK127" s="241">
        <f>ROUND(I127*H127,2)</f>
        <v>0</v>
      </c>
      <c r="BL127" s="18" t="s">
        <v>232</v>
      </c>
      <c r="BM127" s="240" t="s">
        <v>5433</v>
      </c>
    </row>
    <row r="128" s="2" customFormat="1">
      <c r="A128" s="40"/>
      <c r="B128" s="41"/>
      <c r="C128" s="42"/>
      <c r="D128" s="242" t="s">
        <v>234</v>
      </c>
      <c r="E128" s="42"/>
      <c r="F128" s="243" t="s">
        <v>5434</v>
      </c>
      <c r="G128" s="42"/>
      <c r="H128" s="42"/>
      <c r="I128" s="244"/>
      <c r="J128" s="42"/>
      <c r="K128" s="42"/>
      <c r="L128" s="46"/>
      <c r="M128" s="245"/>
      <c r="N128" s="246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234</v>
      </c>
      <c r="AU128" s="18" t="s">
        <v>21</v>
      </c>
    </row>
    <row r="129" s="13" customFormat="1">
      <c r="A129" s="13"/>
      <c r="B129" s="247"/>
      <c r="C129" s="248"/>
      <c r="D129" s="249" t="s">
        <v>236</v>
      </c>
      <c r="E129" s="250" t="s">
        <v>5403</v>
      </c>
      <c r="F129" s="251" t="s">
        <v>5435</v>
      </c>
      <c r="G129" s="248"/>
      <c r="H129" s="252">
        <v>309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8" t="s">
        <v>236</v>
      </c>
      <c r="AU129" s="258" t="s">
        <v>21</v>
      </c>
      <c r="AV129" s="13" t="s">
        <v>21</v>
      </c>
      <c r="AW129" s="13" t="s">
        <v>36</v>
      </c>
      <c r="AX129" s="13" t="s">
        <v>88</v>
      </c>
      <c r="AY129" s="258" t="s">
        <v>225</v>
      </c>
    </row>
    <row r="130" s="2" customFormat="1" ht="24.15" customHeight="1">
      <c r="A130" s="40"/>
      <c r="B130" s="41"/>
      <c r="C130" s="229" t="s">
        <v>232</v>
      </c>
      <c r="D130" s="229" t="s">
        <v>227</v>
      </c>
      <c r="E130" s="230" t="s">
        <v>5436</v>
      </c>
      <c r="F130" s="231" t="s">
        <v>5437</v>
      </c>
      <c r="G130" s="232" t="s">
        <v>459</v>
      </c>
      <c r="H130" s="233">
        <v>55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232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232</v>
      </c>
      <c r="BM130" s="240" t="s">
        <v>5438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5439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13" customFormat="1">
      <c r="A132" s="13"/>
      <c r="B132" s="247"/>
      <c r="C132" s="248"/>
      <c r="D132" s="249" t="s">
        <v>236</v>
      </c>
      <c r="E132" s="250" t="s">
        <v>5405</v>
      </c>
      <c r="F132" s="251" t="s">
        <v>5440</v>
      </c>
      <c r="G132" s="248"/>
      <c r="H132" s="252">
        <v>55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236</v>
      </c>
      <c r="AU132" s="258" t="s">
        <v>21</v>
      </c>
      <c r="AV132" s="13" t="s">
        <v>21</v>
      </c>
      <c r="AW132" s="13" t="s">
        <v>36</v>
      </c>
      <c r="AX132" s="13" t="s">
        <v>88</v>
      </c>
      <c r="AY132" s="258" t="s">
        <v>225</v>
      </c>
    </row>
    <row r="133" s="2" customFormat="1" ht="24.15" customHeight="1">
      <c r="A133" s="40"/>
      <c r="B133" s="41"/>
      <c r="C133" s="229" t="s">
        <v>256</v>
      </c>
      <c r="D133" s="229" t="s">
        <v>227</v>
      </c>
      <c r="E133" s="230" t="s">
        <v>5441</v>
      </c>
      <c r="F133" s="231" t="s">
        <v>5442</v>
      </c>
      <c r="G133" s="232" t="s">
        <v>459</v>
      </c>
      <c r="H133" s="233">
        <v>27</v>
      </c>
      <c r="I133" s="234"/>
      <c r="J133" s="235">
        <f>ROUND(I133*H133,2)</f>
        <v>0</v>
      </c>
      <c r="K133" s="231" t="s">
        <v>231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232</v>
      </c>
      <c r="AT133" s="240" t="s">
        <v>227</v>
      </c>
      <c r="AU133" s="240" t="s">
        <v>21</v>
      </c>
      <c r="AY133" s="18" t="s">
        <v>225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88</v>
      </c>
      <c r="BK133" s="241">
        <f>ROUND(I133*H133,2)</f>
        <v>0</v>
      </c>
      <c r="BL133" s="18" t="s">
        <v>232</v>
      </c>
      <c r="BM133" s="240" t="s">
        <v>5443</v>
      </c>
    </row>
    <row r="134" s="2" customFormat="1">
      <c r="A134" s="40"/>
      <c r="B134" s="41"/>
      <c r="C134" s="42"/>
      <c r="D134" s="242" t="s">
        <v>234</v>
      </c>
      <c r="E134" s="42"/>
      <c r="F134" s="243" t="s">
        <v>5444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234</v>
      </c>
      <c r="AU134" s="18" t="s">
        <v>21</v>
      </c>
    </row>
    <row r="135" s="13" customFormat="1">
      <c r="A135" s="13"/>
      <c r="B135" s="247"/>
      <c r="C135" s="248"/>
      <c r="D135" s="249" t="s">
        <v>236</v>
      </c>
      <c r="E135" s="250" t="s">
        <v>5406</v>
      </c>
      <c r="F135" s="251" t="s">
        <v>5445</v>
      </c>
      <c r="G135" s="248"/>
      <c r="H135" s="252">
        <v>27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236</v>
      </c>
      <c r="AU135" s="258" t="s">
        <v>21</v>
      </c>
      <c r="AV135" s="13" t="s">
        <v>21</v>
      </c>
      <c r="AW135" s="13" t="s">
        <v>36</v>
      </c>
      <c r="AX135" s="13" t="s">
        <v>88</v>
      </c>
      <c r="AY135" s="258" t="s">
        <v>225</v>
      </c>
    </row>
    <row r="136" s="2" customFormat="1" ht="24.15" customHeight="1">
      <c r="A136" s="40"/>
      <c r="B136" s="41"/>
      <c r="C136" s="229" t="s">
        <v>263</v>
      </c>
      <c r="D136" s="229" t="s">
        <v>227</v>
      </c>
      <c r="E136" s="230" t="s">
        <v>5446</v>
      </c>
      <c r="F136" s="231" t="s">
        <v>5447</v>
      </c>
      <c r="G136" s="232" t="s">
        <v>459</v>
      </c>
      <c r="H136" s="233">
        <v>4</v>
      </c>
      <c r="I136" s="234"/>
      <c r="J136" s="235">
        <f>ROUND(I136*H136,2)</f>
        <v>0</v>
      </c>
      <c r="K136" s="231" t="s">
        <v>231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5448</v>
      </c>
    </row>
    <row r="137" s="2" customFormat="1">
      <c r="A137" s="40"/>
      <c r="B137" s="41"/>
      <c r="C137" s="42"/>
      <c r="D137" s="242" t="s">
        <v>234</v>
      </c>
      <c r="E137" s="42"/>
      <c r="F137" s="243" t="s">
        <v>5449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234</v>
      </c>
      <c r="AU137" s="18" t="s">
        <v>21</v>
      </c>
    </row>
    <row r="138" s="13" customFormat="1">
      <c r="A138" s="13"/>
      <c r="B138" s="247"/>
      <c r="C138" s="248"/>
      <c r="D138" s="249" t="s">
        <v>236</v>
      </c>
      <c r="E138" s="250" t="s">
        <v>5408</v>
      </c>
      <c r="F138" s="251" t="s">
        <v>5450</v>
      </c>
      <c r="G138" s="248"/>
      <c r="H138" s="252">
        <v>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88</v>
      </c>
      <c r="AY138" s="258" t="s">
        <v>225</v>
      </c>
    </row>
    <row r="139" s="2" customFormat="1" ht="24.15" customHeight="1">
      <c r="A139" s="40"/>
      <c r="B139" s="41"/>
      <c r="C139" s="229" t="s">
        <v>271</v>
      </c>
      <c r="D139" s="229" t="s">
        <v>227</v>
      </c>
      <c r="E139" s="230" t="s">
        <v>5451</v>
      </c>
      <c r="F139" s="231" t="s">
        <v>5452</v>
      </c>
      <c r="G139" s="232" t="s">
        <v>459</v>
      </c>
      <c r="H139" s="233">
        <v>7</v>
      </c>
      <c r="I139" s="234"/>
      <c r="J139" s="235">
        <f>ROUND(I139*H139,2)</f>
        <v>0</v>
      </c>
      <c r="K139" s="231" t="s">
        <v>231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232</v>
      </c>
      <c r="AT139" s="240" t="s">
        <v>227</v>
      </c>
      <c r="AU139" s="240" t="s">
        <v>21</v>
      </c>
      <c r="AY139" s="18" t="s">
        <v>225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88</v>
      </c>
      <c r="BK139" s="241">
        <f>ROUND(I139*H139,2)</f>
        <v>0</v>
      </c>
      <c r="BL139" s="18" t="s">
        <v>232</v>
      </c>
      <c r="BM139" s="240" t="s">
        <v>5453</v>
      </c>
    </row>
    <row r="140" s="2" customFormat="1">
      <c r="A140" s="40"/>
      <c r="B140" s="41"/>
      <c r="C140" s="42"/>
      <c r="D140" s="242" t="s">
        <v>234</v>
      </c>
      <c r="E140" s="42"/>
      <c r="F140" s="243" t="s">
        <v>5454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234</v>
      </c>
      <c r="AU140" s="18" t="s">
        <v>21</v>
      </c>
    </row>
    <row r="141" s="13" customFormat="1">
      <c r="A141" s="13"/>
      <c r="B141" s="247"/>
      <c r="C141" s="248"/>
      <c r="D141" s="249" t="s">
        <v>236</v>
      </c>
      <c r="E141" s="250" t="s">
        <v>5402</v>
      </c>
      <c r="F141" s="251" t="s">
        <v>5455</v>
      </c>
      <c r="G141" s="248"/>
      <c r="H141" s="252">
        <v>7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88</v>
      </c>
      <c r="AY141" s="258" t="s">
        <v>225</v>
      </c>
    </row>
    <row r="142" s="2" customFormat="1" ht="24.15" customHeight="1">
      <c r="A142" s="40"/>
      <c r="B142" s="41"/>
      <c r="C142" s="229" t="s">
        <v>277</v>
      </c>
      <c r="D142" s="229" t="s">
        <v>227</v>
      </c>
      <c r="E142" s="230" t="s">
        <v>5456</v>
      </c>
      <c r="F142" s="231" t="s">
        <v>5457</v>
      </c>
      <c r="G142" s="232" t="s">
        <v>459</v>
      </c>
      <c r="H142" s="233">
        <v>1</v>
      </c>
      <c r="I142" s="234"/>
      <c r="J142" s="235">
        <f>ROUND(I142*H142,2)</f>
        <v>0</v>
      </c>
      <c r="K142" s="231" t="s">
        <v>231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232</v>
      </c>
      <c r="AT142" s="240" t="s">
        <v>227</v>
      </c>
      <c r="AU142" s="240" t="s">
        <v>21</v>
      </c>
      <c r="AY142" s="18" t="s">
        <v>225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88</v>
      </c>
      <c r="BK142" s="241">
        <f>ROUND(I142*H142,2)</f>
        <v>0</v>
      </c>
      <c r="BL142" s="18" t="s">
        <v>232</v>
      </c>
      <c r="BM142" s="240" t="s">
        <v>5458</v>
      </c>
    </row>
    <row r="143" s="2" customFormat="1">
      <c r="A143" s="40"/>
      <c r="B143" s="41"/>
      <c r="C143" s="42"/>
      <c r="D143" s="242" t="s">
        <v>234</v>
      </c>
      <c r="E143" s="42"/>
      <c r="F143" s="243" t="s">
        <v>5459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234</v>
      </c>
      <c r="AU143" s="18" t="s">
        <v>21</v>
      </c>
    </row>
    <row r="144" s="13" customFormat="1">
      <c r="A144" s="13"/>
      <c r="B144" s="247"/>
      <c r="C144" s="248"/>
      <c r="D144" s="249" t="s">
        <v>236</v>
      </c>
      <c r="E144" s="250" t="s">
        <v>5409</v>
      </c>
      <c r="F144" s="251" t="s">
        <v>5460</v>
      </c>
      <c r="G144" s="248"/>
      <c r="H144" s="252">
        <v>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88</v>
      </c>
      <c r="AY144" s="258" t="s">
        <v>225</v>
      </c>
    </row>
    <row r="145" s="2" customFormat="1" ht="24.15" customHeight="1">
      <c r="A145" s="40"/>
      <c r="B145" s="41"/>
      <c r="C145" s="229" t="s">
        <v>283</v>
      </c>
      <c r="D145" s="229" t="s">
        <v>227</v>
      </c>
      <c r="E145" s="230" t="s">
        <v>5461</v>
      </c>
      <c r="F145" s="231" t="s">
        <v>5462</v>
      </c>
      <c r="G145" s="232" t="s">
        <v>459</v>
      </c>
      <c r="H145" s="233">
        <v>3</v>
      </c>
      <c r="I145" s="234"/>
      <c r="J145" s="235">
        <f>ROUND(I145*H145,2)</f>
        <v>0</v>
      </c>
      <c r="K145" s="231" t="s">
        <v>231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5463</v>
      </c>
    </row>
    <row r="146" s="2" customFormat="1">
      <c r="A146" s="40"/>
      <c r="B146" s="41"/>
      <c r="C146" s="42"/>
      <c r="D146" s="242" t="s">
        <v>234</v>
      </c>
      <c r="E146" s="42"/>
      <c r="F146" s="243" t="s">
        <v>5464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234</v>
      </c>
      <c r="AU146" s="18" t="s">
        <v>21</v>
      </c>
    </row>
    <row r="147" s="13" customFormat="1">
      <c r="A147" s="13"/>
      <c r="B147" s="247"/>
      <c r="C147" s="248"/>
      <c r="D147" s="249" t="s">
        <v>236</v>
      </c>
      <c r="E147" s="250" t="s">
        <v>5399</v>
      </c>
      <c r="F147" s="251" t="s">
        <v>5465</v>
      </c>
      <c r="G147" s="248"/>
      <c r="H147" s="252">
        <v>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236</v>
      </c>
      <c r="AU147" s="258" t="s">
        <v>21</v>
      </c>
      <c r="AV147" s="13" t="s">
        <v>21</v>
      </c>
      <c r="AW147" s="13" t="s">
        <v>36</v>
      </c>
      <c r="AX147" s="13" t="s">
        <v>88</v>
      </c>
      <c r="AY147" s="258" t="s">
        <v>225</v>
      </c>
    </row>
    <row r="148" s="2" customFormat="1" ht="24.15" customHeight="1">
      <c r="A148" s="40"/>
      <c r="B148" s="41"/>
      <c r="C148" s="229" t="s">
        <v>289</v>
      </c>
      <c r="D148" s="229" t="s">
        <v>227</v>
      </c>
      <c r="E148" s="230" t="s">
        <v>5466</v>
      </c>
      <c r="F148" s="231" t="s">
        <v>5467</v>
      </c>
      <c r="G148" s="232" t="s">
        <v>459</v>
      </c>
      <c r="H148" s="233">
        <v>1</v>
      </c>
      <c r="I148" s="234"/>
      <c r="J148" s="235">
        <f>ROUND(I148*H148,2)</f>
        <v>0</v>
      </c>
      <c r="K148" s="231" t="s">
        <v>231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5468</v>
      </c>
    </row>
    <row r="149" s="2" customFormat="1">
      <c r="A149" s="40"/>
      <c r="B149" s="41"/>
      <c r="C149" s="42"/>
      <c r="D149" s="242" t="s">
        <v>234</v>
      </c>
      <c r="E149" s="42"/>
      <c r="F149" s="243" t="s">
        <v>5469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234</v>
      </c>
      <c r="AU149" s="18" t="s">
        <v>21</v>
      </c>
    </row>
    <row r="150" s="13" customFormat="1">
      <c r="A150" s="13"/>
      <c r="B150" s="247"/>
      <c r="C150" s="248"/>
      <c r="D150" s="249" t="s">
        <v>236</v>
      </c>
      <c r="E150" s="250" t="s">
        <v>5400</v>
      </c>
      <c r="F150" s="251" t="s">
        <v>5470</v>
      </c>
      <c r="G150" s="248"/>
      <c r="H150" s="252">
        <v>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236</v>
      </c>
      <c r="AU150" s="258" t="s">
        <v>21</v>
      </c>
      <c r="AV150" s="13" t="s">
        <v>21</v>
      </c>
      <c r="AW150" s="13" t="s">
        <v>36</v>
      </c>
      <c r="AX150" s="13" t="s">
        <v>88</v>
      </c>
      <c r="AY150" s="258" t="s">
        <v>225</v>
      </c>
    </row>
    <row r="151" s="2" customFormat="1" ht="24.15" customHeight="1">
      <c r="A151" s="40"/>
      <c r="B151" s="41"/>
      <c r="C151" s="229" t="s">
        <v>295</v>
      </c>
      <c r="D151" s="229" t="s">
        <v>227</v>
      </c>
      <c r="E151" s="230" t="s">
        <v>5471</v>
      </c>
      <c r="F151" s="231" t="s">
        <v>5472</v>
      </c>
      <c r="G151" s="232" t="s">
        <v>459</v>
      </c>
      <c r="H151" s="233">
        <v>2</v>
      </c>
      <c r="I151" s="234"/>
      <c r="J151" s="235">
        <f>ROUND(I151*H151,2)</f>
        <v>0</v>
      </c>
      <c r="K151" s="231" t="s">
        <v>231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232</v>
      </c>
      <c r="AT151" s="240" t="s">
        <v>227</v>
      </c>
      <c r="AU151" s="240" t="s">
        <v>21</v>
      </c>
      <c r="AY151" s="18" t="s">
        <v>225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88</v>
      </c>
      <c r="BK151" s="241">
        <f>ROUND(I151*H151,2)</f>
        <v>0</v>
      </c>
      <c r="BL151" s="18" t="s">
        <v>232</v>
      </c>
      <c r="BM151" s="240" t="s">
        <v>5473</v>
      </c>
    </row>
    <row r="152" s="2" customFormat="1">
      <c r="A152" s="40"/>
      <c r="B152" s="41"/>
      <c r="C152" s="42"/>
      <c r="D152" s="242" t="s">
        <v>234</v>
      </c>
      <c r="E152" s="42"/>
      <c r="F152" s="243" t="s">
        <v>5474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234</v>
      </c>
      <c r="AU152" s="18" t="s">
        <v>21</v>
      </c>
    </row>
    <row r="153" s="13" customFormat="1">
      <c r="A153" s="13"/>
      <c r="B153" s="247"/>
      <c r="C153" s="248"/>
      <c r="D153" s="249" t="s">
        <v>236</v>
      </c>
      <c r="E153" s="250" t="s">
        <v>5401</v>
      </c>
      <c r="F153" s="251" t="s">
        <v>5475</v>
      </c>
      <c r="G153" s="248"/>
      <c r="H153" s="252">
        <v>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236</v>
      </c>
      <c r="AU153" s="258" t="s">
        <v>21</v>
      </c>
      <c r="AV153" s="13" t="s">
        <v>21</v>
      </c>
      <c r="AW153" s="13" t="s">
        <v>36</v>
      </c>
      <c r="AX153" s="13" t="s">
        <v>88</v>
      </c>
      <c r="AY153" s="258" t="s">
        <v>225</v>
      </c>
    </row>
    <row r="154" s="2" customFormat="1" ht="21.75" customHeight="1">
      <c r="A154" s="40"/>
      <c r="B154" s="41"/>
      <c r="C154" s="229" t="s">
        <v>317</v>
      </c>
      <c r="D154" s="229" t="s">
        <v>227</v>
      </c>
      <c r="E154" s="230" t="s">
        <v>5476</v>
      </c>
      <c r="F154" s="231" t="s">
        <v>5477</v>
      </c>
      <c r="G154" s="232" t="s">
        <v>459</v>
      </c>
      <c r="H154" s="233">
        <v>252</v>
      </c>
      <c r="I154" s="234"/>
      <c r="J154" s="235">
        <f>ROUND(I154*H154,2)</f>
        <v>0</v>
      </c>
      <c r="K154" s="231" t="s">
        <v>231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232</v>
      </c>
      <c r="AT154" s="240" t="s">
        <v>227</v>
      </c>
      <c r="AU154" s="240" t="s">
        <v>21</v>
      </c>
      <c r="AY154" s="18" t="s">
        <v>225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88</v>
      </c>
      <c r="BK154" s="241">
        <f>ROUND(I154*H154,2)</f>
        <v>0</v>
      </c>
      <c r="BL154" s="18" t="s">
        <v>232</v>
      </c>
      <c r="BM154" s="240" t="s">
        <v>5478</v>
      </c>
    </row>
    <row r="155" s="2" customFormat="1">
      <c r="A155" s="40"/>
      <c r="B155" s="41"/>
      <c r="C155" s="42"/>
      <c r="D155" s="242" t="s">
        <v>234</v>
      </c>
      <c r="E155" s="42"/>
      <c r="F155" s="243" t="s">
        <v>5479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234</v>
      </c>
      <c r="AU155" s="18" t="s">
        <v>21</v>
      </c>
    </row>
    <row r="156" s="13" customFormat="1">
      <c r="A156" s="13"/>
      <c r="B156" s="247"/>
      <c r="C156" s="248"/>
      <c r="D156" s="249" t="s">
        <v>236</v>
      </c>
      <c r="E156" s="250" t="s">
        <v>5415</v>
      </c>
      <c r="F156" s="251" t="s">
        <v>5480</v>
      </c>
      <c r="G156" s="248"/>
      <c r="H156" s="252">
        <v>252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236</v>
      </c>
      <c r="AU156" s="258" t="s">
        <v>21</v>
      </c>
      <c r="AV156" s="13" t="s">
        <v>21</v>
      </c>
      <c r="AW156" s="13" t="s">
        <v>36</v>
      </c>
      <c r="AX156" s="13" t="s">
        <v>88</v>
      </c>
      <c r="AY156" s="258" t="s">
        <v>225</v>
      </c>
    </row>
    <row r="157" s="2" customFormat="1" ht="21.75" customHeight="1">
      <c r="A157" s="40"/>
      <c r="B157" s="41"/>
      <c r="C157" s="229" t="s">
        <v>323</v>
      </c>
      <c r="D157" s="229" t="s">
        <v>227</v>
      </c>
      <c r="E157" s="230" t="s">
        <v>5481</v>
      </c>
      <c r="F157" s="231" t="s">
        <v>5482</v>
      </c>
      <c r="G157" s="232" t="s">
        <v>459</v>
      </c>
      <c r="H157" s="233">
        <v>221</v>
      </c>
      <c r="I157" s="234"/>
      <c r="J157" s="235">
        <f>ROUND(I157*H157,2)</f>
        <v>0</v>
      </c>
      <c r="K157" s="231" t="s">
        <v>231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232</v>
      </c>
      <c r="AT157" s="240" t="s">
        <v>227</v>
      </c>
      <c r="AU157" s="240" t="s">
        <v>21</v>
      </c>
      <c r="AY157" s="18" t="s">
        <v>225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88</v>
      </c>
      <c r="BK157" s="241">
        <f>ROUND(I157*H157,2)</f>
        <v>0</v>
      </c>
      <c r="BL157" s="18" t="s">
        <v>232</v>
      </c>
      <c r="BM157" s="240" t="s">
        <v>5483</v>
      </c>
    </row>
    <row r="158" s="2" customFormat="1">
      <c r="A158" s="40"/>
      <c r="B158" s="41"/>
      <c r="C158" s="42"/>
      <c r="D158" s="242" t="s">
        <v>234</v>
      </c>
      <c r="E158" s="42"/>
      <c r="F158" s="243" t="s">
        <v>5484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234</v>
      </c>
      <c r="AU158" s="18" t="s">
        <v>21</v>
      </c>
    </row>
    <row r="159" s="13" customFormat="1">
      <c r="A159" s="13"/>
      <c r="B159" s="247"/>
      <c r="C159" s="248"/>
      <c r="D159" s="249" t="s">
        <v>236</v>
      </c>
      <c r="E159" s="250" t="s">
        <v>5417</v>
      </c>
      <c r="F159" s="251" t="s">
        <v>5485</v>
      </c>
      <c r="G159" s="248"/>
      <c r="H159" s="252">
        <v>221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236</v>
      </c>
      <c r="AU159" s="258" t="s">
        <v>21</v>
      </c>
      <c r="AV159" s="13" t="s">
        <v>21</v>
      </c>
      <c r="AW159" s="13" t="s">
        <v>36</v>
      </c>
      <c r="AX159" s="13" t="s">
        <v>88</v>
      </c>
      <c r="AY159" s="258" t="s">
        <v>225</v>
      </c>
    </row>
    <row r="160" s="2" customFormat="1" ht="21.75" customHeight="1">
      <c r="A160" s="40"/>
      <c r="B160" s="41"/>
      <c r="C160" s="229" t="s">
        <v>328</v>
      </c>
      <c r="D160" s="229" t="s">
        <v>227</v>
      </c>
      <c r="E160" s="230" t="s">
        <v>5486</v>
      </c>
      <c r="F160" s="231" t="s">
        <v>5487</v>
      </c>
      <c r="G160" s="232" t="s">
        <v>459</v>
      </c>
      <c r="H160" s="233">
        <v>103</v>
      </c>
      <c r="I160" s="234"/>
      <c r="J160" s="235">
        <f>ROUND(I160*H160,2)</f>
        <v>0</v>
      </c>
      <c r="K160" s="231" t="s">
        <v>231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232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232</v>
      </c>
      <c r="BM160" s="240" t="s">
        <v>5488</v>
      </c>
    </row>
    <row r="161" s="2" customFormat="1">
      <c r="A161" s="40"/>
      <c r="B161" s="41"/>
      <c r="C161" s="42"/>
      <c r="D161" s="242" t="s">
        <v>234</v>
      </c>
      <c r="E161" s="42"/>
      <c r="F161" s="243" t="s">
        <v>5489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234</v>
      </c>
      <c r="AU161" s="18" t="s">
        <v>21</v>
      </c>
    </row>
    <row r="162" s="13" customFormat="1">
      <c r="A162" s="13"/>
      <c r="B162" s="247"/>
      <c r="C162" s="248"/>
      <c r="D162" s="249" t="s">
        <v>236</v>
      </c>
      <c r="E162" s="250" t="s">
        <v>5419</v>
      </c>
      <c r="F162" s="251" t="s">
        <v>5490</v>
      </c>
      <c r="G162" s="248"/>
      <c r="H162" s="252">
        <v>103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236</v>
      </c>
      <c r="AU162" s="258" t="s">
        <v>21</v>
      </c>
      <c r="AV162" s="13" t="s">
        <v>21</v>
      </c>
      <c r="AW162" s="13" t="s">
        <v>36</v>
      </c>
      <c r="AX162" s="13" t="s">
        <v>88</v>
      </c>
      <c r="AY162" s="258" t="s">
        <v>225</v>
      </c>
    </row>
    <row r="163" s="2" customFormat="1" ht="21.75" customHeight="1">
      <c r="A163" s="40"/>
      <c r="B163" s="41"/>
      <c r="C163" s="229" t="s">
        <v>8</v>
      </c>
      <c r="D163" s="229" t="s">
        <v>227</v>
      </c>
      <c r="E163" s="230" t="s">
        <v>5491</v>
      </c>
      <c r="F163" s="231" t="s">
        <v>5492</v>
      </c>
      <c r="G163" s="232" t="s">
        <v>459</v>
      </c>
      <c r="H163" s="233">
        <v>99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5493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5494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5420</v>
      </c>
      <c r="F165" s="251" t="s">
        <v>5495</v>
      </c>
      <c r="G165" s="248"/>
      <c r="H165" s="252">
        <v>99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1.75" customHeight="1">
      <c r="A166" s="40"/>
      <c r="B166" s="41"/>
      <c r="C166" s="229" t="s">
        <v>340</v>
      </c>
      <c r="D166" s="229" t="s">
        <v>227</v>
      </c>
      <c r="E166" s="230" t="s">
        <v>5496</v>
      </c>
      <c r="F166" s="231" t="s">
        <v>5497</v>
      </c>
      <c r="G166" s="232" t="s">
        <v>459</v>
      </c>
      <c r="H166" s="233">
        <v>15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5498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5499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5412</v>
      </c>
      <c r="F168" s="251" t="s">
        <v>5500</v>
      </c>
      <c r="G168" s="248"/>
      <c r="H168" s="252">
        <v>15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88</v>
      </c>
      <c r="AY168" s="258" t="s">
        <v>225</v>
      </c>
    </row>
    <row r="169" s="2" customFormat="1" ht="21.75" customHeight="1">
      <c r="A169" s="40"/>
      <c r="B169" s="41"/>
      <c r="C169" s="229" t="s">
        <v>346</v>
      </c>
      <c r="D169" s="229" t="s">
        <v>227</v>
      </c>
      <c r="E169" s="230" t="s">
        <v>5501</v>
      </c>
      <c r="F169" s="231" t="s">
        <v>5502</v>
      </c>
      <c r="G169" s="232" t="s">
        <v>459</v>
      </c>
      <c r="H169" s="233">
        <v>11</v>
      </c>
      <c r="I169" s="234"/>
      <c r="J169" s="235">
        <f>ROUND(I169*H169,2)</f>
        <v>0</v>
      </c>
      <c r="K169" s="231" t="s">
        <v>231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5503</v>
      </c>
    </row>
    <row r="170" s="2" customFormat="1">
      <c r="A170" s="40"/>
      <c r="B170" s="41"/>
      <c r="C170" s="42"/>
      <c r="D170" s="242" t="s">
        <v>234</v>
      </c>
      <c r="E170" s="42"/>
      <c r="F170" s="243" t="s">
        <v>5504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234</v>
      </c>
      <c r="AU170" s="18" t="s">
        <v>21</v>
      </c>
    </row>
    <row r="171" s="13" customFormat="1">
      <c r="A171" s="13"/>
      <c r="B171" s="247"/>
      <c r="C171" s="248"/>
      <c r="D171" s="249" t="s">
        <v>236</v>
      </c>
      <c r="E171" s="250" t="s">
        <v>5413</v>
      </c>
      <c r="F171" s="251" t="s">
        <v>5505</v>
      </c>
      <c r="G171" s="248"/>
      <c r="H171" s="252">
        <v>11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88</v>
      </c>
      <c r="AY171" s="258" t="s">
        <v>225</v>
      </c>
    </row>
    <row r="172" s="2" customFormat="1" ht="21.75" customHeight="1">
      <c r="A172" s="40"/>
      <c r="B172" s="41"/>
      <c r="C172" s="229" t="s">
        <v>352</v>
      </c>
      <c r="D172" s="229" t="s">
        <v>227</v>
      </c>
      <c r="E172" s="230" t="s">
        <v>5506</v>
      </c>
      <c r="F172" s="231" t="s">
        <v>5507</v>
      </c>
      <c r="G172" s="232" t="s">
        <v>459</v>
      </c>
      <c r="H172" s="233">
        <v>1</v>
      </c>
      <c r="I172" s="234"/>
      <c r="J172" s="235">
        <f>ROUND(I172*H172,2)</f>
        <v>0</v>
      </c>
      <c r="K172" s="231" t="s">
        <v>231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232</v>
      </c>
      <c r="AT172" s="240" t="s">
        <v>227</v>
      </c>
      <c r="AU172" s="240" t="s">
        <v>21</v>
      </c>
      <c r="AY172" s="18" t="s">
        <v>225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88</v>
      </c>
      <c r="BK172" s="241">
        <f>ROUND(I172*H172,2)</f>
        <v>0</v>
      </c>
      <c r="BL172" s="18" t="s">
        <v>232</v>
      </c>
      <c r="BM172" s="240" t="s">
        <v>5508</v>
      </c>
    </row>
    <row r="173" s="2" customFormat="1">
      <c r="A173" s="40"/>
      <c r="B173" s="41"/>
      <c r="C173" s="42"/>
      <c r="D173" s="242" t="s">
        <v>234</v>
      </c>
      <c r="E173" s="42"/>
      <c r="F173" s="243" t="s">
        <v>5509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234</v>
      </c>
      <c r="AU173" s="18" t="s">
        <v>21</v>
      </c>
    </row>
    <row r="174" s="13" customFormat="1">
      <c r="A174" s="13"/>
      <c r="B174" s="247"/>
      <c r="C174" s="248"/>
      <c r="D174" s="249" t="s">
        <v>236</v>
      </c>
      <c r="E174" s="250" t="s">
        <v>5414</v>
      </c>
      <c r="F174" s="251" t="s">
        <v>5510</v>
      </c>
      <c r="G174" s="248"/>
      <c r="H174" s="252">
        <v>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236</v>
      </c>
      <c r="AU174" s="258" t="s">
        <v>21</v>
      </c>
      <c r="AV174" s="13" t="s">
        <v>21</v>
      </c>
      <c r="AW174" s="13" t="s">
        <v>36</v>
      </c>
      <c r="AX174" s="13" t="s">
        <v>88</v>
      </c>
      <c r="AY174" s="258" t="s">
        <v>225</v>
      </c>
    </row>
    <row r="175" s="2" customFormat="1" ht="24.15" customHeight="1">
      <c r="A175" s="40"/>
      <c r="B175" s="41"/>
      <c r="C175" s="229" t="s">
        <v>358</v>
      </c>
      <c r="D175" s="229" t="s">
        <v>227</v>
      </c>
      <c r="E175" s="230" t="s">
        <v>5511</v>
      </c>
      <c r="F175" s="231" t="s">
        <v>5512</v>
      </c>
      <c r="G175" s="232" t="s">
        <v>459</v>
      </c>
      <c r="H175" s="233">
        <v>322</v>
      </c>
      <c r="I175" s="234"/>
      <c r="J175" s="235">
        <f>ROUND(I175*H175,2)</f>
        <v>0</v>
      </c>
      <c r="K175" s="231" t="s">
        <v>231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5513</v>
      </c>
    </row>
    <row r="176" s="2" customFormat="1">
      <c r="A176" s="40"/>
      <c r="B176" s="41"/>
      <c r="C176" s="42"/>
      <c r="D176" s="242" t="s">
        <v>234</v>
      </c>
      <c r="E176" s="42"/>
      <c r="F176" s="243" t="s">
        <v>5514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234</v>
      </c>
      <c r="AU176" s="18" t="s">
        <v>21</v>
      </c>
    </row>
    <row r="177" s="13" customFormat="1">
      <c r="A177" s="13"/>
      <c r="B177" s="247"/>
      <c r="C177" s="248"/>
      <c r="D177" s="249" t="s">
        <v>236</v>
      </c>
      <c r="E177" s="250" t="s">
        <v>1</v>
      </c>
      <c r="F177" s="251" t="s">
        <v>5410</v>
      </c>
      <c r="G177" s="248"/>
      <c r="H177" s="252">
        <v>322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236</v>
      </c>
      <c r="AU177" s="258" t="s">
        <v>21</v>
      </c>
      <c r="AV177" s="13" t="s">
        <v>21</v>
      </c>
      <c r="AW177" s="13" t="s">
        <v>36</v>
      </c>
      <c r="AX177" s="13" t="s">
        <v>88</v>
      </c>
      <c r="AY177" s="258" t="s">
        <v>225</v>
      </c>
    </row>
    <row r="178" s="2" customFormat="1" ht="24.15" customHeight="1">
      <c r="A178" s="40"/>
      <c r="B178" s="41"/>
      <c r="C178" s="229" t="s">
        <v>364</v>
      </c>
      <c r="D178" s="229" t="s">
        <v>227</v>
      </c>
      <c r="E178" s="230" t="s">
        <v>5515</v>
      </c>
      <c r="F178" s="231" t="s">
        <v>5516</v>
      </c>
      <c r="G178" s="232" t="s">
        <v>459</v>
      </c>
      <c r="H178" s="233">
        <v>309</v>
      </c>
      <c r="I178" s="234"/>
      <c r="J178" s="235">
        <f>ROUND(I178*H178,2)</f>
        <v>0</v>
      </c>
      <c r="K178" s="231" t="s">
        <v>231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232</v>
      </c>
      <c r="AT178" s="240" t="s">
        <v>227</v>
      </c>
      <c r="AU178" s="240" t="s">
        <v>21</v>
      </c>
      <c r="AY178" s="18" t="s">
        <v>225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88</v>
      </c>
      <c r="BK178" s="241">
        <f>ROUND(I178*H178,2)</f>
        <v>0</v>
      </c>
      <c r="BL178" s="18" t="s">
        <v>232</v>
      </c>
      <c r="BM178" s="240" t="s">
        <v>5517</v>
      </c>
    </row>
    <row r="179" s="2" customFormat="1">
      <c r="A179" s="40"/>
      <c r="B179" s="41"/>
      <c r="C179" s="42"/>
      <c r="D179" s="242" t="s">
        <v>234</v>
      </c>
      <c r="E179" s="42"/>
      <c r="F179" s="243" t="s">
        <v>5518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234</v>
      </c>
      <c r="AU179" s="18" t="s">
        <v>21</v>
      </c>
    </row>
    <row r="180" s="13" customFormat="1">
      <c r="A180" s="13"/>
      <c r="B180" s="247"/>
      <c r="C180" s="248"/>
      <c r="D180" s="249" t="s">
        <v>236</v>
      </c>
      <c r="E180" s="250" t="s">
        <v>1</v>
      </c>
      <c r="F180" s="251" t="s">
        <v>5403</v>
      </c>
      <c r="G180" s="248"/>
      <c r="H180" s="252">
        <v>309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236</v>
      </c>
      <c r="AU180" s="258" t="s">
        <v>21</v>
      </c>
      <c r="AV180" s="13" t="s">
        <v>21</v>
      </c>
      <c r="AW180" s="13" t="s">
        <v>36</v>
      </c>
      <c r="AX180" s="13" t="s">
        <v>88</v>
      </c>
      <c r="AY180" s="258" t="s">
        <v>225</v>
      </c>
    </row>
    <row r="181" s="2" customFormat="1" ht="24.15" customHeight="1">
      <c r="A181" s="40"/>
      <c r="B181" s="41"/>
      <c r="C181" s="229" t="s">
        <v>7</v>
      </c>
      <c r="D181" s="229" t="s">
        <v>227</v>
      </c>
      <c r="E181" s="230" t="s">
        <v>5519</v>
      </c>
      <c r="F181" s="231" t="s">
        <v>5520</v>
      </c>
      <c r="G181" s="232" t="s">
        <v>459</v>
      </c>
      <c r="H181" s="233">
        <v>55</v>
      </c>
      <c r="I181" s="234"/>
      <c r="J181" s="235">
        <f>ROUND(I181*H181,2)</f>
        <v>0</v>
      </c>
      <c r="K181" s="231" t="s">
        <v>231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232</v>
      </c>
      <c r="AT181" s="240" t="s">
        <v>227</v>
      </c>
      <c r="AU181" s="240" t="s">
        <v>21</v>
      </c>
      <c r="AY181" s="18" t="s">
        <v>225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88</v>
      </c>
      <c r="BK181" s="241">
        <f>ROUND(I181*H181,2)</f>
        <v>0</v>
      </c>
      <c r="BL181" s="18" t="s">
        <v>232</v>
      </c>
      <c r="BM181" s="240" t="s">
        <v>5521</v>
      </c>
    </row>
    <row r="182" s="2" customFormat="1">
      <c r="A182" s="40"/>
      <c r="B182" s="41"/>
      <c r="C182" s="42"/>
      <c r="D182" s="242" t="s">
        <v>234</v>
      </c>
      <c r="E182" s="42"/>
      <c r="F182" s="243" t="s">
        <v>5522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234</v>
      </c>
      <c r="AU182" s="18" t="s">
        <v>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5405</v>
      </c>
      <c r="G183" s="248"/>
      <c r="H183" s="252">
        <v>55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2" customFormat="1" ht="24.15" customHeight="1">
      <c r="A184" s="40"/>
      <c r="B184" s="41"/>
      <c r="C184" s="229" t="s">
        <v>374</v>
      </c>
      <c r="D184" s="229" t="s">
        <v>227</v>
      </c>
      <c r="E184" s="230" t="s">
        <v>5523</v>
      </c>
      <c r="F184" s="231" t="s">
        <v>5524</v>
      </c>
      <c r="G184" s="232" t="s">
        <v>459</v>
      </c>
      <c r="H184" s="233">
        <v>27</v>
      </c>
      <c r="I184" s="234"/>
      <c r="J184" s="235">
        <f>ROUND(I184*H184,2)</f>
        <v>0</v>
      </c>
      <c r="K184" s="231" t="s">
        <v>231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5525</v>
      </c>
    </row>
    <row r="185" s="2" customFormat="1">
      <c r="A185" s="40"/>
      <c r="B185" s="41"/>
      <c r="C185" s="42"/>
      <c r="D185" s="242" t="s">
        <v>234</v>
      </c>
      <c r="E185" s="42"/>
      <c r="F185" s="243" t="s">
        <v>5526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234</v>
      </c>
      <c r="AU185" s="18" t="s">
        <v>21</v>
      </c>
    </row>
    <row r="186" s="13" customFormat="1">
      <c r="A186" s="13"/>
      <c r="B186" s="247"/>
      <c r="C186" s="248"/>
      <c r="D186" s="249" t="s">
        <v>236</v>
      </c>
      <c r="E186" s="250" t="s">
        <v>1</v>
      </c>
      <c r="F186" s="251" t="s">
        <v>5406</v>
      </c>
      <c r="G186" s="248"/>
      <c r="H186" s="252">
        <v>27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236</v>
      </c>
      <c r="AU186" s="258" t="s">
        <v>21</v>
      </c>
      <c r="AV186" s="13" t="s">
        <v>21</v>
      </c>
      <c r="AW186" s="13" t="s">
        <v>36</v>
      </c>
      <c r="AX186" s="13" t="s">
        <v>88</v>
      </c>
      <c r="AY186" s="258" t="s">
        <v>225</v>
      </c>
    </row>
    <row r="187" s="2" customFormat="1" ht="24.15" customHeight="1">
      <c r="A187" s="40"/>
      <c r="B187" s="41"/>
      <c r="C187" s="229" t="s">
        <v>379</v>
      </c>
      <c r="D187" s="229" t="s">
        <v>227</v>
      </c>
      <c r="E187" s="230" t="s">
        <v>5527</v>
      </c>
      <c r="F187" s="231" t="s">
        <v>5528</v>
      </c>
      <c r="G187" s="232" t="s">
        <v>459</v>
      </c>
      <c r="H187" s="233">
        <v>4</v>
      </c>
      <c r="I187" s="234"/>
      <c r="J187" s="235">
        <f>ROUND(I187*H187,2)</f>
        <v>0</v>
      </c>
      <c r="K187" s="231" t="s">
        <v>231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5529</v>
      </c>
    </row>
    <row r="188" s="2" customFormat="1">
      <c r="A188" s="40"/>
      <c r="B188" s="41"/>
      <c r="C188" s="42"/>
      <c r="D188" s="242" t="s">
        <v>234</v>
      </c>
      <c r="E188" s="42"/>
      <c r="F188" s="243" t="s">
        <v>5530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234</v>
      </c>
      <c r="AU188" s="18" t="s">
        <v>21</v>
      </c>
    </row>
    <row r="189" s="13" customFormat="1">
      <c r="A189" s="13"/>
      <c r="B189" s="247"/>
      <c r="C189" s="248"/>
      <c r="D189" s="249" t="s">
        <v>236</v>
      </c>
      <c r="E189" s="250" t="s">
        <v>1</v>
      </c>
      <c r="F189" s="251" t="s">
        <v>5408</v>
      </c>
      <c r="G189" s="248"/>
      <c r="H189" s="252">
        <v>4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236</v>
      </c>
      <c r="AU189" s="258" t="s">
        <v>21</v>
      </c>
      <c r="AV189" s="13" t="s">
        <v>21</v>
      </c>
      <c r="AW189" s="13" t="s">
        <v>36</v>
      </c>
      <c r="AX189" s="13" t="s">
        <v>88</v>
      </c>
      <c r="AY189" s="258" t="s">
        <v>225</v>
      </c>
    </row>
    <row r="190" s="2" customFormat="1" ht="24.15" customHeight="1">
      <c r="A190" s="40"/>
      <c r="B190" s="41"/>
      <c r="C190" s="229" t="s">
        <v>386</v>
      </c>
      <c r="D190" s="229" t="s">
        <v>227</v>
      </c>
      <c r="E190" s="230" t="s">
        <v>5531</v>
      </c>
      <c r="F190" s="231" t="s">
        <v>5532</v>
      </c>
      <c r="G190" s="232" t="s">
        <v>459</v>
      </c>
      <c r="H190" s="233">
        <v>7</v>
      </c>
      <c r="I190" s="234"/>
      <c r="J190" s="235">
        <f>ROUND(I190*H190,2)</f>
        <v>0</v>
      </c>
      <c r="K190" s="231" t="s">
        <v>231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5533</v>
      </c>
    </row>
    <row r="191" s="2" customFormat="1">
      <c r="A191" s="40"/>
      <c r="B191" s="41"/>
      <c r="C191" s="42"/>
      <c r="D191" s="242" t="s">
        <v>234</v>
      </c>
      <c r="E191" s="42"/>
      <c r="F191" s="243" t="s">
        <v>5534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234</v>
      </c>
      <c r="AU191" s="18" t="s">
        <v>21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5402</v>
      </c>
      <c r="G192" s="248"/>
      <c r="H192" s="252">
        <v>7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392</v>
      </c>
      <c r="D193" s="229" t="s">
        <v>227</v>
      </c>
      <c r="E193" s="230" t="s">
        <v>5535</v>
      </c>
      <c r="F193" s="231" t="s">
        <v>5536</v>
      </c>
      <c r="G193" s="232" t="s">
        <v>459</v>
      </c>
      <c r="H193" s="233">
        <v>3</v>
      </c>
      <c r="I193" s="234"/>
      <c r="J193" s="235">
        <f>ROUND(I193*H193,2)</f>
        <v>0</v>
      </c>
      <c r="K193" s="231" t="s">
        <v>231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5537</v>
      </c>
    </row>
    <row r="194" s="2" customFormat="1">
      <c r="A194" s="40"/>
      <c r="B194" s="41"/>
      <c r="C194" s="42"/>
      <c r="D194" s="242" t="s">
        <v>234</v>
      </c>
      <c r="E194" s="42"/>
      <c r="F194" s="243" t="s">
        <v>5538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234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5399</v>
      </c>
      <c r="G195" s="248"/>
      <c r="H195" s="252">
        <v>3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24.15" customHeight="1">
      <c r="A196" s="40"/>
      <c r="B196" s="41"/>
      <c r="C196" s="229" t="s">
        <v>399</v>
      </c>
      <c r="D196" s="229" t="s">
        <v>227</v>
      </c>
      <c r="E196" s="230" t="s">
        <v>5539</v>
      </c>
      <c r="F196" s="231" t="s">
        <v>5540</v>
      </c>
      <c r="G196" s="232" t="s">
        <v>459</v>
      </c>
      <c r="H196" s="233">
        <v>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5541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5542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5400</v>
      </c>
      <c r="G198" s="248"/>
      <c r="H198" s="252">
        <v>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88</v>
      </c>
      <c r="AY198" s="258" t="s">
        <v>225</v>
      </c>
    </row>
    <row r="199" s="2" customFormat="1" ht="24.15" customHeight="1">
      <c r="A199" s="40"/>
      <c r="B199" s="41"/>
      <c r="C199" s="229" t="s">
        <v>701</v>
      </c>
      <c r="D199" s="229" t="s">
        <v>227</v>
      </c>
      <c r="E199" s="230" t="s">
        <v>5543</v>
      </c>
      <c r="F199" s="231" t="s">
        <v>5544</v>
      </c>
      <c r="G199" s="232" t="s">
        <v>459</v>
      </c>
      <c r="H199" s="233">
        <v>2</v>
      </c>
      <c r="I199" s="234"/>
      <c r="J199" s="235">
        <f>ROUND(I199*H199,2)</f>
        <v>0</v>
      </c>
      <c r="K199" s="231" t="s">
        <v>231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232</v>
      </c>
      <c r="AT199" s="240" t="s">
        <v>227</v>
      </c>
      <c r="AU199" s="240" t="s">
        <v>21</v>
      </c>
      <c r="AY199" s="18" t="s">
        <v>225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88</v>
      </c>
      <c r="BK199" s="241">
        <f>ROUND(I199*H199,2)</f>
        <v>0</v>
      </c>
      <c r="BL199" s="18" t="s">
        <v>232</v>
      </c>
      <c r="BM199" s="240" t="s">
        <v>5545</v>
      </c>
    </row>
    <row r="200" s="2" customFormat="1">
      <c r="A200" s="40"/>
      <c r="B200" s="41"/>
      <c r="C200" s="42"/>
      <c r="D200" s="242" t="s">
        <v>234</v>
      </c>
      <c r="E200" s="42"/>
      <c r="F200" s="243" t="s">
        <v>5546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234</v>
      </c>
      <c r="AU200" s="18" t="s">
        <v>21</v>
      </c>
    </row>
    <row r="201" s="13" customFormat="1">
      <c r="A201" s="13"/>
      <c r="B201" s="247"/>
      <c r="C201" s="248"/>
      <c r="D201" s="249" t="s">
        <v>236</v>
      </c>
      <c r="E201" s="250" t="s">
        <v>1</v>
      </c>
      <c r="F201" s="251" t="s">
        <v>5401</v>
      </c>
      <c r="G201" s="248"/>
      <c r="H201" s="252">
        <v>2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236</v>
      </c>
      <c r="AU201" s="258" t="s">
        <v>21</v>
      </c>
      <c r="AV201" s="13" t="s">
        <v>21</v>
      </c>
      <c r="AW201" s="13" t="s">
        <v>36</v>
      </c>
      <c r="AX201" s="13" t="s">
        <v>88</v>
      </c>
      <c r="AY201" s="258" t="s">
        <v>225</v>
      </c>
    </row>
    <row r="202" s="2" customFormat="1" ht="24.15" customHeight="1">
      <c r="A202" s="40"/>
      <c r="B202" s="41"/>
      <c r="C202" s="229" t="s">
        <v>405</v>
      </c>
      <c r="D202" s="229" t="s">
        <v>227</v>
      </c>
      <c r="E202" s="230" t="s">
        <v>5547</v>
      </c>
      <c r="F202" s="231" t="s">
        <v>5548</v>
      </c>
      <c r="G202" s="232" t="s">
        <v>459</v>
      </c>
      <c r="H202" s="233">
        <v>322</v>
      </c>
      <c r="I202" s="234"/>
      <c r="J202" s="235">
        <f>ROUND(I202*H202,2)</f>
        <v>0</v>
      </c>
      <c r="K202" s="231" t="s">
        <v>231</v>
      </c>
      <c r="L202" s="46"/>
      <c r="M202" s="236" t="s">
        <v>1</v>
      </c>
      <c r="N202" s="237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232</v>
      </c>
      <c r="AT202" s="240" t="s">
        <v>227</v>
      </c>
      <c r="AU202" s="240" t="s">
        <v>21</v>
      </c>
      <c r="AY202" s="18" t="s">
        <v>225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88</v>
      </c>
      <c r="BK202" s="241">
        <f>ROUND(I202*H202,2)</f>
        <v>0</v>
      </c>
      <c r="BL202" s="18" t="s">
        <v>232</v>
      </c>
      <c r="BM202" s="240" t="s">
        <v>5549</v>
      </c>
    </row>
    <row r="203" s="2" customFormat="1">
      <c r="A203" s="40"/>
      <c r="B203" s="41"/>
      <c r="C203" s="42"/>
      <c r="D203" s="242" t="s">
        <v>234</v>
      </c>
      <c r="E203" s="42"/>
      <c r="F203" s="243" t="s">
        <v>5550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234</v>
      </c>
      <c r="AU203" s="18" t="s">
        <v>21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5410</v>
      </c>
      <c r="G204" s="248"/>
      <c r="H204" s="252">
        <v>322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88</v>
      </c>
      <c r="AY204" s="258" t="s">
        <v>225</v>
      </c>
    </row>
    <row r="205" s="2" customFormat="1" ht="24.15" customHeight="1">
      <c r="A205" s="40"/>
      <c r="B205" s="41"/>
      <c r="C205" s="229" t="s">
        <v>412</v>
      </c>
      <c r="D205" s="229" t="s">
        <v>227</v>
      </c>
      <c r="E205" s="230" t="s">
        <v>5551</v>
      </c>
      <c r="F205" s="231" t="s">
        <v>5552</v>
      </c>
      <c r="G205" s="232" t="s">
        <v>459</v>
      </c>
      <c r="H205" s="233">
        <v>309</v>
      </c>
      <c r="I205" s="234"/>
      <c r="J205" s="235">
        <f>ROUND(I205*H205,2)</f>
        <v>0</v>
      </c>
      <c r="K205" s="231" t="s">
        <v>231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232</v>
      </c>
      <c r="AT205" s="240" t="s">
        <v>227</v>
      </c>
      <c r="AU205" s="240" t="s">
        <v>21</v>
      </c>
      <c r="AY205" s="18" t="s">
        <v>225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88</v>
      </c>
      <c r="BK205" s="241">
        <f>ROUND(I205*H205,2)</f>
        <v>0</v>
      </c>
      <c r="BL205" s="18" t="s">
        <v>232</v>
      </c>
      <c r="BM205" s="240" t="s">
        <v>5553</v>
      </c>
    </row>
    <row r="206" s="2" customFormat="1">
      <c r="A206" s="40"/>
      <c r="B206" s="41"/>
      <c r="C206" s="42"/>
      <c r="D206" s="242" t="s">
        <v>234</v>
      </c>
      <c r="E206" s="42"/>
      <c r="F206" s="243" t="s">
        <v>5554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234</v>
      </c>
      <c r="AU206" s="18" t="s">
        <v>21</v>
      </c>
    </row>
    <row r="207" s="13" customFormat="1">
      <c r="A207" s="13"/>
      <c r="B207" s="247"/>
      <c r="C207" s="248"/>
      <c r="D207" s="249" t="s">
        <v>236</v>
      </c>
      <c r="E207" s="250" t="s">
        <v>1</v>
      </c>
      <c r="F207" s="251" t="s">
        <v>5403</v>
      </c>
      <c r="G207" s="248"/>
      <c r="H207" s="252">
        <v>309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36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29" t="s">
        <v>418</v>
      </c>
      <c r="D208" s="229" t="s">
        <v>227</v>
      </c>
      <c r="E208" s="230" t="s">
        <v>5555</v>
      </c>
      <c r="F208" s="231" t="s">
        <v>5556</v>
      </c>
      <c r="G208" s="232" t="s">
        <v>459</v>
      </c>
      <c r="H208" s="233">
        <v>55</v>
      </c>
      <c r="I208" s="234"/>
      <c r="J208" s="235">
        <f>ROUND(I208*H208,2)</f>
        <v>0</v>
      </c>
      <c r="K208" s="231" t="s">
        <v>231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232</v>
      </c>
      <c r="AT208" s="240" t="s">
        <v>227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5557</v>
      </c>
    </row>
    <row r="209" s="2" customFormat="1">
      <c r="A209" s="40"/>
      <c r="B209" s="41"/>
      <c r="C209" s="42"/>
      <c r="D209" s="242" t="s">
        <v>234</v>
      </c>
      <c r="E209" s="42"/>
      <c r="F209" s="243" t="s">
        <v>5558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234</v>
      </c>
      <c r="AU209" s="18" t="s">
        <v>21</v>
      </c>
    </row>
    <row r="210" s="13" customFormat="1">
      <c r="A210" s="13"/>
      <c r="B210" s="247"/>
      <c r="C210" s="248"/>
      <c r="D210" s="249" t="s">
        <v>236</v>
      </c>
      <c r="E210" s="250" t="s">
        <v>1</v>
      </c>
      <c r="F210" s="251" t="s">
        <v>5405</v>
      </c>
      <c r="G210" s="248"/>
      <c r="H210" s="252">
        <v>55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36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423</v>
      </c>
      <c r="D211" s="229" t="s">
        <v>227</v>
      </c>
      <c r="E211" s="230" t="s">
        <v>5559</v>
      </c>
      <c r="F211" s="231" t="s">
        <v>5560</v>
      </c>
      <c r="G211" s="232" t="s">
        <v>459</v>
      </c>
      <c r="H211" s="233">
        <v>27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5561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5562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5406</v>
      </c>
      <c r="G213" s="248"/>
      <c r="H213" s="252">
        <v>27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24.15" customHeight="1">
      <c r="A214" s="40"/>
      <c r="B214" s="41"/>
      <c r="C214" s="229" t="s">
        <v>430</v>
      </c>
      <c r="D214" s="229" t="s">
        <v>227</v>
      </c>
      <c r="E214" s="230" t="s">
        <v>5563</v>
      </c>
      <c r="F214" s="231" t="s">
        <v>5564</v>
      </c>
      <c r="G214" s="232" t="s">
        <v>459</v>
      </c>
      <c r="H214" s="233">
        <v>4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5565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5566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13" customFormat="1">
      <c r="A216" s="13"/>
      <c r="B216" s="247"/>
      <c r="C216" s="248"/>
      <c r="D216" s="249" t="s">
        <v>236</v>
      </c>
      <c r="E216" s="250" t="s">
        <v>1</v>
      </c>
      <c r="F216" s="251" t="s">
        <v>5408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236</v>
      </c>
      <c r="AU216" s="258" t="s">
        <v>21</v>
      </c>
      <c r="AV216" s="13" t="s">
        <v>21</v>
      </c>
      <c r="AW216" s="13" t="s">
        <v>36</v>
      </c>
      <c r="AX216" s="13" t="s">
        <v>88</v>
      </c>
      <c r="AY216" s="258" t="s">
        <v>225</v>
      </c>
    </row>
    <row r="217" s="2" customFormat="1" ht="24.15" customHeight="1">
      <c r="A217" s="40"/>
      <c r="B217" s="41"/>
      <c r="C217" s="229" t="s">
        <v>436</v>
      </c>
      <c r="D217" s="229" t="s">
        <v>227</v>
      </c>
      <c r="E217" s="230" t="s">
        <v>5567</v>
      </c>
      <c r="F217" s="231" t="s">
        <v>5568</v>
      </c>
      <c r="G217" s="232" t="s">
        <v>459</v>
      </c>
      <c r="H217" s="233">
        <v>7</v>
      </c>
      <c r="I217" s="234"/>
      <c r="J217" s="235">
        <f>ROUND(I217*H217,2)</f>
        <v>0</v>
      </c>
      <c r="K217" s="231" t="s">
        <v>231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232</v>
      </c>
      <c r="AT217" s="240" t="s">
        <v>227</v>
      </c>
      <c r="AU217" s="240" t="s">
        <v>21</v>
      </c>
      <c r="AY217" s="18" t="s">
        <v>225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88</v>
      </c>
      <c r="BK217" s="241">
        <f>ROUND(I217*H217,2)</f>
        <v>0</v>
      </c>
      <c r="BL217" s="18" t="s">
        <v>232</v>
      </c>
      <c r="BM217" s="240" t="s">
        <v>5569</v>
      </c>
    </row>
    <row r="218" s="2" customFormat="1">
      <c r="A218" s="40"/>
      <c r="B218" s="41"/>
      <c r="C218" s="42"/>
      <c r="D218" s="242" t="s">
        <v>234</v>
      </c>
      <c r="E218" s="42"/>
      <c r="F218" s="243" t="s">
        <v>5570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234</v>
      </c>
      <c r="AU218" s="18" t="s">
        <v>21</v>
      </c>
    </row>
    <row r="219" s="13" customFormat="1">
      <c r="A219" s="13"/>
      <c r="B219" s="247"/>
      <c r="C219" s="248"/>
      <c r="D219" s="249" t="s">
        <v>236</v>
      </c>
      <c r="E219" s="250" t="s">
        <v>1</v>
      </c>
      <c r="F219" s="251" t="s">
        <v>5402</v>
      </c>
      <c r="G219" s="248"/>
      <c r="H219" s="252">
        <v>7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236</v>
      </c>
      <c r="AU219" s="258" t="s">
        <v>21</v>
      </c>
      <c r="AV219" s="13" t="s">
        <v>21</v>
      </c>
      <c r="AW219" s="13" t="s">
        <v>36</v>
      </c>
      <c r="AX219" s="13" t="s">
        <v>88</v>
      </c>
      <c r="AY219" s="258" t="s">
        <v>225</v>
      </c>
    </row>
    <row r="220" s="2" customFormat="1" ht="24.15" customHeight="1">
      <c r="A220" s="40"/>
      <c r="B220" s="41"/>
      <c r="C220" s="229" t="s">
        <v>441</v>
      </c>
      <c r="D220" s="229" t="s">
        <v>227</v>
      </c>
      <c r="E220" s="230" t="s">
        <v>5571</v>
      </c>
      <c r="F220" s="231" t="s">
        <v>5572</v>
      </c>
      <c r="G220" s="232" t="s">
        <v>459</v>
      </c>
      <c r="H220" s="233">
        <v>1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5573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5574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5409</v>
      </c>
      <c r="G222" s="248"/>
      <c r="H222" s="252">
        <v>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4.15" customHeight="1">
      <c r="A223" s="40"/>
      <c r="B223" s="41"/>
      <c r="C223" s="229" t="s">
        <v>729</v>
      </c>
      <c r="D223" s="229" t="s">
        <v>227</v>
      </c>
      <c r="E223" s="230" t="s">
        <v>5575</v>
      </c>
      <c r="F223" s="231" t="s">
        <v>5576</v>
      </c>
      <c r="G223" s="232" t="s">
        <v>459</v>
      </c>
      <c r="H223" s="233">
        <v>3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5577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5578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5399</v>
      </c>
      <c r="G225" s="248"/>
      <c r="H225" s="252">
        <v>3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735</v>
      </c>
      <c r="D226" s="229" t="s">
        <v>227</v>
      </c>
      <c r="E226" s="230" t="s">
        <v>5579</v>
      </c>
      <c r="F226" s="231" t="s">
        <v>5580</v>
      </c>
      <c r="G226" s="232" t="s">
        <v>459</v>
      </c>
      <c r="H226" s="233">
        <v>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5581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5582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3" customFormat="1">
      <c r="A228" s="13"/>
      <c r="B228" s="247"/>
      <c r="C228" s="248"/>
      <c r="D228" s="249" t="s">
        <v>236</v>
      </c>
      <c r="E228" s="250" t="s">
        <v>1</v>
      </c>
      <c r="F228" s="251" t="s">
        <v>5400</v>
      </c>
      <c r="G228" s="248"/>
      <c r="H228" s="252">
        <v>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236</v>
      </c>
      <c r="AU228" s="258" t="s">
        <v>21</v>
      </c>
      <c r="AV228" s="13" t="s">
        <v>21</v>
      </c>
      <c r="AW228" s="13" t="s">
        <v>36</v>
      </c>
      <c r="AX228" s="13" t="s">
        <v>88</v>
      </c>
      <c r="AY228" s="258" t="s">
        <v>225</v>
      </c>
    </row>
    <row r="229" s="2" customFormat="1" ht="24.15" customHeight="1">
      <c r="A229" s="40"/>
      <c r="B229" s="41"/>
      <c r="C229" s="229" t="s">
        <v>456</v>
      </c>
      <c r="D229" s="229" t="s">
        <v>227</v>
      </c>
      <c r="E229" s="230" t="s">
        <v>5583</v>
      </c>
      <c r="F229" s="231" t="s">
        <v>5584</v>
      </c>
      <c r="G229" s="232" t="s">
        <v>459</v>
      </c>
      <c r="H229" s="233">
        <v>2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5585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5586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5401</v>
      </c>
      <c r="G231" s="248"/>
      <c r="H231" s="252">
        <v>2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24.15" customHeight="1">
      <c r="A232" s="40"/>
      <c r="B232" s="41"/>
      <c r="C232" s="229" t="s">
        <v>463</v>
      </c>
      <c r="D232" s="229" t="s">
        <v>227</v>
      </c>
      <c r="E232" s="230" t="s">
        <v>5587</v>
      </c>
      <c r="F232" s="231" t="s">
        <v>5588</v>
      </c>
      <c r="G232" s="232" t="s">
        <v>459</v>
      </c>
      <c r="H232" s="233">
        <v>252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5589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5590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5415</v>
      </c>
      <c r="G234" s="248"/>
      <c r="H234" s="252">
        <v>252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470</v>
      </c>
      <c r="D235" s="229" t="s">
        <v>227</v>
      </c>
      <c r="E235" s="230" t="s">
        <v>5591</v>
      </c>
      <c r="F235" s="231" t="s">
        <v>5592</v>
      </c>
      <c r="G235" s="232" t="s">
        <v>459</v>
      </c>
      <c r="H235" s="233">
        <v>221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5593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5594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5417</v>
      </c>
      <c r="G237" s="248"/>
      <c r="H237" s="252">
        <v>221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29" t="s">
        <v>476</v>
      </c>
      <c r="D238" s="229" t="s">
        <v>227</v>
      </c>
      <c r="E238" s="230" t="s">
        <v>5595</v>
      </c>
      <c r="F238" s="231" t="s">
        <v>5596</v>
      </c>
      <c r="G238" s="232" t="s">
        <v>459</v>
      </c>
      <c r="H238" s="233">
        <v>103</v>
      </c>
      <c r="I238" s="234"/>
      <c r="J238" s="235">
        <f>ROUND(I238*H238,2)</f>
        <v>0</v>
      </c>
      <c r="K238" s="231" t="s">
        <v>231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232</v>
      </c>
      <c r="AT238" s="240" t="s">
        <v>227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5597</v>
      </c>
    </row>
    <row r="239" s="2" customFormat="1">
      <c r="A239" s="40"/>
      <c r="B239" s="41"/>
      <c r="C239" s="42"/>
      <c r="D239" s="242" t="s">
        <v>234</v>
      </c>
      <c r="E239" s="42"/>
      <c r="F239" s="243" t="s">
        <v>5598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234</v>
      </c>
      <c r="AU239" s="18" t="s">
        <v>21</v>
      </c>
    </row>
    <row r="240" s="13" customFormat="1">
      <c r="A240" s="13"/>
      <c r="B240" s="247"/>
      <c r="C240" s="248"/>
      <c r="D240" s="249" t="s">
        <v>236</v>
      </c>
      <c r="E240" s="250" t="s">
        <v>1</v>
      </c>
      <c r="F240" s="251" t="s">
        <v>5419</v>
      </c>
      <c r="G240" s="248"/>
      <c r="H240" s="252">
        <v>103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236</v>
      </c>
      <c r="AU240" s="258" t="s">
        <v>21</v>
      </c>
      <c r="AV240" s="13" t="s">
        <v>21</v>
      </c>
      <c r="AW240" s="13" t="s">
        <v>36</v>
      </c>
      <c r="AX240" s="13" t="s">
        <v>88</v>
      </c>
      <c r="AY240" s="258" t="s">
        <v>225</v>
      </c>
    </row>
    <row r="241" s="2" customFormat="1" ht="24.15" customHeight="1">
      <c r="A241" s="40"/>
      <c r="B241" s="41"/>
      <c r="C241" s="229" t="s">
        <v>481</v>
      </c>
      <c r="D241" s="229" t="s">
        <v>227</v>
      </c>
      <c r="E241" s="230" t="s">
        <v>5599</v>
      </c>
      <c r="F241" s="231" t="s">
        <v>5600</v>
      </c>
      <c r="G241" s="232" t="s">
        <v>459</v>
      </c>
      <c r="H241" s="233">
        <v>99</v>
      </c>
      <c r="I241" s="234"/>
      <c r="J241" s="235">
        <f>ROUND(I241*H241,2)</f>
        <v>0</v>
      </c>
      <c r="K241" s="231" t="s">
        <v>231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232</v>
      </c>
      <c r="AT241" s="240" t="s">
        <v>227</v>
      </c>
      <c r="AU241" s="240" t="s">
        <v>21</v>
      </c>
      <c r="AY241" s="18" t="s">
        <v>225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88</v>
      </c>
      <c r="BK241" s="241">
        <f>ROUND(I241*H241,2)</f>
        <v>0</v>
      </c>
      <c r="BL241" s="18" t="s">
        <v>232</v>
      </c>
      <c r="BM241" s="240" t="s">
        <v>5601</v>
      </c>
    </row>
    <row r="242" s="2" customFormat="1">
      <c r="A242" s="40"/>
      <c r="B242" s="41"/>
      <c r="C242" s="42"/>
      <c r="D242" s="242" t="s">
        <v>234</v>
      </c>
      <c r="E242" s="42"/>
      <c r="F242" s="243" t="s">
        <v>5602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234</v>
      </c>
      <c r="AU242" s="18" t="s">
        <v>21</v>
      </c>
    </row>
    <row r="243" s="13" customFormat="1">
      <c r="A243" s="13"/>
      <c r="B243" s="247"/>
      <c r="C243" s="248"/>
      <c r="D243" s="249" t="s">
        <v>236</v>
      </c>
      <c r="E243" s="250" t="s">
        <v>1</v>
      </c>
      <c r="F243" s="251" t="s">
        <v>5420</v>
      </c>
      <c r="G243" s="248"/>
      <c r="H243" s="252">
        <v>99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236</v>
      </c>
      <c r="AU243" s="258" t="s">
        <v>21</v>
      </c>
      <c r="AV243" s="13" t="s">
        <v>21</v>
      </c>
      <c r="AW243" s="13" t="s">
        <v>36</v>
      </c>
      <c r="AX243" s="13" t="s">
        <v>88</v>
      </c>
      <c r="AY243" s="258" t="s">
        <v>225</v>
      </c>
    </row>
    <row r="244" s="2" customFormat="1" ht="24.15" customHeight="1">
      <c r="A244" s="40"/>
      <c r="B244" s="41"/>
      <c r="C244" s="229" t="s">
        <v>487</v>
      </c>
      <c r="D244" s="229" t="s">
        <v>227</v>
      </c>
      <c r="E244" s="230" t="s">
        <v>5603</v>
      </c>
      <c r="F244" s="231" t="s">
        <v>5604</v>
      </c>
      <c r="G244" s="232" t="s">
        <v>459</v>
      </c>
      <c r="H244" s="233">
        <v>15</v>
      </c>
      <c r="I244" s="234"/>
      <c r="J244" s="235">
        <f>ROUND(I244*H244,2)</f>
        <v>0</v>
      </c>
      <c r="K244" s="231" t="s">
        <v>231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232</v>
      </c>
      <c r="AT244" s="240" t="s">
        <v>227</v>
      </c>
      <c r="AU244" s="240" t="s">
        <v>21</v>
      </c>
      <c r="AY244" s="18" t="s">
        <v>225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88</v>
      </c>
      <c r="BK244" s="241">
        <f>ROUND(I244*H244,2)</f>
        <v>0</v>
      </c>
      <c r="BL244" s="18" t="s">
        <v>232</v>
      </c>
      <c r="BM244" s="240" t="s">
        <v>5605</v>
      </c>
    </row>
    <row r="245" s="2" customFormat="1">
      <c r="A245" s="40"/>
      <c r="B245" s="41"/>
      <c r="C245" s="42"/>
      <c r="D245" s="242" t="s">
        <v>234</v>
      </c>
      <c r="E245" s="42"/>
      <c r="F245" s="243" t="s">
        <v>5606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234</v>
      </c>
      <c r="AU245" s="18" t="s">
        <v>21</v>
      </c>
    </row>
    <row r="246" s="13" customFormat="1">
      <c r="A246" s="13"/>
      <c r="B246" s="247"/>
      <c r="C246" s="248"/>
      <c r="D246" s="249" t="s">
        <v>236</v>
      </c>
      <c r="E246" s="250" t="s">
        <v>1</v>
      </c>
      <c r="F246" s="251" t="s">
        <v>5412</v>
      </c>
      <c r="G246" s="248"/>
      <c r="H246" s="252">
        <v>15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236</v>
      </c>
      <c r="AU246" s="258" t="s">
        <v>21</v>
      </c>
      <c r="AV246" s="13" t="s">
        <v>21</v>
      </c>
      <c r="AW246" s="13" t="s">
        <v>36</v>
      </c>
      <c r="AX246" s="13" t="s">
        <v>88</v>
      </c>
      <c r="AY246" s="258" t="s">
        <v>225</v>
      </c>
    </row>
    <row r="247" s="2" customFormat="1" ht="24.15" customHeight="1">
      <c r="A247" s="40"/>
      <c r="B247" s="41"/>
      <c r="C247" s="229" t="s">
        <v>492</v>
      </c>
      <c r="D247" s="229" t="s">
        <v>227</v>
      </c>
      <c r="E247" s="230" t="s">
        <v>5607</v>
      </c>
      <c r="F247" s="231" t="s">
        <v>5608</v>
      </c>
      <c r="G247" s="232" t="s">
        <v>459</v>
      </c>
      <c r="H247" s="233">
        <v>7</v>
      </c>
      <c r="I247" s="234"/>
      <c r="J247" s="235">
        <f>ROUND(I247*H247,2)</f>
        <v>0</v>
      </c>
      <c r="K247" s="231" t="s">
        <v>231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232</v>
      </c>
      <c r="AT247" s="240" t="s">
        <v>227</v>
      </c>
      <c r="AU247" s="240" t="s">
        <v>21</v>
      </c>
      <c r="AY247" s="18" t="s">
        <v>225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88</v>
      </c>
      <c r="BK247" s="241">
        <f>ROUND(I247*H247,2)</f>
        <v>0</v>
      </c>
      <c r="BL247" s="18" t="s">
        <v>232</v>
      </c>
      <c r="BM247" s="240" t="s">
        <v>5609</v>
      </c>
    </row>
    <row r="248" s="2" customFormat="1">
      <c r="A248" s="40"/>
      <c r="B248" s="41"/>
      <c r="C248" s="42"/>
      <c r="D248" s="242" t="s">
        <v>234</v>
      </c>
      <c r="E248" s="42"/>
      <c r="F248" s="243" t="s">
        <v>5610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234</v>
      </c>
      <c r="AU248" s="18" t="s">
        <v>21</v>
      </c>
    </row>
    <row r="249" s="13" customFormat="1">
      <c r="A249" s="13"/>
      <c r="B249" s="247"/>
      <c r="C249" s="248"/>
      <c r="D249" s="249" t="s">
        <v>236</v>
      </c>
      <c r="E249" s="250" t="s">
        <v>1</v>
      </c>
      <c r="F249" s="251" t="s">
        <v>5402</v>
      </c>
      <c r="G249" s="248"/>
      <c r="H249" s="252">
        <v>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236</v>
      </c>
      <c r="AU249" s="258" t="s">
        <v>21</v>
      </c>
      <c r="AV249" s="13" t="s">
        <v>21</v>
      </c>
      <c r="AW249" s="13" t="s">
        <v>36</v>
      </c>
      <c r="AX249" s="13" t="s">
        <v>88</v>
      </c>
      <c r="AY249" s="258" t="s">
        <v>225</v>
      </c>
    </row>
    <row r="250" s="2" customFormat="1" ht="24.15" customHeight="1">
      <c r="A250" s="40"/>
      <c r="B250" s="41"/>
      <c r="C250" s="229" t="s">
        <v>498</v>
      </c>
      <c r="D250" s="229" t="s">
        <v>227</v>
      </c>
      <c r="E250" s="230" t="s">
        <v>5611</v>
      </c>
      <c r="F250" s="231" t="s">
        <v>5612</v>
      </c>
      <c r="G250" s="232" t="s">
        <v>459</v>
      </c>
      <c r="H250" s="233">
        <v>1</v>
      </c>
      <c r="I250" s="234"/>
      <c r="J250" s="235">
        <f>ROUND(I250*H250,2)</f>
        <v>0</v>
      </c>
      <c r="K250" s="231" t="s">
        <v>231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232</v>
      </c>
      <c r="AT250" s="240" t="s">
        <v>227</v>
      </c>
      <c r="AU250" s="240" t="s">
        <v>21</v>
      </c>
      <c r="AY250" s="18" t="s">
        <v>225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88</v>
      </c>
      <c r="BK250" s="241">
        <f>ROUND(I250*H250,2)</f>
        <v>0</v>
      </c>
      <c r="BL250" s="18" t="s">
        <v>232</v>
      </c>
      <c r="BM250" s="240" t="s">
        <v>5613</v>
      </c>
    </row>
    <row r="251" s="2" customFormat="1">
      <c r="A251" s="40"/>
      <c r="B251" s="41"/>
      <c r="C251" s="42"/>
      <c r="D251" s="242" t="s">
        <v>234</v>
      </c>
      <c r="E251" s="42"/>
      <c r="F251" s="243" t="s">
        <v>5614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234</v>
      </c>
      <c r="AU251" s="18" t="s">
        <v>21</v>
      </c>
    </row>
    <row r="252" s="13" customFormat="1">
      <c r="A252" s="13"/>
      <c r="B252" s="247"/>
      <c r="C252" s="248"/>
      <c r="D252" s="249" t="s">
        <v>236</v>
      </c>
      <c r="E252" s="250" t="s">
        <v>1</v>
      </c>
      <c r="F252" s="251" t="s">
        <v>5414</v>
      </c>
      <c r="G252" s="248"/>
      <c r="H252" s="252">
        <v>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236</v>
      </c>
      <c r="AU252" s="258" t="s">
        <v>21</v>
      </c>
      <c r="AV252" s="13" t="s">
        <v>21</v>
      </c>
      <c r="AW252" s="13" t="s">
        <v>36</v>
      </c>
      <c r="AX252" s="13" t="s">
        <v>88</v>
      </c>
      <c r="AY252" s="258" t="s">
        <v>225</v>
      </c>
    </row>
    <row r="253" s="2" customFormat="1" ht="24.15" customHeight="1">
      <c r="A253" s="40"/>
      <c r="B253" s="41"/>
      <c r="C253" s="229" t="s">
        <v>505</v>
      </c>
      <c r="D253" s="229" t="s">
        <v>227</v>
      </c>
      <c r="E253" s="230" t="s">
        <v>5615</v>
      </c>
      <c r="F253" s="231" t="s">
        <v>5616</v>
      </c>
      <c r="G253" s="232" t="s">
        <v>230</v>
      </c>
      <c r="H253" s="233">
        <v>9117</v>
      </c>
      <c r="I253" s="234"/>
      <c r="J253" s="235">
        <f>ROUND(I253*H253,2)</f>
        <v>0</v>
      </c>
      <c r="K253" s="231" t="s">
        <v>231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232</v>
      </c>
      <c r="AT253" s="240" t="s">
        <v>227</v>
      </c>
      <c r="AU253" s="240" t="s">
        <v>21</v>
      </c>
      <c r="AY253" s="18" t="s">
        <v>225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88</v>
      </c>
      <c r="BK253" s="241">
        <f>ROUND(I253*H253,2)</f>
        <v>0</v>
      </c>
      <c r="BL253" s="18" t="s">
        <v>232</v>
      </c>
      <c r="BM253" s="240" t="s">
        <v>5617</v>
      </c>
    </row>
    <row r="254" s="2" customFormat="1">
      <c r="A254" s="40"/>
      <c r="B254" s="41"/>
      <c r="C254" s="42"/>
      <c r="D254" s="242" t="s">
        <v>234</v>
      </c>
      <c r="E254" s="42"/>
      <c r="F254" s="243" t="s">
        <v>5618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234</v>
      </c>
      <c r="AU254" s="18" t="s">
        <v>21</v>
      </c>
    </row>
    <row r="255" s="2" customFormat="1" ht="33" customHeight="1">
      <c r="A255" s="40"/>
      <c r="B255" s="41"/>
      <c r="C255" s="229" t="s">
        <v>511</v>
      </c>
      <c r="D255" s="229" t="s">
        <v>227</v>
      </c>
      <c r="E255" s="230" t="s">
        <v>5619</v>
      </c>
      <c r="F255" s="231" t="s">
        <v>5620</v>
      </c>
      <c r="G255" s="232" t="s">
        <v>459</v>
      </c>
      <c r="H255" s="233">
        <v>644</v>
      </c>
      <c r="I255" s="234"/>
      <c r="J255" s="235">
        <f>ROUND(I255*H255,2)</f>
        <v>0</v>
      </c>
      <c r="K255" s="231" t="s">
        <v>231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232</v>
      </c>
      <c r="AT255" s="240" t="s">
        <v>227</v>
      </c>
      <c r="AU255" s="240" t="s">
        <v>21</v>
      </c>
      <c r="AY255" s="18" t="s">
        <v>225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88</v>
      </c>
      <c r="BK255" s="241">
        <f>ROUND(I255*H255,2)</f>
        <v>0</v>
      </c>
      <c r="BL255" s="18" t="s">
        <v>232</v>
      </c>
      <c r="BM255" s="240" t="s">
        <v>5621</v>
      </c>
    </row>
    <row r="256" s="2" customFormat="1">
      <c r="A256" s="40"/>
      <c r="B256" s="41"/>
      <c r="C256" s="42"/>
      <c r="D256" s="242" t="s">
        <v>234</v>
      </c>
      <c r="E256" s="42"/>
      <c r="F256" s="243" t="s">
        <v>5622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234</v>
      </c>
      <c r="AU256" s="18" t="s">
        <v>21</v>
      </c>
    </row>
    <row r="257" s="13" customFormat="1">
      <c r="A257" s="13"/>
      <c r="B257" s="247"/>
      <c r="C257" s="248"/>
      <c r="D257" s="249" t="s">
        <v>236</v>
      </c>
      <c r="E257" s="250" t="s">
        <v>1</v>
      </c>
      <c r="F257" s="251" t="s">
        <v>5623</v>
      </c>
      <c r="G257" s="248"/>
      <c r="H257" s="252">
        <v>644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236</v>
      </c>
      <c r="AU257" s="258" t="s">
        <v>21</v>
      </c>
      <c r="AV257" s="13" t="s">
        <v>21</v>
      </c>
      <c r="AW257" s="13" t="s">
        <v>36</v>
      </c>
      <c r="AX257" s="13" t="s">
        <v>88</v>
      </c>
      <c r="AY257" s="258" t="s">
        <v>225</v>
      </c>
    </row>
    <row r="258" s="2" customFormat="1" ht="33" customHeight="1">
      <c r="A258" s="40"/>
      <c r="B258" s="41"/>
      <c r="C258" s="229" t="s">
        <v>517</v>
      </c>
      <c r="D258" s="229" t="s">
        <v>227</v>
      </c>
      <c r="E258" s="230" t="s">
        <v>5624</v>
      </c>
      <c r="F258" s="231" t="s">
        <v>5625</v>
      </c>
      <c r="G258" s="232" t="s">
        <v>459</v>
      </c>
      <c r="H258" s="233">
        <v>618</v>
      </c>
      <c r="I258" s="234"/>
      <c r="J258" s="235">
        <f>ROUND(I258*H258,2)</f>
        <v>0</v>
      </c>
      <c r="K258" s="231" t="s">
        <v>231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232</v>
      </c>
      <c r="AT258" s="240" t="s">
        <v>227</v>
      </c>
      <c r="AU258" s="240" t="s">
        <v>21</v>
      </c>
      <c r="AY258" s="18" t="s">
        <v>225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88</v>
      </c>
      <c r="BK258" s="241">
        <f>ROUND(I258*H258,2)</f>
        <v>0</v>
      </c>
      <c r="BL258" s="18" t="s">
        <v>232</v>
      </c>
      <c r="BM258" s="240" t="s">
        <v>5626</v>
      </c>
    </row>
    <row r="259" s="2" customFormat="1">
      <c r="A259" s="40"/>
      <c r="B259" s="41"/>
      <c r="C259" s="42"/>
      <c r="D259" s="242" t="s">
        <v>234</v>
      </c>
      <c r="E259" s="42"/>
      <c r="F259" s="243" t="s">
        <v>5627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234</v>
      </c>
      <c r="AU259" s="18" t="s">
        <v>21</v>
      </c>
    </row>
    <row r="260" s="13" customFormat="1">
      <c r="A260" s="13"/>
      <c r="B260" s="247"/>
      <c r="C260" s="248"/>
      <c r="D260" s="249" t="s">
        <v>236</v>
      </c>
      <c r="E260" s="250" t="s">
        <v>1</v>
      </c>
      <c r="F260" s="251" t="s">
        <v>5628</v>
      </c>
      <c r="G260" s="248"/>
      <c r="H260" s="252">
        <v>618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236</v>
      </c>
      <c r="AU260" s="258" t="s">
        <v>21</v>
      </c>
      <c r="AV260" s="13" t="s">
        <v>21</v>
      </c>
      <c r="AW260" s="13" t="s">
        <v>36</v>
      </c>
      <c r="AX260" s="13" t="s">
        <v>88</v>
      </c>
      <c r="AY260" s="258" t="s">
        <v>225</v>
      </c>
    </row>
    <row r="261" s="2" customFormat="1" ht="33" customHeight="1">
      <c r="A261" s="40"/>
      <c r="B261" s="41"/>
      <c r="C261" s="229" t="s">
        <v>523</v>
      </c>
      <c r="D261" s="229" t="s">
        <v>227</v>
      </c>
      <c r="E261" s="230" t="s">
        <v>5629</v>
      </c>
      <c r="F261" s="231" t="s">
        <v>5630</v>
      </c>
      <c r="G261" s="232" t="s">
        <v>459</v>
      </c>
      <c r="H261" s="233">
        <v>110</v>
      </c>
      <c r="I261" s="234"/>
      <c r="J261" s="235">
        <f>ROUND(I261*H261,2)</f>
        <v>0</v>
      </c>
      <c r="K261" s="231" t="s">
        <v>231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232</v>
      </c>
      <c r="AT261" s="240" t="s">
        <v>227</v>
      </c>
      <c r="AU261" s="240" t="s">
        <v>21</v>
      </c>
      <c r="AY261" s="18" t="s">
        <v>225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88</v>
      </c>
      <c r="BK261" s="241">
        <f>ROUND(I261*H261,2)</f>
        <v>0</v>
      </c>
      <c r="BL261" s="18" t="s">
        <v>232</v>
      </c>
      <c r="BM261" s="240" t="s">
        <v>5631</v>
      </c>
    </row>
    <row r="262" s="2" customFormat="1">
      <c r="A262" s="40"/>
      <c r="B262" s="41"/>
      <c r="C262" s="42"/>
      <c r="D262" s="242" t="s">
        <v>234</v>
      </c>
      <c r="E262" s="42"/>
      <c r="F262" s="243" t="s">
        <v>5632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234</v>
      </c>
      <c r="AU262" s="18" t="s">
        <v>21</v>
      </c>
    </row>
    <row r="263" s="13" customFormat="1">
      <c r="A263" s="13"/>
      <c r="B263" s="247"/>
      <c r="C263" s="248"/>
      <c r="D263" s="249" t="s">
        <v>236</v>
      </c>
      <c r="E263" s="250" t="s">
        <v>1</v>
      </c>
      <c r="F263" s="251" t="s">
        <v>5633</v>
      </c>
      <c r="G263" s="248"/>
      <c r="H263" s="252">
        <v>110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236</v>
      </c>
      <c r="AU263" s="258" t="s">
        <v>21</v>
      </c>
      <c r="AV263" s="13" t="s">
        <v>21</v>
      </c>
      <c r="AW263" s="13" t="s">
        <v>36</v>
      </c>
      <c r="AX263" s="13" t="s">
        <v>88</v>
      </c>
      <c r="AY263" s="258" t="s">
        <v>225</v>
      </c>
    </row>
    <row r="264" s="2" customFormat="1" ht="33" customHeight="1">
      <c r="A264" s="40"/>
      <c r="B264" s="41"/>
      <c r="C264" s="229" t="s">
        <v>528</v>
      </c>
      <c r="D264" s="229" t="s">
        <v>227</v>
      </c>
      <c r="E264" s="230" t="s">
        <v>5634</v>
      </c>
      <c r="F264" s="231" t="s">
        <v>5635</v>
      </c>
      <c r="G264" s="232" t="s">
        <v>459</v>
      </c>
      <c r="H264" s="233">
        <v>54</v>
      </c>
      <c r="I264" s="234"/>
      <c r="J264" s="235">
        <f>ROUND(I264*H264,2)</f>
        <v>0</v>
      </c>
      <c r="K264" s="231" t="s">
        <v>231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232</v>
      </c>
      <c r="AT264" s="240" t="s">
        <v>227</v>
      </c>
      <c r="AU264" s="240" t="s">
        <v>21</v>
      </c>
      <c r="AY264" s="18" t="s">
        <v>225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88</v>
      </c>
      <c r="BK264" s="241">
        <f>ROUND(I264*H264,2)</f>
        <v>0</v>
      </c>
      <c r="BL264" s="18" t="s">
        <v>232</v>
      </c>
      <c r="BM264" s="240" t="s">
        <v>5636</v>
      </c>
    </row>
    <row r="265" s="2" customFormat="1">
      <c r="A265" s="40"/>
      <c r="B265" s="41"/>
      <c r="C265" s="42"/>
      <c r="D265" s="242" t="s">
        <v>234</v>
      </c>
      <c r="E265" s="42"/>
      <c r="F265" s="243" t="s">
        <v>5637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234</v>
      </c>
      <c r="AU265" s="18" t="s">
        <v>21</v>
      </c>
    </row>
    <row r="266" s="13" customFormat="1">
      <c r="A266" s="13"/>
      <c r="B266" s="247"/>
      <c r="C266" s="248"/>
      <c r="D266" s="249" t="s">
        <v>236</v>
      </c>
      <c r="E266" s="250" t="s">
        <v>1</v>
      </c>
      <c r="F266" s="251" t="s">
        <v>5638</v>
      </c>
      <c r="G266" s="248"/>
      <c r="H266" s="252">
        <v>54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236</v>
      </c>
      <c r="AU266" s="258" t="s">
        <v>21</v>
      </c>
      <c r="AV266" s="13" t="s">
        <v>21</v>
      </c>
      <c r="AW266" s="13" t="s">
        <v>36</v>
      </c>
      <c r="AX266" s="13" t="s">
        <v>88</v>
      </c>
      <c r="AY266" s="258" t="s">
        <v>225</v>
      </c>
    </row>
    <row r="267" s="2" customFormat="1" ht="33" customHeight="1">
      <c r="A267" s="40"/>
      <c r="B267" s="41"/>
      <c r="C267" s="229" t="s">
        <v>534</v>
      </c>
      <c r="D267" s="229" t="s">
        <v>227</v>
      </c>
      <c r="E267" s="230" t="s">
        <v>5639</v>
      </c>
      <c r="F267" s="231" t="s">
        <v>5640</v>
      </c>
      <c r="G267" s="232" t="s">
        <v>459</v>
      </c>
      <c r="H267" s="233">
        <v>8</v>
      </c>
      <c r="I267" s="234"/>
      <c r="J267" s="235">
        <f>ROUND(I267*H267,2)</f>
        <v>0</v>
      </c>
      <c r="K267" s="231" t="s">
        <v>231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232</v>
      </c>
      <c r="AT267" s="240" t="s">
        <v>227</v>
      </c>
      <c r="AU267" s="240" t="s">
        <v>21</v>
      </c>
      <c r="AY267" s="18" t="s">
        <v>225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88</v>
      </c>
      <c r="BK267" s="241">
        <f>ROUND(I267*H267,2)</f>
        <v>0</v>
      </c>
      <c r="BL267" s="18" t="s">
        <v>232</v>
      </c>
      <c r="BM267" s="240" t="s">
        <v>5641</v>
      </c>
    </row>
    <row r="268" s="2" customFormat="1">
      <c r="A268" s="40"/>
      <c r="B268" s="41"/>
      <c r="C268" s="42"/>
      <c r="D268" s="242" t="s">
        <v>234</v>
      </c>
      <c r="E268" s="42"/>
      <c r="F268" s="243" t="s">
        <v>5642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234</v>
      </c>
      <c r="AU268" s="18" t="s">
        <v>21</v>
      </c>
    </row>
    <row r="269" s="13" customFormat="1">
      <c r="A269" s="13"/>
      <c r="B269" s="247"/>
      <c r="C269" s="248"/>
      <c r="D269" s="249" t="s">
        <v>236</v>
      </c>
      <c r="E269" s="250" t="s">
        <v>1</v>
      </c>
      <c r="F269" s="251" t="s">
        <v>5643</v>
      </c>
      <c r="G269" s="248"/>
      <c r="H269" s="252">
        <v>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236</v>
      </c>
      <c r="AU269" s="258" t="s">
        <v>21</v>
      </c>
      <c r="AV269" s="13" t="s">
        <v>21</v>
      </c>
      <c r="AW269" s="13" t="s">
        <v>36</v>
      </c>
      <c r="AX269" s="13" t="s">
        <v>88</v>
      </c>
      <c r="AY269" s="258" t="s">
        <v>225</v>
      </c>
    </row>
    <row r="270" s="2" customFormat="1" ht="33" customHeight="1">
      <c r="A270" s="40"/>
      <c r="B270" s="41"/>
      <c r="C270" s="229" t="s">
        <v>542</v>
      </c>
      <c r="D270" s="229" t="s">
        <v>227</v>
      </c>
      <c r="E270" s="230" t="s">
        <v>5644</v>
      </c>
      <c r="F270" s="231" t="s">
        <v>5645</v>
      </c>
      <c r="G270" s="232" t="s">
        <v>459</v>
      </c>
      <c r="H270" s="233">
        <v>14</v>
      </c>
      <c r="I270" s="234"/>
      <c r="J270" s="235">
        <f>ROUND(I270*H270,2)</f>
        <v>0</v>
      </c>
      <c r="K270" s="231" t="s">
        <v>231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232</v>
      </c>
      <c r="AT270" s="240" t="s">
        <v>227</v>
      </c>
      <c r="AU270" s="240" t="s">
        <v>21</v>
      </c>
      <c r="AY270" s="18" t="s">
        <v>225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88</v>
      </c>
      <c r="BK270" s="241">
        <f>ROUND(I270*H270,2)</f>
        <v>0</v>
      </c>
      <c r="BL270" s="18" t="s">
        <v>232</v>
      </c>
      <c r="BM270" s="240" t="s">
        <v>5646</v>
      </c>
    </row>
    <row r="271" s="2" customFormat="1">
      <c r="A271" s="40"/>
      <c r="B271" s="41"/>
      <c r="C271" s="42"/>
      <c r="D271" s="242" t="s">
        <v>234</v>
      </c>
      <c r="E271" s="42"/>
      <c r="F271" s="243" t="s">
        <v>5647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234</v>
      </c>
      <c r="AU271" s="18" t="s">
        <v>21</v>
      </c>
    </row>
    <row r="272" s="13" customFormat="1">
      <c r="A272" s="13"/>
      <c r="B272" s="247"/>
      <c r="C272" s="248"/>
      <c r="D272" s="249" t="s">
        <v>236</v>
      </c>
      <c r="E272" s="250" t="s">
        <v>1</v>
      </c>
      <c r="F272" s="251" t="s">
        <v>5648</v>
      </c>
      <c r="G272" s="248"/>
      <c r="H272" s="252">
        <v>14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236</v>
      </c>
      <c r="AU272" s="258" t="s">
        <v>21</v>
      </c>
      <c r="AV272" s="13" t="s">
        <v>21</v>
      </c>
      <c r="AW272" s="13" t="s">
        <v>36</v>
      </c>
      <c r="AX272" s="13" t="s">
        <v>88</v>
      </c>
      <c r="AY272" s="258" t="s">
        <v>225</v>
      </c>
    </row>
    <row r="273" s="2" customFormat="1" ht="33" customHeight="1">
      <c r="A273" s="40"/>
      <c r="B273" s="41"/>
      <c r="C273" s="229" t="s">
        <v>547</v>
      </c>
      <c r="D273" s="229" t="s">
        <v>227</v>
      </c>
      <c r="E273" s="230" t="s">
        <v>5649</v>
      </c>
      <c r="F273" s="231" t="s">
        <v>5650</v>
      </c>
      <c r="G273" s="232" t="s">
        <v>459</v>
      </c>
      <c r="H273" s="233">
        <v>2</v>
      </c>
      <c r="I273" s="234"/>
      <c r="J273" s="235">
        <f>ROUND(I273*H273,2)</f>
        <v>0</v>
      </c>
      <c r="K273" s="231" t="s">
        <v>231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232</v>
      </c>
      <c r="AT273" s="240" t="s">
        <v>227</v>
      </c>
      <c r="AU273" s="240" t="s">
        <v>21</v>
      </c>
      <c r="AY273" s="18" t="s">
        <v>225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88</v>
      </c>
      <c r="BK273" s="241">
        <f>ROUND(I273*H273,2)</f>
        <v>0</v>
      </c>
      <c r="BL273" s="18" t="s">
        <v>232</v>
      </c>
      <c r="BM273" s="240" t="s">
        <v>5651</v>
      </c>
    </row>
    <row r="274" s="2" customFormat="1">
      <c r="A274" s="40"/>
      <c r="B274" s="41"/>
      <c r="C274" s="42"/>
      <c r="D274" s="242" t="s">
        <v>234</v>
      </c>
      <c r="E274" s="42"/>
      <c r="F274" s="243" t="s">
        <v>5652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234</v>
      </c>
      <c r="AU274" s="18" t="s">
        <v>21</v>
      </c>
    </row>
    <row r="275" s="13" customFormat="1">
      <c r="A275" s="13"/>
      <c r="B275" s="247"/>
      <c r="C275" s="248"/>
      <c r="D275" s="249" t="s">
        <v>236</v>
      </c>
      <c r="E275" s="250" t="s">
        <v>1</v>
      </c>
      <c r="F275" s="251" t="s">
        <v>5653</v>
      </c>
      <c r="G275" s="248"/>
      <c r="H275" s="252">
        <v>2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236</v>
      </c>
      <c r="AU275" s="258" t="s">
        <v>21</v>
      </c>
      <c r="AV275" s="13" t="s">
        <v>21</v>
      </c>
      <c r="AW275" s="13" t="s">
        <v>36</v>
      </c>
      <c r="AX275" s="13" t="s">
        <v>88</v>
      </c>
      <c r="AY275" s="258" t="s">
        <v>225</v>
      </c>
    </row>
    <row r="276" s="2" customFormat="1" ht="33" customHeight="1">
      <c r="A276" s="40"/>
      <c r="B276" s="41"/>
      <c r="C276" s="229" t="s">
        <v>554</v>
      </c>
      <c r="D276" s="229" t="s">
        <v>227</v>
      </c>
      <c r="E276" s="230" t="s">
        <v>5654</v>
      </c>
      <c r="F276" s="231" t="s">
        <v>5655</v>
      </c>
      <c r="G276" s="232" t="s">
        <v>459</v>
      </c>
      <c r="H276" s="233">
        <v>6</v>
      </c>
      <c r="I276" s="234"/>
      <c r="J276" s="235">
        <f>ROUND(I276*H276,2)</f>
        <v>0</v>
      </c>
      <c r="K276" s="231" t="s">
        <v>231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232</v>
      </c>
      <c r="AT276" s="240" t="s">
        <v>227</v>
      </c>
      <c r="AU276" s="240" t="s">
        <v>21</v>
      </c>
      <c r="AY276" s="18" t="s">
        <v>225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88</v>
      </c>
      <c r="BK276" s="241">
        <f>ROUND(I276*H276,2)</f>
        <v>0</v>
      </c>
      <c r="BL276" s="18" t="s">
        <v>232</v>
      </c>
      <c r="BM276" s="240" t="s">
        <v>5656</v>
      </c>
    </row>
    <row r="277" s="2" customFormat="1">
      <c r="A277" s="40"/>
      <c r="B277" s="41"/>
      <c r="C277" s="42"/>
      <c r="D277" s="242" t="s">
        <v>234</v>
      </c>
      <c r="E277" s="42"/>
      <c r="F277" s="243" t="s">
        <v>5657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234</v>
      </c>
      <c r="AU277" s="18" t="s">
        <v>21</v>
      </c>
    </row>
    <row r="278" s="13" customFormat="1">
      <c r="A278" s="13"/>
      <c r="B278" s="247"/>
      <c r="C278" s="248"/>
      <c r="D278" s="249" t="s">
        <v>236</v>
      </c>
      <c r="E278" s="250" t="s">
        <v>1</v>
      </c>
      <c r="F278" s="251" t="s">
        <v>5658</v>
      </c>
      <c r="G278" s="248"/>
      <c r="H278" s="252">
        <v>6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236</v>
      </c>
      <c r="AU278" s="258" t="s">
        <v>21</v>
      </c>
      <c r="AV278" s="13" t="s">
        <v>21</v>
      </c>
      <c r="AW278" s="13" t="s">
        <v>36</v>
      </c>
      <c r="AX278" s="13" t="s">
        <v>88</v>
      </c>
      <c r="AY278" s="258" t="s">
        <v>225</v>
      </c>
    </row>
    <row r="279" s="2" customFormat="1" ht="33" customHeight="1">
      <c r="A279" s="40"/>
      <c r="B279" s="41"/>
      <c r="C279" s="229" t="s">
        <v>561</v>
      </c>
      <c r="D279" s="229" t="s">
        <v>227</v>
      </c>
      <c r="E279" s="230" t="s">
        <v>5659</v>
      </c>
      <c r="F279" s="231" t="s">
        <v>5660</v>
      </c>
      <c r="G279" s="232" t="s">
        <v>459</v>
      </c>
      <c r="H279" s="233">
        <v>2</v>
      </c>
      <c r="I279" s="234"/>
      <c r="J279" s="235">
        <f>ROUND(I279*H279,2)</f>
        <v>0</v>
      </c>
      <c r="K279" s="231" t="s">
        <v>231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232</v>
      </c>
      <c r="AT279" s="240" t="s">
        <v>227</v>
      </c>
      <c r="AU279" s="240" t="s">
        <v>21</v>
      </c>
      <c r="AY279" s="18" t="s">
        <v>225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88</v>
      </c>
      <c r="BK279" s="241">
        <f>ROUND(I279*H279,2)</f>
        <v>0</v>
      </c>
      <c r="BL279" s="18" t="s">
        <v>232</v>
      </c>
      <c r="BM279" s="240" t="s">
        <v>5661</v>
      </c>
    </row>
    <row r="280" s="2" customFormat="1">
      <c r="A280" s="40"/>
      <c r="B280" s="41"/>
      <c r="C280" s="42"/>
      <c r="D280" s="242" t="s">
        <v>234</v>
      </c>
      <c r="E280" s="42"/>
      <c r="F280" s="243" t="s">
        <v>5662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234</v>
      </c>
      <c r="AU280" s="18" t="s">
        <v>21</v>
      </c>
    </row>
    <row r="281" s="13" customFormat="1">
      <c r="A281" s="13"/>
      <c r="B281" s="247"/>
      <c r="C281" s="248"/>
      <c r="D281" s="249" t="s">
        <v>236</v>
      </c>
      <c r="E281" s="250" t="s">
        <v>1</v>
      </c>
      <c r="F281" s="251" t="s">
        <v>5663</v>
      </c>
      <c r="G281" s="248"/>
      <c r="H281" s="252">
        <v>2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236</v>
      </c>
      <c r="AU281" s="258" t="s">
        <v>21</v>
      </c>
      <c r="AV281" s="13" t="s">
        <v>21</v>
      </c>
      <c r="AW281" s="13" t="s">
        <v>36</v>
      </c>
      <c r="AX281" s="13" t="s">
        <v>88</v>
      </c>
      <c r="AY281" s="258" t="s">
        <v>225</v>
      </c>
    </row>
    <row r="282" s="2" customFormat="1" ht="33" customHeight="1">
      <c r="A282" s="40"/>
      <c r="B282" s="41"/>
      <c r="C282" s="229" t="s">
        <v>570</v>
      </c>
      <c r="D282" s="229" t="s">
        <v>227</v>
      </c>
      <c r="E282" s="230" t="s">
        <v>5664</v>
      </c>
      <c r="F282" s="231" t="s">
        <v>5665</v>
      </c>
      <c r="G282" s="232" t="s">
        <v>459</v>
      </c>
      <c r="H282" s="233">
        <v>4</v>
      </c>
      <c r="I282" s="234"/>
      <c r="J282" s="235">
        <f>ROUND(I282*H282,2)</f>
        <v>0</v>
      </c>
      <c r="K282" s="231" t="s">
        <v>231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232</v>
      </c>
      <c r="AT282" s="240" t="s">
        <v>227</v>
      </c>
      <c r="AU282" s="240" t="s">
        <v>21</v>
      </c>
      <c r="AY282" s="18" t="s">
        <v>225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88</v>
      </c>
      <c r="BK282" s="241">
        <f>ROUND(I282*H282,2)</f>
        <v>0</v>
      </c>
      <c r="BL282" s="18" t="s">
        <v>232</v>
      </c>
      <c r="BM282" s="240" t="s">
        <v>5666</v>
      </c>
    </row>
    <row r="283" s="2" customFormat="1">
      <c r="A283" s="40"/>
      <c r="B283" s="41"/>
      <c r="C283" s="42"/>
      <c r="D283" s="242" t="s">
        <v>234</v>
      </c>
      <c r="E283" s="42"/>
      <c r="F283" s="243" t="s">
        <v>5667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234</v>
      </c>
      <c r="AU283" s="18" t="s">
        <v>21</v>
      </c>
    </row>
    <row r="284" s="13" customFormat="1">
      <c r="A284" s="13"/>
      <c r="B284" s="247"/>
      <c r="C284" s="248"/>
      <c r="D284" s="249" t="s">
        <v>236</v>
      </c>
      <c r="E284" s="250" t="s">
        <v>1</v>
      </c>
      <c r="F284" s="251" t="s">
        <v>5668</v>
      </c>
      <c r="G284" s="248"/>
      <c r="H284" s="252">
        <v>4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236</v>
      </c>
      <c r="AU284" s="258" t="s">
        <v>21</v>
      </c>
      <c r="AV284" s="13" t="s">
        <v>21</v>
      </c>
      <c r="AW284" s="13" t="s">
        <v>36</v>
      </c>
      <c r="AX284" s="13" t="s">
        <v>88</v>
      </c>
      <c r="AY284" s="258" t="s">
        <v>225</v>
      </c>
    </row>
    <row r="285" s="2" customFormat="1" ht="33" customHeight="1">
      <c r="A285" s="40"/>
      <c r="B285" s="41"/>
      <c r="C285" s="229" t="s">
        <v>576</v>
      </c>
      <c r="D285" s="229" t="s">
        <v>227</v>
      </c>
      <c r="E285" s="230" t="s">
        <v>5669</v>
      </c>
      <c r="F285" s="231" t="s">
        <v>5670</v>
      </c>
      <c r="G285" s="232" t="s">
        <v>459</v>
      </c>
      <c r="H285" s="233">
        <v>644</v>
      </c>
      <c r="I285" s="234"/>
      <c r="J285" s="235">
        <f>ROUND(I285*H285,2)</f>
        <v>0</v>
      </c>
      <c r="K285" s="231" t="s">
        <v>231</v>
      </c>
      <c r="L285" s="46"/>
      <c r="M285" s="236" t="s">
        <v>1</v>
      </c>
      <c r="N285" s="237" t="s">
        <v>45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232</v>
      </c>
      <c r="AT285" s="240" t="s">
        <v>227</v>
      </c>
      <c r="AU285" s="240" t="s">
        <v>21</v>
      </c>
      <c r="AY285" s="18" t="s">
        <v>225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88</v>
      </c>
      <c r="BK285" s="241">
        <f>ROUND(I285*H285,2)</f>
        <v>0</v>
      </c>
      <c r="BL285" s="18" t="s">
        <v>232</v>
      </c>
      <c r="BM285" s="240" t="s">
        <v>5671</v>
      </c>
    </row>
    <row r="286" s="2" customFormat="1">
      <c r="A286" s="40"/>
      <c r="B286" s="41"/>
      <c r="C286" s="42"/>
      <c r="D286" s="242" t="s">
        <v>234</v>
      </c>
      <c r="E286" s="42"/>
      <c r="F286" s="243" t="s">
        <v>5672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234</v>
      </c>
      <c r="AU286" s="18" t="s">
        <v>21</v>
      </c>
    </row>
    <row r="287" s="13" customFormat="1">
      <c r="A287" s="13"/>
      <c r="B287" s="247"/>
      <c r="C287" s="248"/>
      <c r="D287" s="249" t="s">
        <v>236</v>
      </c>
      <c r="E287" s="250" t="s">
        <v>1</v>
      </c>
      <c r="F287" s="251" t="s">
        <v>5623</v>
      </c>
      <c r="G287" s="248"/>
      <c r="H287" s="252">
        <v>644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236</v>
      </c>
      <c r="AU287" s="258" t="s">
        <v>21</v>
      </c>
      <c r="AV287" s="13" t="s">
        <v>21</v>
      </c>
      <c r="AW287" s="13" t="s">
        <v>36</v>
      </c>
      <c r="AX287" s="13" t="s">
        <v>88</v>
      </c>
      <c r="AY287" s="258" t="s">
        <v>225</v>
      </c>
    </row>
    <row r="288" s="2" customFormat="1" ht="33" customHeight="1">
      <c r="A288" s="40"/>
      <c r="B288" s="41"/>
      <c r="C288" s="229" t="s">
        <v>584</v>
      </c>
      <c r="D288" s="229" t="s">
        <v>227</v>
      </c>
      <c r="E288" s="230" t="s">
        <v>5673</v>
      </c>
      <c r="F288" s="231" t="s">
        <v>5674</v>
      </c>
      <c r="G288" s="232" t="s">
        <v>459</v>
      </c>
      <c r="H288" s="233">
        <v>618</v>
      </c>
      <c r="I288" s="234"/>
      <c r="J288" s="235">
        <f>ROUND(I288*H288,2)</f>
        <v>0</v>
      </c>
      <c r="K288" s="231" t="s">
        <v>231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232</v>
      </c>
      <c r="AT288" s="240" t="s">
        <v>227</v>
      </c>
      <c r="AU288" s="240" t="s">
        <v>21</v>
      </c>
      <c r="AY288" s="18" t="s">
        <v>225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88</v>
      </c>
      <c r="BK288" s="241">
        <f>ROUND(I288*H288,2)</f>
        <v>0</v>
      </c>
      <c r="BL288" s="18" t="s">
        <v>232</v>
      </c>
      <c r="BM288" s="240" t="s">
        <v>5675</v>
      </c>
    </row>
    <row r="289" s="2" customFormat="1">
      <c r="A289" s="40"/>
      <c r="B289" s="41"/>
      <c r="C289" s="42"/>
      <c r="D289" s="242" t="s">
        <v>234</v>
      </c>
      <c r="E289" s="42"/>
      <c r="F289" s="243" t="s">
        <v>5676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234</v>
      </c>
      <c r="AU289" s="18" t="s">
        <v>21</v>
      </c>
    </row>
    <row r="290" s="13" customFormat="1">
      <c r="A290" s="13"/>
      <c r="B290" s="247"/>
      <c r="C290" s="248"/>
      <c r="D290" s="249" t="s">
        <v>236</v>
      </c>
      <c r="E290" s="250" t="s">
        <v>1</v>
      </c>
      <c r="F290" s="251" t="s">
        <v>5628</v>
      </c>
      <c r="G290" s="248"/>
      <c r="H290" s="252">
        <v>618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236</v>
      </c>
      <c r="AU290" s="258" t="s">
        <v>21</v>
      </c>
      <c r="AV290" s="13" t="s">
        <v>21</v>
      </c>
      <c r="AW290" s="13" t="s">
        <v>36</v>
      </c>
      <c r="AX290" s="13" t="s">
        <v>88</v>
      </c>
      <c r="AY290" s="258" t="s">
        <v>225</v>
      </c>
    </row>
    <row r="291" s="2" customFormat="1" ht="33" customHeight="1">
      <c r="A291" s="40"/>
      <c r="B291" s="41"/>
      <c r="C291" s="229" t="s">
        <v>591</v>
      </c>
      <c r="D291" s="229" t="s">
        <v>227</v>
      </c>
      <c r="E291" s="230" t="s">
        <v>5677</v>
      </c>
      <c r="F291" s="231" t="s">
        <v>5678</v>
      </c>
      <c r="G291" s="232" t="s">
        <v>459</v>
      </c>
      <c r="H291" s="233">
        <v>110</v>
      </c>
      <c r="I291" s="234"/>
      <c r="J291" s="235">
        <f>ROUND(I291*H291,2)</f>
        <v>0</v>
      </c>
      <c r="K291" s="231" t="s">
        <v>231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232</v>
      </c>
      <c r="AT291" s="240" t="s">
        <v>227</v>
      </c>
      <c r="AU291" s="240" t="s">
        <v>21</v>
      </c>
      <c r="AY291" s="18" t="s">
        <v>225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88</v>
      </c>
      <c r="BK291" s="241">
        <f>ROUND(I291*H291,2)</f>
        <v>0</v>
      </c>
      <c r="BL291" s="18" t="s">
        <v>232</v>
      </c>
      <c r="BM291" s="240" t="s">
        <v>5679</v>
      </c>
    </row>
    <row r="292" s="2" customFormat="1">
      <c r="A292" s="40"/>
      <c r="B292" s="41"/>
      <c r="C292" s="42"/>
      <c r="D292" s="242" t="s">
        <v>234</v>
      </c>
      <c r="E292" s="42"/>
      <c r="F292" s="243" t="s">
        <v>5680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234</v>
      </c>
      <c r="AU292" s="18" t="s">
        <v>21</v>
      </c>
    </row>
    <row r="293" s="13" customFormat="1">
      <c r="A293" s="13"/>
      <c r="B293" s="247"/>
      <c r="C293" s="248"/>
      <c r="D293" s="249" t="s">
        <v>236</v>
      </c>
      <c r="E293" s="250" t="s">
        <v>1</v>
      </c>
      <c r="F293" s="251" t="s">
        <v>5633</v>
      </c>
      <c r="G293" s="248"/>
      <c r="H293" s="252">
        <v>110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236</v>
      </c>
      <c r="AU293" s="258" t="s">
        <v>21</v>
      </c>
      <c r="AV293" s="13" t="s">
        <v>21</v>
      </c>
      <c r="AW293" s="13" t="s">
        <v>36</v>
      </c>
      <c r="AX293" s="13" t="s">
        <v>88</v>
      </c>
      <c r="AY293" s="258" t="s">
        <v>225</v>
      </c>
    </row>
    <row r="294" s="2" customFormat="1" ht="33" customHeight="1">
      <c r="A294" s="40"/>
      <c r="B294" s="41"/>
      <c r="C294" s="229" t="s">
        <v>447</v>
      </c>
      <c r="D294" s="229" t="s">
        <v>227</v>
      </c>
      <c r="E294" s="230" t="s">
        <v>5681</v>
      </c>
      <c r="F294" s="231" t="s">
        <v>5682</v>
      </c>
      <c r="G294" s="232" t="s">
        <v>459</v>
      </c>
      <c r="H294" s="233">
        <v>54</v>
      </c>
      <c r="I294" s="234"/>
      <c r="J294" s="235">
        <f>ROUND(I294*H294,2)</f>
        <v>0</v>
      </c>
      <c r="K294" s="231" t="s">
        <v>231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232</v>
      </c>
      <c r="AT294" s="240" t="s">
        <v>227</v>
      </c>
      <c r="AU294" s="240" t="s">
        <v>21</v>
      </c>
      <c r="AY294" s="18" t="s">
        <v>225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88</v>
      </c>
      <c r="BK294" s="241">
        <f>ROUND(I294*H294,2)</f>
        <v>0</v>
      </c>
      <c r="BL294" s="18" t="s">
        <v>232</v>
      </c>
      <c r="BM294" s="240" t="s">
        <v>5683</v>
      </c>
    </row>
    <row r="295" s="2" customFormat="1">
      <c r="A295" s="40"/>
      <c r="B295" s="41"/>
      <c r="C295" s="42"/>
      <c r="D295" s="242" t="s">
        <v>234</v>
      </c>
      <c r="E295" s="42"/>
      <c r="F295" s="243" t="s">
        <v>5684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234</v>
      </c>
      <c r="AU295" s="18" t="s">
        <v>21</v>
      </c>
    </row>
    <row r="296" s="13" customFormat="1">
      <c r="A296" s="13"/>
      <c r="B296" s="247"/>
      <c r="C296" s="248"/>
      <c r="D296" s="249" t="s">
        <v>236</v>
      </c>
      <c r="E296" s="250" t="s">
        <v>1</v>
      </c>
      <c r="F296" s="251" t="s">
        <v>5638</v>
      </c>
      <c r="G296" s="248"/>
      <c r="H296" s="252">
        <v>54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236</v>
      </c>
      <c r="AU296" s="258" t="s">
        <v>21</v>
      </c>
      <c r="AV296" s="13" t="s">
        <v>21</v>
      </c>
      <c r="AW296" s="13" t="s">
        <v>36</v>
      </c>
      <c r="AX296" s="13" t="s">
        <v>88</v>
      </c>
      <c r="AY296" s="258" t="s">
        <v>225</v>
      </c>
    </row>
    <row r="297" s="2" customFormat="1" ht="33" customHeight="1">
      <c r="A297" s="40"/>
      <c r="B297" s="41"/>
      <c r="C297" s="229" t="s">
        <v>451</v>
      </c>
      <c r="D297" s="229" t="s">
        <v>227</v>
      </c>
      <c r="E297" s="230" t="s">
        <v>5685</v>
      </c>
      <c r="F297" s="231" t="s">
        <v>5686</v>
      </c>
      <c r="G297" s="232" t="s">
        <v>459</v>
      </c>
      <c r="H297" s="233">
        <v>8</v>
      </c>
      <c r="I297" s="234"/>
      <c r="J297" s="235">
        <f>ROUND(I297*H297,2)</f>
        <v>0</v>
      </c>
      <c r="K297" s="231" t="s">
        <v>231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232</v>
      </c>
      <c r="AT297" s="240" t="s">
        <v>227</v>
      </c>
      <c r="AU297" s="240" t="s">
        <v>21</v>
      </c>
      <c r="AY297" s="18" t="s">
        <v>225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88</v>
      </c>
      <c r="BK297" s="241">
        <f>ROUND(I297*H297,2)</f>
        <v>0</v>
      </c>
      <c r="BL297" s="18" t="s">
        <v>232</v>
      </c>
      <c r="BM297" s="240" t="s">
        <v>5687</v>
      </c>
    </row>
    <row r="298" s="2" customFormat="1">
      <c r="A298" s="40"/>
      <c r="B298" s="41"/>
      <c r="C298" s="42"/>
      <c r="D298" s="242" t="s">
        <v>234</v>
      </c>
      <c r="E298" s="42"/>
      <c r="F298" s="243" t="s">
        <v>5688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234</v>
      </c>
      <c r="AU298" s="18" t="s">
        <v>21</v>
      </c>
    </row>
    <row r="299" s="13" customFormat="1">
      <c r="A299" s="13"/>
      <c r="B299" s="247"/>
      <c r="C299" s="248"/>
      <c r="D299" s="249" t="s">
        <v>236</v>
      </c>
      <c r="E299" s="250" t="s">
        <v>1</v>
      </c>
      <c r="F299" s="251" t="s">
        <v>5643</v>
      </c>
      <c r="G299" s="248"/>
      <c r="H299" s="252">
        <v>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236</v>
      </c>
      <c r="AU299" s="258" t="s">
        <v>21</v>
      </c>
      <c r="AV299" s="13" t="s">
        <v>21</v>
      </c>
      <c r="AW299" s="13" t="s">
        <v>36</v>
      </c>
      <c r="AX299" s="13" t="s">
        <v>88</v>
      </c>
      <c r="AY299" s="258" t="s">
        <v>225</v>
      </c>
    </row>
    <row r="300" s="2" customFormat="1" ht="33" customHeight="1">
      <c r="A300" s="40"/>
      <c r="B300" s="41"/>
      <c r="C300" s="229" t="s">
        <v>968</v>
      </c>
      <c r="D300" s="229" t="s">
        <v>227</v>
      </c>
      <c r="E300" s="230" t="s">
        <v>5689</v>
      </c>
      <c r="F300" s="231" t="s">
        <v>5690</v>
      </c>
      <c r="G300" s="232" t="s">
        <v>459</v>
      </c>
      <c r="H300" s="233">
        <v>14</v>
      </c>
      <c r="I300" s="234"/>
      <c r="J300" s="235">
        <f>ROUND(I300*H300,2)</f>
        <v>0</v>
      </c>
      <c r="K300" s="231" t="s">
        <v>231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232</v>
      </c>
      <c r="AT300" s="240" t="s">
        <v>227</v>
      </c>
      <c r="AU300" s="240" t="s">
        <v>21</v>
      </c>
      <c r="AY300" s="18" t="s">
        <v>225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88</v>
      </c>
      <c r="BK300" s="241">
        <f>ROUND(I300*H300,2)</f>
        <v>0</v>
      </c>
      <c r="BL300" s="18" t="s">
        <v>232</v>
      </c>
      <c r="BM300" s="240" t="s">
        <v>5691</v>
      </c>
    </row>
    <row r="301" s="2" customFormat="1">
      <c r="A301" s="40"/>
      <c r="B301" s="41"/>
      <c r="C301" s="42"/>
      <c r="D301" s="242" t="s">
        <v>234</v>
      </c>
      <c r="E301" s="42"/>
      <c r="F301" s="243" t="s">
        <v>5692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234</v>
      </c>
      <c r="AU301" s="18" t="s">
        <v>21</v>
      </c>
    </row>
    <row r="302" s="13" customFormat="1">
      <c r="A302" s="13"/>
      <c r="B302" s="247"/>
      <c r="C302" s="248"/>
      <c r="D302" s="249" t="s">
        <v>236</v>
      </c>
      <c r="E302" s="250" t="s">
        <v>1</v>
      </c>
      <c r="F302" s="251" t="s">
        <v>5648</v>
      </c>
      <c r="G302" s="248"/>
      <c r="H302" s="252">
        <v>14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236</v>
      </c>
      <c r="AU302" s="258" t="s">
        <v>21</v>
      </c>
      <c r="AV302" s="13" t="s">
        <v>21</v>
      </c>
      <c r="AW302" s="13" t="s">
        <v>36</v>
      </c>
      <c r="AX302" s="13" t="s">
        <v>88</v>
      </c>
      <c r="AY302" s="258" t="s">
        <v>225</v>
      </c>
    </row>
    <row r="303" s="2" customFormat="1" ht="33" customHeight="1">
      <c r="A303" s="40"/>
      <c r="B303" s="41"/>
      <c r="C303" s="229" t="s">
        <v>971</v>
      </c>
      <c r="D303" s="229" t="s">
        <v>227</v>
      </c>
      <c r="E303" s="230" t="s">
        <v>5693</v>
      </c>
      <c r="F303" s="231" t="s">
        <v>5694</v>
      </c>
      <c r="G303" s="232" t="s">
        <v>459</v>
      </c>
      <c r="H303" s="233">
        <v>2</v>
      </c>
      <c r="I303" s="234"/>
      <c r="J303" s="235">
        <f>ROUND(I303*H303,2)</f>
        <v>0</v>
      </c>
      <c r="K303" s="231" t="s">
        <v>231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232</v>
      </c>
      <c r="AT303" s="240" t="s">
        <v>227</v>
      </c>
      <c r="AU303" s="240" t="s">
        <v>21</v>
      </c>
      <c r="AY303" s="18" t="s">
        <v>225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88</v>
      </c>
      <c r="BK303" s="241">
        <f>ROUND(I303*H303,2)</f>
        <v>0</v>
      </c>
      <c r="BL303" s="18" t="s">
        <v>232</v>
      </c>
      <c r="BM303" s="240" t="s">
        <v>5695</v>
      </c>
    </row>
    <row r="304" s="2" customFormat="1">
      <c r="A304" s="40"/>
      <c r="B304" s="41"/>
      <c r="C304" s="42"/>
      <c r="D304" s="242" t="s">
        <v>234</v>
      </c>
      <c r="E304" s="42"/>
      <c r="F304" s="243" t="s">
        <v>5696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234</v>
      </c>
      <c r="AU304" s="18" t="s">
        <v>21</v>
      </c>
    </row>
    <row r="305" s="13" customFormat="1">
      <c r="A305" s="13"/>
      <c r="B305" s="247"/>
      <c r="C305" s="248"/>
      <c r="D305" s="249" t="s">
        <v>236</v>
      </c>
      <c r="E305" s="250" t="s">
        <v>1</v>
      </c>
      <c r="F305" s="251" t="s">
        <v>5653</v>
      </c>
      <c r="G305" s="248"/>
      <c r="H305" s="252">
        <v>2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236</v>
      </c>
      <c r="AU305" s="258" t="s">
        <v>21</v>
      </c>
      <c r="AV305" s="13" t="s">
        <v>21</v>
      </c>
      <c r="AW305" s="13" t="s">
        <v>36</v>
      </c>
      <c r="AX305" s="13" t="s">
        <v>88</v>
      </c>
      <c r="AY305" s="258" t="s">
        <v>225</v>
      </c>
    </row>
    <row r="306" s="2" customFormat="1" ht="33" customHeight="1">
      <c r="A306" s="40"/>
      <c r="B306" s="41"/>
      <c r="C306" s="229" t="s">
        <v>974</v>
      </c>
      <c r="D306" s="229" t="s">
        <v>227</v>
      </c>
      <c r="E306" s="230" t="s">
        <v>5697</v>
      </c>
      <c r="F306" s="231" t="s">
        <v>5698</v>
      </c>
      <c r="G306" s="232" t="s">
        <v>459</v>
      </c>
      <c r="H306" s="233">
        <v>6</v>
      </c>
      <c r="I306" s="234"/>
      <c r="J306" s="235">
        <f>ROUND(I306*H306,2)</f>
        <v>0</v>
      </c>
      <c r="K306" s="231" t="s">
        <v>231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232</v>
      </c>
      <c r="AT306" s="240" t="s">
        <v>227</v>
      </c>
      <c r="AU306" s="240" t="s">
        <v>21</v>
      </c>
      <c r="AY306" s="18" t="s">
        <v>225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88</v>
      </c>
      <c r="BK306" s="241">
        <f>ROUND(I306*H306,2)</f>
        <v>0</v>
      </c>
      <c r="BL306" s="18" t="s">
        <v>232</v>
      </c>
      <c r="BM306" s="240" t="s">
        <v>5699</v>
      </c>
    </row>
    <row r="307" s="2" customFormat="1">
      <c r="A307" s="40"/>
      <c r="B307" s="41"/>
      <c r="C307" s="42"/>
      <c r="D307" s="242" t="s">
        <v>234</v>
      </c>
      <c r="E307" s="42"/>
      <c r="F307" s="243" t="s">
        <v>5700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234</v>
      </c>
      <c r="AU307" s="18" t="s">
        <v>21</v>
      </c>
    </row>
    <row r="308" s="13" customFormat="1">
      <c r="A308" s="13"/>
      <c r="B308" s="247"/>
      <c r="C308" s="248"/>
      <c r="D308" s="249" t="s">
        <v>236</v>
      </c>
      <c r="E308" s="250" t="s">
        <v>1</v>
      </c>
      <c r="F308" s="251" t="s">
        <v>5658</v>
      </c>
      <c r="G308" s="248"/>
      <c r="H308" s="252">
        <v>6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236</v>
      </c>
      <c r="AU308" s="258" t="s">
        <v>21</v>
      </c>
      <c r="AV308" s="13" t="s">
        <v>21</v>
      </c>
      <c r="AW308" s="13" t="s">
        <v>36</v>
      </c>
      <c r="AX308" s="13" t="s">
        <v>88</v>
      </c>
      <c r="AY308" s="258" t="s">
        <v>225</v>
      </c>
    </row>
    <row r="309" s="2" customFormat="1" ht="33" customHeight="1">
      <c r="A309" s="40"/>
      <c r="B309" s="41"/>
      <c r="C309" s="229" t="s">
        <v>587</v>
      </c>
      <c r="D309" s="229" t="s">
        <v>227</v>
      </c>
      <c r="E309" s="230" t="s">
        <v>5701</v>
      </c>
      <c r="F309" s="231" t="s">
        <v>5702</v>
      </c>
      <c r="G309" s="232" t="s">
        <v>459</v>
      </c>
      <c r="H309" s="233">
        <v>2</v>
      </c>
      <c r="I309" s="234"/>
      <c r="J309" s="235">
        <f>ROUND(I309*H309,2)</f>
        <v>0</v>
      </c>
      <c r="K309" s="231" t="s">
        <v>231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232</v>
      </c>
      <c r="AT309" s="240" t="s">
        <v>227</v>
      </c>
      <c r="AU309" s="240" t="s">
        <v>21</v>
      </c>
      <c r="AY309" s="18" t="s">
        <v>225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88</v>
      </c>
      <c r="BK309" s="241">
        <f>ROUND(I309*H309,2)</f>
        <v>0</v>
      </c>
      <c r="BL309" s="18" t="s">
        <v>232</v>
      </c>
      <c r="BM309" s="240" t="s">
        <v>5703</v>
      </c>
    </row>
    <row r="310" s="2" customFormat="1">
      <c r="A310" s="40"/>
      <c r="B310" s="41"/>
      <c r="C310" s="42"/>
      <c r="D310" s="242" t="s">
        <v>234</v>
      </c>
      <c r="E310" s="42"/>
      <c r="F310" s="243" t="s">
        <v>5704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234</v>
      </c>
      <c r="AU310" s="18" t="s">
        <v>21</v>
      </c>
    </row>
    <row r="311" s="13" customFormat="1">
      <c r="A311" s="13"/>
      <c r="B311" s="247"/>
      <c r="C311" s="248"/>
      <c r="D311" s="249" t="s">
        <v>236</v>
      </c>
      <c r="E311" s="250" t="s">
        <v>1</v>
      </c>
      <c r="F311" s="251" t="s">
        <v>5663</v>
      </c>
      <c r="G311" s="248"/>
      <c r="H311" s="252">
        <v>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236</v>
      </c>
      <c r="AU311" s="258" t="s">
        <v>21</v>
      </c>
      <c r="AV311" s="13" t="s">
        <v>21</v>
      </c>
      <c r="AW311" s="13" t="s">
        <v>36</v>
      </c>
      <c r="AX311" s="13" t="s">
        <v>88</v>
      </c>
      <c r="AY311" s="258" t="s">
        <v>225</v>
      </c>
    </row>
    <row r="312" s="2" customFormat="1" ht="33" customHeight="1">
      <c r="A312" s="40"/>
      <c r="B312" s="41"/>
      <c r="C312" s="229" t="s">
        <v>1444</v>
      </c>
      <c r="D312" s="229" t="s">
        <v>227</v>
      </c>
      <c r="E312" s="230" t="s">
        <v>5705</v>
      </c>
      <c r="F312" s="231" t="s">
        <v>5706</v>
      </c>
      <c r="G312" s="232" t="s">
        <v>459</v>
      </c>
      <c r="H312" s="233">
        <v>4</v>
      </c>
      <c r="I312" s="234"/>
      <c r="J312" s="235">
        <f>ROUND(I312*H312,2)</f>
        <v>0</v>
      </c>
      <c r="K312" s="231" t="s">
        <v>231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232</v>
      </c>
      <c r="AT312" s="240" t="s">
        <v>227</v>
      </c>
      <c r="AU312" s="240" t="s">
        <v>21</v>
      </c>
      <c r="AY312" s="18" t="s">
        <v>225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88</v>
      </c>
      <c r="BK312" s="241">
        <f>ROUND(I312*H312,2)</f>
        <v>0</v>
      </c>
      <c r="BL312" s="18" t="s">
        <v>232</v>
      </c>
      <c r="BM312" s="240" t="s">
        <v>5707</v>
      </c>
    </row>
    <row r="313" s="2" customFormat="1">
      <c r="A313" s="40"/>
      <c r="B313" s="41"/>
      <c r="C313" s="42"/>
      <c r="D313" s="242" t="s">
        <v>234</v>
      </c>
      <c r="E313" s="42"/>
      <c r="F313" s="243" t="s">
        <v>5708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234</v>
      </c>
      <c r="AU313" s="18" t="s">
        <v>21</v>
      </c>
    </row>
    <row r="314" s="13" customFormat="1">
      <c r="A314" s="13"/>
      <c r="B314" s="247"/>
      <c r="C314" s="248"/>
      <c r="D314" s="249" t="s">
        <v>236</v>
      </c>
      <c r="E314" s="250" t="s">
        <v>1</v>
      </c>
      <c r="F314" s="251" t="s">
        <v>5668</v>
      </c>
      <c r="G314" s="248"/>
      <c r="H314" s="252">
        <v>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236</v>
      </c>
      <c r="AU314" s="258" t="s">
        <v>21</v>
      </c>
      <c r="AV314" s="13" t="s">
        <v>21</v>
      </c>
      <c r="AW314" s="13" t="s">
        <v>36</v>
      </c>
      <c r="AX314" s="13" t="s">
        <v>88</v>
      </c>
      <c r="AY314" s="258" t="s">
        <v>225</v>
      </c>
    </row>
    <row r="315" s="2" customFormat="1" ht="24.15" customHeight="1">
      <c r="A315" s="40"/>
      <c r="B315" s="41"/>
      <c r="C315" s="229" t="s">
        <v>1448</v>
      </c>
      <c r="D315" s="229" t="s">
        <v>227</v>
      </c>
      <c r="E315" s="230" t="s">
        <v>5709</v>
      </c>
      <c r="F315" s="231" t="s">
        <v>5710</v>
      </c>
      <c r="G315" s="232" t="s">
        <v>459</v>
      </c>
      <c r="H315" s="233">
        <v>7308</v>
      </c>
      <c r="I315" s="234"/>
      <c r="J315" s="235">
        <f>ROUND(I315*H315,2)</f>
        <v>0</v>
      </c>
      <c r="K315" s="231" t="s">
        <v>231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232</v>
      </c>
      <c r="AT315" s="240" t="s">
        <v>227</v>
      </c>
      <c r="AU315" s="240" t="s">
        <v>21</v>
      </c>
      <c r="AY315" s="18" t="s">
        <v>225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88</v>
      </c>
      <c r="BK315" s="241">
        <f>ROUND(I315*H315,2)</f>
        <v>0</v>
      </c>
      <c r="BL315" s="18" t="s">
        <v>232</v>
      </c>
      <c r="BM315" s="240" t="s">
        <v>5711</v>
      </c>
    </row>
    <row r="316" s="2" customFormat="1">
      <c r="A316" s="40"/>
      <c r="B316" s="41"/>
      <c r="C316" s="42"/>
      <c r="D316" s="242" t="s">
        <v>234</v>
      </c>
      <c r="E316" s="42"/>
      <c r="F316" s="243" t="s">
        <v>5712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234</v>
      </c>
      <c r="AU316" s="18" t="s">
        <v>21</v>
      </c>
    </row>
    <row r="317" s="13" customFormat="1">
      <c r="A317" s="13"/>
      <c r="B317" s="247"/>
      <c r="C317" s="248"/>
      <c r="D317" s="249" t="s">
        <v>236</v>
      </c>
      <c r="E317" s="250" t="s">
        <v>1</v>
      </c>
      <c r="F317" s="251" t="s">
        <v>5713</v>
      </c>
      <c r="G317" s="248"/>
      <c r="H317" s="252">
        <v>7308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236</v>
      </c>
      <c r="AU317" s="258" t="s">
        <v>21</v>
      </c>
      <c r="AV317" s="13" t="s">
        <v>21</v>
      </c>
      <c r="AW317" s="13" t="s">
        <v>36</v>
      </c>
      <c r="AX317" s="13" t="s">
        <v>88</v>
      </c>
      <c r="AY317" s="258" t="s">
        <v>225</v>
      </c>
    </row>
    <row r="318" s="2" customFormat="1" ht="24.15" customHeight="1">
      <c r="A318" s="40"/>
      <c r="B318" s="41"/>
      <c r="C318" s="229" t="s">
        <v>1453</v>
      </c>
      <c r="D318" s="229" t="s">
        <v>227</v>
      </c>
      <c r="E318" s="230" t="s">
        <v>5714</v>
      </c>
      <c r="F318" s="231" t="s">
        <v>5715</v>
      </c>
      <c r="G318" s="232" t="s">
        <v>459</v>
      </c>
      <c r="H318" s="233">
        <v>6409</v>
      </c>
      <c r="I318" s="234"/>
      <c r="J318" s="235">
        <f>ROUND(I318*H318,2)</f>
        <v>0</v>
      </c>
      <c r="K318" s="231" t="s">
        <v>231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232</v>
      </c>
      <c r="AT318" s="240" t="s">
        <v>227</v>
      </c>
      <c r="AU318" s="240" t="s">
        <v>21</v>
      </c>
      <c r="AY318" s="18" t="s">
        <v>225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88</v>
      </c>
      <c r="BK318" s="241">
        <f>ROUND(I318*H318,2)</f>
        <v>0</v>
      </c>
      <c r="BL318" s="18" t="s">
        <v>232</v>
      </c>
      <c r="BM318" s="240" t="s">
        <v>5716</v>
      </c>
    </row>
    <row r="319" s="2" customFormat="1">
      <c r="A319" s="40"/>
      <c r="B319" s="41"/>
      <c r="C319" s="42"/>
      <c r="D319" s="242" t="s">
        <v>234</v>
      </c>
      <c r="E319" s="42"/>
      <c r="F319" s="243" t="s">
        <v>5717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234</v>
      </c>
      <c r="AU319" s="18" t="s">
        <v>21</v>
      </c>
    </row>
    <row r="320" s="13" customFormat="1">
      <c r="A320" s="13"/>
      <c r="B320" s="247"/>
      <c r="C320" s="248"/>
      <c r="D320" s="249" t="s">
        <v>236</v>
      </c>
      <c r="E320" s="250" t="s">
        <v>1</v>
      </c>
      <c r="F320" s="251" t="s">
        <v>5718</v>
      </c>
      <c r="G320" s="248"/>
      <c r="H320" s="252">
        <v>6409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236</v>
      </c>
      <c r="AU320" s="258" t="s">
        <v>21</v>
      </c>
      <c r="AV320" s="13" t="s">
        <v>21</v>
      </c>
      <c r="AW320" s="13" t="s">
        <v>36</v>
      </c>
      <c r="AX320" s="13" t="s">
        <v>88</v>
      </c>
      <c r="AY320" s="258" t="s">
        <v>225</v>
      </c>
    </row>
    <row r="321" s="2" customFormat="1" ht="24.15" customHeight="1">
      <c r="A321" s="40"/>
      <c r="B321" s="41"/>
      <c r="C321" s="229" t="s">
        <v>1457</v>
      </c>
      <c r="D321" s="229" t="s">
        <v>227</v>
      </c>
      <c r="E321" s="230" t="s">
        <v>5719</v>
      </c>
      <c r="F321" s="231" t="s">
        <v>5720</v>
      </c>
      <c r="G321" s="232" t="s">
        <v>459</v>
      </c>
      <c r="H321" s="233">
        <v>2987</v>
      </c>
      <c r="I321" s="234"/>
      <c r="J321" s="235">
        <f>ROUND(I321*H321,2)</f>
        <v>0</v>
      </c>
      <c r="K321" s="231" t="s">
        <v>231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232</v>
      </c>
      <c r="AT321" s="240" t="s">
        <v>227</v>
      </c>
      <c r="AU321" s="240" t="s">
        <v>21</v>
      </c>
      <c r="AY321" s="18" t="s">
        <v>225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88</v>
      </c>
      <c r="BK321" s="241">
        <f>ROUND(I321*H321,2)</f>
        <v>0</v>
      </c>
      <c r="BL321" s="18" t="s">
        <v>232</v>
      </c>
      <c r="BM321" s="240" t="s">
        <v>5721</v>
      </c>
    </row>
    <row r="322" s="2" customFormat="1">
      <c r="A322" s="40"/>
      <c r="B322" s="41"/>
      <c r="C322" s="42"/>
      <c r="D322" s="242" t="s">
        <v>234</v>
      </c>
      <c r="E322" s="42"/>
      <c r="F322" s="243" t="s">
        <v>5722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234</v>
      </c>
      <c r="AU322" s="18" t="s">
        <v>21</v>
      </c>
    </row>
    <row r="323" s="13" customFormat="1">
      <c r="A323" s="13"/>
      <c r="B323" s="247"/>
      <c r="C323" s="248"/>
      <c r="D323" s="249" t="s">
        <v>236</v>
      </c>
      <c r="E323" s="250" t="s">
        <v>1</v>
      </c>
      <c r="F323" s="251" t="s">
        <v>5723</v>
      </c>
      <c r="G323" s="248"/>
      <c r="H323" s="252">
        <v>2987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236</v>
      </c>
      <c r="AU323" s="258" t="s">
        <v>21</v>
      </c>
      <c r="AV323" s="13" t="s">
        <v>21</v>
      </c>
      <c r="AW323" s="13" t="s">
        <v>36</v>
      </c>
      <c r="AX323" s="13" t="s">
        <v>88</v>
      </c>
      <c r="AY323" s="258" t="s">
        <v>225</v>
      </c>
    </row>
    <row r="324" s="2" customFormat="1" ht="24.15" customHeight="1">
      <c r="A324" s="40"/>
      <c r="B324" s="41"/>
      <c r="C324" s="229" t="s">
        <v>1462</v>
      </c>
      <c r="D324" s="229" t="s">
        <v>227</v>
      </c>
      <c r="E324" s="230" t="s">
        <v>5724</v>
      </c>
      <c r="F324" s="231" t="s">
        <v>5725</v>
      </c>
      <c r="G324" s="232" t="s">
        <v>459</v>
      </c>
      <c r="H324" s="233">
        <v>2871</v>
      </c>
      <c r="I324" s="234"/>
      <c r="J324" s="235">
        <f>ROUND(I324*H324,2)</f>
        <v>0</v>
      </c>
      <c r="K324" s="231" t="s">
        <v>231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232</v>
      </c>
      <c r="AT324" s="240" t="s">
        <v>227</v>
      </c>
      <c r="AU324" s="240" t="s">
        <v>21</v>
      </c>
      <c r="AY324" s="18" t="s">
        <v>225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88</v>
      </c>
      <c r="BK324" s="241">
        <f>ROUND(I324*H324,2)</f>
        <v>0</v>
      </c>
      <c r="BL324" s="18" t="s">
        <v>232</v>
      </c>
      <c r="BM324" s="240" t="s">
        <v>5726</v>
      </c>
    </row>
    <row r="325" s="2" customFormat="1">
      <c r="A325" s="40"/>
      <c r="B325" s="41"/>
      <c r="C325" s="42"/>
      <c r="D325" s="242" t="s">
        <v>234</v>
      </c>
      <c r="E325" s="42"/>
      <c r="F325" s="243" t="s">
        <v>5727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234</v>
      </c>
      <c r="AU325" s="18" t="s">
        <v>21</v>
      </c>
    </row>
    <row r="326" s="13" customFormat="1">
      <c r="A326" s="13"/>
      <c r="B326" s="247"/>
      <c r="C326" s="248"/>
      <c r="D326" s="249" t="s">
        <v>236</v>
      </c>
      <c r="E326" s="250" t="s">
        <v>1</v>
      </c>
      <c r="F326" s="251" t="s">
        <v>5728</v>
      </c>
      <c r="G326" s="248"/>
      <c r="H326" s="252">
        <v>2871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236</v>
      </c>
      <c r="AU326" s="258" t="s">
        <v>21</v>
      </c>
      <c r="AV326" s="13" t="s">
        <v>21</v>
      </c>
      <c r="AW326" s="13" t="s">
        <v>36</v>
      </c>
      <c r="AX326" s="13" t="s">
        <v>88</v>
      </c>
      <c r="AY326" s="258" t="s">
        <v>225</v>
      </c>
    </row>
    <row r="327" s="2" customFormat="1" ht="24.15" customHeight="1">
      <c r="A327" s="40"/>
      <c r="B327" s="41"/>
      <c r="C327" s="229" t="s">
        <v>1466</v>
      </c>
      <c r="D327" s="229" t="s">
        <v>227</v>
      </c>
      <c r="E327" s="230" t="s">
        <v>5729</v>
      </c>
      <c r="F327" s="231" t="s">
        <v>5730</v>
      </c>
      <c r="G327" s="232" t="s">
        <v>459</v>
      </c>
      <c r="H327" s="233">
        <v>435</v>
      </c>
      <c r="I327" s="234"/>
      <c r="J327" s="235">
        <f>ROUND(I327*H327,2)</f>
        <v>0</v>
      </c>
      <c r="K327" s="231" t="s">
        <v>231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232</v>
      </c>
      <c r="AT327" s="240" t="s">
        <v>227</v>
      </c>
      <c r="AU327" s="240" t="s">
        <v>21</v>
      </c>
      <c r="AY327" s="18" t="s">
        <v>225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88</v>
      </c>
      <c r="BK327" s="241">
        <f>ROUND(I327*H327,2)</f>
        <v>0</v>
      </c>
      <c r="BL327" s="18" t="s">
        <v>232</v>
      </c>
      <c r="BM327" s="240" t="s">
        <v>5731</v>
      </c>
    </row>
    <row r="328" s="2" customFormat="1">
      <c r="A328" s="40"/>
      <c r="B328" s="41"/>
      <c r="C328" s="42"/>
      <c r="D328" s="242" t="s">
        <v>234</v>
      </c>
      <c r="E328" s="42"/>
      <c r="F328" s="243" t="s">
        <v>5732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234</v>
      </c>
      <c r="AU328" s="18" t="s">
        <v>21</v>
      </c>
    </row>
    <row r="329" s="13" customFormat="1">
      <c r="A329" s="13"/>
      <c r="B329" s="247"/>
      <c r="C329" s="248"/>
      <c r="D329" s="249" t="s">
        <v>236</v>
      </c>
      <c r="E329" s="250" t="s">
        <v>1</v>
      </c>
      <c r="F329" s="251" t="s">
        <v>5733</v>
      </c>
      <c r="G329" s="248"/>
      <c r="H329" s="252">
        <v>435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236</v>
      </c>
      <c r="AU329" s="258" t="s">
        <v>21</v>
      </c>
      <c r="AV329" s="13" t="s">
        <v>21</v>
      </c>
      <c r="AW329" s="13" t="s">
        <v>36</v>
      </c>
      <c r="AX329" s="13" t="s">
        <v>88</v>
      </c>
      <c r="AY329" s="258" t="s">
        <v>225</v>
      </c>
    </row>
    <row r="330" s="2" customFormat="1" ht="24.15" customHeight="1">
      <c r="A330" s="40"/>
      <c r="B330" s="41"/>
      <c r="C330" s="229" t="s">
        <v>1472</v>
      </c>
      <c r="D330" s="229" t="s">
        <v>227</v>
      </c>
      <c r="E330" s="230" t="s">
        <v>5734</v>
      </c>
      <c r="F330" s="231" t="s">
        <v>5735</v>
      </c>
      <c r="G330" s="232" t="s">
        <v>459</v>
      </c>
      <c r="H330" s="233">
        <v>319</v>
      </c>
      <c r="I330" s="234"/>
      <c r="J330" s="235">
        <f>ROUND(I330*H330,2)</f>
        <v>0</v>
      </c>
      <c r="K330" s="231" t="s">
        <v>231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232</v>
      </c>
      <c r="AT330" s="240" t="s">
        <v>227</v>
      </c>
      <c r="AU330" s="240" t="s">
        <v>21</v>
      </c>
      <c r="AY330" s="18" t="s">
        <v>225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88</v>
      </c>
      <c r="BK330" s="241">
        <f>ROUND(I330*H330,2)</f>
        <v>0</v>
      </c>
      <c r="BL330" s="18" t="s">
        <v>232</v>
      </c>
      <c r="BM330" s="240" t="s">
        <v>5736</v>
      </c>
    </row>
    <row r="331" s="2" customFormat="1">
      <c r="A331" s="40"/>
      <c r="B331" s="41"/>
      <c r="C331" s="42"/>
      <c r="D331" s="242" t="s">
        <v>234</v>
      </c>
      <c r="E331" s="42"/>
      <c r="F331" s="243" t="s">
        <v>5737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234</v>
      </c>
      <c r="AU331" s="18" t="s">
        <v>21</v>
      </c>
    </row>
    <row r="332" s="13" customFormat="1">
      <c r="A332" s="13"/>
      <c r="B332" s="247"/>
      <c r="C332" s="248"/>
      <c r="D332" s="249" t="s">
        <v>236</v>
      </c>
      <c r="E332" s="250" t="s">
        <v>1</v>
      </c>
      <c r="F332" s="251" t="s">
        <v>5738</v>
      </c>
      <c r="G332" s="248"/>
      <c r="H332" s="252">
        <v>319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236</v>
      </c>
      <c r="AU332" s="258" t="s">
        <v>21</v>
      </c>
      <c r="AV332" s="13" t="s">
        <v>21</v>
      </c>
      <c r="AW332" s="13" t="s">
        <v>36</v>
      </c>
      <c r="AX332" s="13" t="s">
        <v>88</v>
      </c>
      <c r="AY332" s="258" t="s">
        <v>225</v>
      </c>
    </row>
    <row r="333" s="2" customFormat="1" ht="24.15" customHeight="1">
      <c r="A333" s="40"/>
      <c r="B333" s="41"/>
      <c r="C333" s="229" t="s">
        <v>1477</v>
      </c>
      <c r="D333" s="229" t="s">
        <v>227</v>
      </c>
      <c r="E333" s="230" t="s">
        <v>5739</v>
      </c>
      <c r="F333" s="231" t="s">
        <v>5740</v>
      </c>
      <c r="G333" s="232" t="s">
        <v>459</v>
      </c>
      <c r="H333" s="233">
        <v>1</v>
      </c>
      <c r="I333" s="234"/>
      <c r="J333" s="235">
        <f>ROUND(I333*H333,2)</f>
        <v>0</v>
      </c>
      <c r="K333" s="231" t="s">
        <v>231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232</v>
      </c>
      <c r="AT333" s="240" t="s">
        <v>227</v>
      </c>
      <c r="AU333" s="240" t="s">
        <v>21</v>
      </c>
      <c r="AY333" s="18" t="s">
        <v>225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88</v>
      </c>
      <c r="BK333" s="241">
        <f>ROUND(I333*H333,2)</f>
        <v>0</v>
      </c>
      <c r="BL333" s="18" t="s">
        <v>232</v>
      </c>
      <c r="BM333" s="240" t="s">
        <v>5741</v>
      </c>
    </row>
    <row r="334" s="2" customFormat="1">
      <c r="A334" s="40"/>
      <c r="B334" s="41"/>
      <c r="C334" s="42"/>
      <c r="D334" s="242" t="s">
        <v>234</v>
      </c>
      <c r="E334" s="42"/>
      <c r="F334" s="243" t="s">
        <v>5742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234</v>
      </c>
      <c r="AU334" s="18" t="s">
        <v>21</v>
      </c>
    </row>
    <row r="335" s="13" customFormat="1">
      <c r="A335" s="13"/>
      <c r="B335" s="247"/>
      <c r="C335" s="248"/>
      <c r="D335" s="249" t="s">
        <v>236</v>
      </c>
      <c r="E335" s="250" t="s">
        <v>1</v>
      </c>
      <c r="F335" s="251" t="s">
        <v>5414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236</v>
      </c>
      <c r="AU335" s="258" t="s">
        <v>21</v>
      </c>
      <c r="AV335" s="13" t="s">
        <v>21</v>
      </c>
      <c r="AW335" s="13" t="s">
        <v>36</v>
      </c>
      <c r="AX335" s="13" t="s">
        <v>88</v>
      </c>
      <c r="AY335" s="258" t="s">
        <v>225</v>
      </c>
    </row>
    <row r="336" s="2" customFormat="1" ht="21.75" customHeight="1">
      <c r="A336" s="40"/>
      <c r="B336" s="41"/>
      <c r="C336" s="229" t="s">
        <v>1482</v>
      </c>
      <c r="D336" s="229" t="s">
        <v>227</v>
      </c>
      <c r="E336" s="230" t="s">
        <v>5743</v>
      </c>
      <c r="F336" s="231" t="s">
        <v>5744</v>
      </c>
      <c r="G336" s="232" t="s">
        <v>459</v>
      </c>
      <c r="H336" s="233">
        <v>252</v>
      </c>
      <c r="I336" s="234"/>
      <c r="J336" s="235">
        <f>ROUND(I336*H336,2)</f>
        <v>0</v>
      </c>
      <c r="K336" s="231" t="s">
        <v>231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232</v>
      </c>
      <c r="AT336" s="240" t="s">
        <v>227</v>
      </c>
      <c r="AU336" s="240" t="s">
        <v>21</v>
      </c>
      <c r="AY336" s="18" t="s">
        <v>225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88</v>
      </c>
      <c r="BK336" s="241">
        <f>ROUND(I336*H336,2)</f>
        <v>0</v>
      </c>
      <c r="BL336" s="18" t="s">
        <v>232</v>
      </c>
      <c r="BM336" s="240" t="s">
        <v>5745</v>
      </c>
    </row>
    <row r="337" s="2" customFormat="1">
      <c r="A337" s="40"/>
      <c r="B337" s="41"/>
      <c r="C337" s="42"/>
      <c r="D337" s="242" t="s">
        <v>234</v>
      </c>
      <c r="E337" s="42"/>
      <c r="F337" s="243" t="s">
        <v>5746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234</v>
      </c>
      <c r="AU337" s="18" t="s">
        <v>21</v>
      </c>
    </row>
    <row r="338" s="13" customFormat="1">
      <c r="A338" s="13"/>
      <c r="B338" s="247"/>
      <c r="C338" s="248"/>
      <c r="D338" s="249" t="s">
        <v>236</v>
      </c>
      <c r="E338" s="250" t="s">
        <v>1</v>
      </c>
      <c r="F338" s="251" t="s">
        <v>5415</v>
      </c>
      <c r="G338" s="248"/>
      <c r="H338" s="252">
        <v>252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236</v>
      </c>
      <c r="AU338" s="258" t="s">
        <v>21</v>
      </c>
      <c r="AV338" s="13" t="s">
        <v>21</v>
      </c>
      <c r="AW338" s="13" t="s">
        <v>36</v>
      </c>
      <c r="AX338" s="13" t="s">
        <v>88</v>
      </c>
      <c r="AY338" s="258" t="s">
        <v>225</v>
      </c>
    </row>
    <row r="339" s="2" customFormat="1" ht="24.15" customHeight="1">
      <c r="A339" s="40"/>
      <c r="B339" s="41"/>
      <c r="C339" s="229" t="s">
        <v>1488</v>
      </c>
      <c r="D339" s="229" t="s">
        <v>227</v>
      </c>
      <c r="E339" s="230" t="s">
        <v>5747</v>
      </c>
      <c r="F339" s="231" t="s">
        <v>5748</v>
      </c>
      <c r="G339" s="232" t="s">
        <v>459</v>
      </c>
      <c r="H339" s="233">
        <v>221</v>
      </c>
      <c r="I339" s="234"/>
      <c r="J339" s="235">
        <f>ROUND(I339*H339,2)</f>
        <v>0</v>
      </c>
      <c r="K339" s="231" t="s">
        <v>231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232</v>
      </c>
      <c r="AT339" s="240" t="s">
        <v>227</v>
      </c>
      <c r="AU339" s="240" t="s">
        <v>21</v>
      </c>
      <c r="AY339" s="18" t="s">
        <v>225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88</v>
      </c>
      <c r="BK339" s="241">
        <f>ROUND(I339*H339,2)</f>
        <v>0</v>
      </c>
      <c r="BL339" s="18" t="s">
        <v>232</v>
      </c>
      <c r="BM339" s="240" t="s">
        <v>5749</v>
      </c>
    </row>
    <row r="340" s="2" customFormat="1">
      <c r="A340" s="40"/>
      <c r="B340" s="41"/>
      <c r="C340" s="42"/>
      <c r="D340" s="242" t="s">
        <v>234</v>
      </c>
      <c r="E340" s="42"/>
      <c r="F340" s="243" t="s">
        <v>5750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234</v>
      </c>
      <c r="AU340" s="18" t="s">
        <v>21</v>
      </c>
    </row>
    <row r="341" s="13" customFormat="1">
      <c r="A341" s="13"/>
      <c r="B341" s="247"/>
      <c r="C341" s="248"/>
      <c r="D341" s="249" t="s">
        <v>236</v>
      </c>
      <c r="E341" s="250" t="s">
        <v>1</v>
      </c>
      <c r="F341" s="251" t="s">
        <v>5417</v>
      </c>
      <c r="G341" s="248"/>
      <c r="H341" s="252">
        <v>221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236</v>
      </c>
      <c r="AU341" s="258" t="s">
        <v>21</v>
      </c>
      <c r="AV341" s="13" t="s">
        <v>21</v>
      </c>
      <c r="AW341" s="13" t="s">
        <v>36</v>
      </c>
      <c r="AX341" s="13" t="s">
        <v>88</v>
      </c>
      <c r="AY341" s="258" t="s">
        <v>225</v>
      </c>
    </row>
    <row r="342" s="2" customFormat="1" ht="24.15" customHeight="1">
      <c r="A342" s="40"/>
      <c r="B342" s="41"/>
      <c r="C342" s="229" t="s">
        <v>1494</v>
      </c>
      <c r="D342" s="229" t="s">
        <v>227</v>
      </c>
      <c r="E342" s="230" t="s">
        <v>5751</v>
      </c>
      <c r="F342" s="231" t="s">
        <v>5752</v>
      </c>
      <c r="G342" s="232" t="s">
        <v>459</v>
      </c>
      <c r="H342" s="233">
        <v>103</v>
      </c>
      <c r="I342" s="234"/>
      <c r="J342" s="235">
        <f>ROUND(I342*H342,2)</f>
        <v>0</v>
      </c>
      <c r="K342" s="231" t="s">
        <v>231</v>
      </c>
      <c r="L342" s="46"/>
      <c r="M342" s="236" t="s">
        <v>1</v>
      </c>
      <c r="N342" s="237" t="s">
        <v>45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232</v>
      </c>
      <c r="AT342" s="240" t="s">
        <v>227</v>
      </c>
      <c r="AU342" s="240" t="s">
        <v>21</v>
      </c>
      <c r="AY342" s="18" t="s">
        <v>225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88</v>
      </c>
      <c r="BK342" s="241">
        <f>ROUND(I342*H342,2)</f>
        <v>0</v>
      </c>
      <c r="BL342" s="18" t="s">
        <v>232</v>
      </c>
      <c r="BM342" s="240" t="s">
        <v>5753</v>
      </c>
    </row>
    <row r="343" s="2" customFormat="1">
      <c r="A343" s="40"/>
      <c r="B343" s="41"/>
      <c r="C343" s="42"/>
      <c r="D343" s="242" t="s">
        <v>234</v>
      </c>
      <c r="E343" s="42"/>
      <c r="F343" s="243" t="s">
        <v>5754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234</v>
      </c>
      <c r="AU343" s="18" t="s">
        <v>21</v>
      </c>
    </row>
    <row r="344" s="13" customFormat="1">
      <c r="A344" s="13"/>
      <c r="B344" s="247"/>
      <c r="C344" s="248"/>
      <c r="D344" s="249" t="s">
        <v>236</v>
      </c>
      <c r="E344" s="250" t="s">
        <v>1</v>
      </c>
      <c r="F344" s="251" t="s">
        <v>5419</v>
      </c>
      <c r="G344" s="248"/>
      <c r="H344" s="252">
        <v>103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236</v>
      </c>
      <c r="AU344" s="258" t="s">
        <v>21</v>
      </c>
      <c r="AV344" s="13" t="s">
        <v>21</v>
      </c>
      <c r="AW344" s="13" t="s">
        <v>36</v>
      </c>
      <c r="AX344" s="13" t="s">
        <v>88</v>
      </c>
      <c r="AY344" s="258" t="s">
        <v>225</v>
      </c>
    </row>
    <row r="345" s="2" customFormat="1" ht="24.15" customHeight="1">
      <c r="A345" s="40"/>
      <c r="B345" s="41"/>
      <c r="C345" s="229" t="s">
        <v>1496</v>
      </c>
      <c r="D345" s="229" t="s">
        <v>227</v>
      </c>
      <c r="E345" s="230" t="s">
        <v>5755</v>
      </c>
      <c r="F345" s="231" t="s">
        <v>5756</v>
      </c>
      <c r="G345" s="232" t="s">
        <v>459</v>
      </c>
      <c r="H345" s="233">
        <v>99</v>
      </c>
      <c r="I345" s="234"/>
      <c r="J345" s="235">
        <f>ROUND(I345*H345,2)</f>
        <v>0</v>
      </c>
      <c r="K345" s="231" t="s">
        <v>231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232</v>
      </c>
      <c r="AT345" s="240" t="s">
        <v>227</v>
      </c>
      <c r="AU345" s="240" t="s">
        <v>21</v>
      </c>
      <c r="AY345" s="18" t="s">
        <v>225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88</v>
      </c>
      <c r="BK345" s="241">
        <f>ROUND(I345*H345,2)</f>
        <v>0</v>
      </c>
      <c r="BL345" s="18" t="s">
        <v>232</v>
      </c>
      <c r="BM345" s="240" t="s">
        <v>5757</v>
      </c>
    </row>
    <row r="346" s="2" customFormat="1">
      <c r="A346" s="40"/>
      <c r="B346" s="41"/>
      <c r="C346" s="42"/>
      <c r="D346" s="242" t="s">
        <v>234</v>
      </c>
      <c r="E346" s="42"/>
      <c r="F346" s="243" t="s">
        <v>5758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234</v>
      </c>
      <c r="AU346" s="18" t="s">
        <v>21</v>
      </c>
    </row>
    <row r="347" s="13" customFormat="1">
      <c r="A347" s="13"/>
      <c r="B347" s="247"/>
      <c r="C347" s="248"/>
      <c r="D347" s="249" t="s">
        <v>236</v>
      </c>
      <c r="E347" s="250" t="s">
        <v>1</v>
      </c>
      <c r="F347" s="251" t="s">
        <v>5420</v>
      </c>
      <c r="G347" s="248"/>
      <c r="H347" s="252">
        <v>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236</v>
      </c>
      <c r="AU347" s="258" t="s">
        <v>21</v>
      </c>
      <c r="AV347" s="13" t="s">
        <v>21</v>
      </c>
      <c r="AW347" s="13" t="s">
        <v>36</v>
      </c>
      <c r="AX347" s="13" t="s">
        <v>88</v>
      </c>
      <c r="AY347" s="258" t="s">
        <v>225</v>
      </c>
    </row>
    <row r="348" s="2" customFormat="1" ht="24.15" customHeight="1">
      <c r="A348" s="40"/>
      <c r="B348" s="41"/>
      <c r="C348" s="229" t="s">
        <v>1498</v>
      </c>
      <c r="D348" s="229" t="s">
        <v>227</v>
      </c>
      <c r="E348" s="230" t="s">
        <v>5759</v>
      </c>
      <c r="F348" s="231" t="s">
        <v>5760</v>
      </c>
      <c r="G348" s="232" t="s">
        <v>459</v>
      </c>
      <c r="H348" s="233">
        <v>15</v>
      </c>
      <c r="I348" s="234"/>
      <c r="J348" s="235">
        <f>ROUND(I348*H348,2)</f>
        <v>0</v>
      </c>
      <c r="K348" s="231" t="s">
        <v>231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232</v>
      </c>
      <c r="AT348" s="240" t="s">
        <v>227</v>
      </c>
      <c r="AU348" s="240" t="s">
        <v>21</v>
      </c>
      <c r="AY348" s="18" t="s">
        <v>225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88</v>
      </c>
      <c r="BK348" s="241">
        <f>ROUND(I348*H348,2)</f>
        <v>0</v>
      </c>
      <c r="BL348" s="18" t="s">
        <v>232</v>
      </c>
      <c r="BM348" s="240" t="s">
        <v>5761</v>
      </c>
    </row>
    <row r="349" s="2" customFormat="1">
      <c r="A349" s="40"/>
      <c r="B349" s="41"/>
      <c r="C349" s="42"/>
      <c r="D349" s="242" t="s">
        <v>234</v>
      </c>
      <c r="E349" s="42"/>
      <c r="F349" s="243" t="s">
        <v>5762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234</v>
      </c>
      <c r="AU349" s="18" t="s">
        <v>21</v>
      </c>
    </row>
    <row r="350" s="13" customFormat="1">
      <c r="A350" s="13"/>
      <c r="B350" s="247"/>
      <c r="C350" s="248"/>
      <c r="D350" s="249" t="s">
        <v>236</v>
      </c>
      <c r="E350" s="250" t="s">
        <v>1</v>
      </c>
      <c r="F350" s="251" t="s">
        <v>5412</v>
      </c>
      <c r="G350" s="248"/>
      <c r="H350" s="252">
        <v>15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236</v>
      </c>
      <c r="AU350" s="258" t="s">
        <v>21</v>
      </c>
      <c r="AV350" s="13" t="s">
        <v>21</v>
      </c>
      <c r="AW350" s="13" t="s">
        <v>36</v>
      </c>
      <c r="AX350" s="13" t="s">
        <v>88</v>
      </c>
      <c r="AY350" s="258" t="s">
        <v>225</v>
      </c>
    </row>
    <row r="351" s="2" customFormat="1" ht="24.15" customHeight="1">
      <c r="A351" s="40"/>
      <c r="B351" s="41"/>
      <c r="C351" s="229" t="s">
        <v>1501</v>
      </c>
      <c r="D351" s="229" t="s">
        <v>227</v>
      </c>
      <c r="E351" s="230" t="s">
        <v>5763</v>
      </c>
      <c r="F351" s="231" t="s">
        <v>5764</v>
      </c>
      <c r="G351" s="232" t="s">
        <v>459</v>
      </c>
      <c r="H351" s="233">
        <v>11</v>
      </c>
      <c r="I351" s="234"/>
      <c r="J351" s="235">
        <f>ROUND(I351*H351,2)</f>
        <v>0</v>
      </c>
      <c r="K351" s="231" t="s">
        <v>231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232</v>
      </c>
      <c r="AT351" s="240" t="s">
        <v>227</v>
      </c>
      <c r="AU351" s="240" t="s">
        <v>21</v>
      </c>
      <c r="AY351" s="18" t="s">
        <v>225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88</v>
      </c>
      <c r="BK351" s="241">
        <f>ROUND(I351*H351,2)</f>
        <v>0</v>
      </c>
      <c r="BL351" s="18" t="s">
        <v>232</v>
      </c>
      <c r="BM351" s="240" t="s">
        <v>5765</v>
      </c>
    </row>
    <row r="352" s="2" customFormat="1">
      <c r="A352" s="40"/>
      <c r="B352" s="41"/>
      <c r="C352" s="42"/>
      <c r="D352" s="242" t="s">
        <v>234</v>
      </c>
      <c r="E352" s="42"/>
      <c r="F352" s="243" t="s">
        <v>5766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234</v>
      </c>
      <c r="AU352" s="18" t="s">
        <v>21</v>
      </c>
    </row>
    <row r="353" s="13" customFormat="1">
      <c r="A353" s="13"/>
      <c r="B353" s="247"/>
      <c r="C353" s="248"/>
      <c r="D353" s="249" t="s">
        <v>236</v>
      </c>
      <c r="E353" s="250" t="s">
        <v>1</v>
      </c>
      <c r="F353" s="251" t="s">
        <v>5413</v>
      </c>
      <c r="G353" s="248"/>
      <c r="H353" s="252">
        <v>11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236</v>
      </c>
      <c r="AU353" s="258" t="s">
        <v>21</v>
      </c>
      <c r="AV353" s="13" t="s">
        <v>21</v>
      </c>
      <c r="AW353" s="13" t="s">
        <v>36</v>
      </c>
      <c r="AX353" s="13" t="s">
        <v>88</v>
      </c>
      <c r="AY353" s="258" t="s">
        <v>225</v>
      </c>
    </row>
    <row r="354" s="2" customFormat="1" ht="24.15" customHeight="1">
      <c r="A354" s="40"/>
      <c r="B354" s="41"/>
      <c r="C354" s="229" t="s">
        <v>1504</v>
      </c>
      <c r="D354" s="229" t="s">
        <v>227</v>
      </c>
      <c r="E354" s="230" t="s">
        <v>5767</v>
      </c>
      <c r="F354" s="231" t="s">
        <v>5768</v>
      </c>
      <c r="G354" s="232" t="s">
        <v>459</v>
      </c>
      <c r="H354" s="233">
        <v>1</v>
      </c>
      <c r="I354" s="234"/>
      <c r="J354" s="235">
        <f>ROUND(I354*H354,2)</f>
        <v>0</v>
      </c>
      <c r="K354" s="231" t="s">
        <v>231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232</v>
      </c>
      <c r="AT354" s="240" t="s">
        <v>227</v>
      </c>
      <c r="AU354" s="240" t="s">
        <v>21</v>
      </c>
      <c r="AY354" s="18" t="s">
        <v>225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88</v>
      </c>
      <c r="BK354" s="241">
        <f>ROUND(I354*H354,2)</f>
        <v>0</v>
      </c>
      <c r="BL354" s="18" t="s">
        <v>232</v>
      </c>
      <c r="BM354" s="240" t="s">
        <v>5769</v>
      </c>
    </row>
    <row r="355" s="2" customFormat="1">
      <c r="A355" s="40"/>
      <c r="B355" s="41"/>
      <c r="C355" s="42"/>
      <c r="D355" s="242" t="s">
        <v>234</v>
      </c>
      <c r="E355" s="42"/>
      <c r="F355" s="243" t="s">
        <v>5770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234</v>
      </c>
      <c r="AU355" s="18" t="s">
        <v>21</v>
      </c>
    </row>
    <row r="356" s="13" customFormat="1">
      <c r="A356" s="13"/>
      <c r="B356" s="247"/>
      <c r="C356" s="248"/>
      <c r="D356" s="249" t="s">
        <v>236</v>
      </c>
      <c r="E356" s="250" t="s">
        <v>1</v>
      </c>
      <c r="F356" s="251" t="s">
        <v>5414</v>
      </c>
      <c r="G356" s="248"/>
      <c r="H356" s="252">
        <v>1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236</v>
      </c>
      <c r="AU356" s="258" t="s">
        <v>21</v>
      </c>
      <c r="AV356" s="13" t="s">
        <v>21</v>
      </c>
      <c r="AW356" s="13" t="s">
        <v>36</v>
      </c>
      <c r="AX356" s="13" t="s">
        <v>88</v>
      </c>
      <c r="AY356" s="258" t="s">
        <v>225</v>
      </c>
    </row>
    <row r="357" s="2" customFormat="1" ht="24.15" customHeight="1">
      <c r="A357" s="40"/>
      <c r="B357" s="41"/>
      <c r="C357" s="229" t="s">
        <v>1507</v>
      </c>
      <c r="D357" s="229" t="s">
        <v>227</v>
      </c>
      <c r="E357" s="230" t="s">
        <v>5771</v>
      </c>
      <c r="F357" s="231" t="s">
        <v>5772</v>
      </c>
      <c r="G357" s="232" t="s">
        <v>459</v>
      </c>
      <c r="H357" s="233">
        <v>50</v>
      </c>
      <c r="I357" s="234"/>
      <c r="J357" s="235">
        <f>ROUND(I357*H357,2)</f>
        <v>0</v>
      </c>
      <c r="K357" s="231" t="s">
        <v>231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0.02989</v>
      </c>
      <c r="R357" s="238">
        <f>Q357*H357</f>
        <v>1.4944999999999999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232</v>
      </c>
      <c r="AT357" s="240" t="s">
        <v>227</v>
      </c>
      <c r="AU357" s="240" t="s">
        <v>21</v>
      </c>
      <c r="AY357" s="18" t="s">
        <v>225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88</v>
      </c>
      <c r="BK357" s="241">
        <f>ROUND(I357*H357,2)</f>
        <v>0</v>
      </c>
      <c r="BL357" s="18" t="s">
        <v>232</v>
      </c>
      <c r="BM357" s="240" t="s">
        <v>5773</v>
      </c>
    </row>
    <row r="358" s="2" customFormat="1">
      <c r="A358" s="40"/>
      <c r="B358" s="41"/>
      <c r="C358" s="42"/>
      <c r="D358" s="242" t="s">
        <v>234</v>
      </c>
      <c r="E358" s="42"/>
      <c r="F358" s="243" t="s">
        <v>5774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234</v>
      </c>
      <c r="AU358" s="18" t="s">
        <v>21</v>
      </c>
    </row>
    <row r="359" s="13" customFormat="1">
      <c r="A359" s="13"/>
      <c r="B359" s="247"/>
      <c r="C359" s="248"/>
      <c r="D359" s="249" t="s">
        <v>236</v>
      </c>
      <c r="E359" s="250" t="s">
        <v>1</v>
      </c>
      <c r="F359" s="251" t="s">
        <v>5775</v>
      </c>
      <c r="G359" s="248"/>
      <c r="H359" s="252">
        <v>50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236</v>
      </c>
      <c r="AU359" s="258" t="s">
        <v>21</v>
      </c>
      <c r="AV359" s="13" t="s">
        <v>21</v>
      </c>
      <c r="AW359" s="13" t="s">
        <v>36</v>
      </c>
      <c r="AX359" s="13" t="s">
        <v>88</v>
      </c>
      <c r="AY359" s="258" t="s">
        <v>225</v>
      </c>
    </row>
    <row r="360" s="2" customFormat="1" ht="21.75" customHeight="1">
      <c r="A360" s="40"/>
      <c r="B360" s="41"/>
      <c r="C360" s="229" t="s">
        <v>1510</v>
      </c>
      <c r="D360" s="229" t="s">
        <v>227</v>
      </c>
      <c r="E360" s="230" t="s">
        <v>5776</v>
      </c>
      <c r="F360" s="231" t="s">
        <v>5777</v>
      </c>
      <c r="G360" s="232" t="s">
        <v>459</v>
      </c>
      <c r="H360" s="233">
        <v>702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232</v>
      </c>
      <c r="AT360" s="240" t="s">
        <v>227</v>
      </c>
      <c r="AU360" s="240" t="s">
        <v>21</v>
      </c>
      <c r="AY360" s="18" t="s">
        <v>225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88</v>
      </c>
      <c r="BK360" s="241">
        <f>ROUND(I360*H360,2)</f>
        <v>0</v>
      </c>
      <c r="BL360" s="18" t="s">
        <v>232</v>
      </c>
      <c r="BM360" s="240" t="s">
        <v>5778</v>
      </c>
    </row>
    <row r="361" s="13" customFormat="1">
      <c r="A361" s="13"/>
      <c r="B361" s="247"/>
      <c r="C361" s="248"/>
      <c r="D361" s="249" t="s">
        <v>236</v>
      </c>
      <c r="E361" s="250" t="s">
        <v>1</v>
      </c>
      <c r="F361" s="251" t="s">
        <v>5779</v>
      </c>
      <c r="G361" s="248"/>
      <c r="H361" s="252">
        <v>702</v>
      </c>
      <c r="I361" s="253"/>
      <c r="J361" s="248"/>
      <c r="K361" s="248"/>
      <c r="L361" s="254"/>
      <c r="M361" s="302"/>
      <c r="N361" s="303"/>
      <c r="O361" s="303"/>
      <c r="P361" s="303"/>
      <c r="Q361" s="303"/>
      <c r="R361" s="303"/>
      <c r="S361" s="303"/>
      <c r="T361" s="30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236</v>
      </c>
      <c r="AU361" s="258" t="s">
        <v>21</v>
      </c>
      <c r="AV361" s="13" t="s">
        <v>21</v>
      </c>
      <c r="AW361" s="13" t="s">
        <v>36</v>
      </c>
      <c r="AX361" s="13" t="s">
        <v>88</v>
      </c>
      <c r="AY361" s="258" t="s">
        <v>225</v>
      </c>
    </row>
    <row r="362" s="2" customFormat="1" ht="6.96" customHeight="1">
      <c r="A362" s="40"/>
      <c r="B362" s="68"/>
      <c r="C362" s="69"/>
      <c r="D362" s="69"/>
      <c r="E362" s="69"/>
      <c r="F362" s="69"/>
      <c r="G362" s="69"/>
      <c r="H362" s="69"/>
      <c r="I362" s="69"/>
      <c r="J362" s="69"/>
      <c r="K362" s="69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e2xRs1Mru4W2P9y+fPRyZXUZGGp8jgEL7I0uqAp9FtZTNwRlyIx1RUljXReYcnaD4e7DlGOfjUxQQpIa7pMQog==" hashValue="Rk67jrJubbUIdE0OQR9luFdTUNaEbVcGxu+3P5NVPVQdiU+j7u3HxVGr1DIOh7YhU130+nYI+z4TFwFeCUWj7w==" algorithmName="SHA-512" password="CC35"/>
  <autoFilter ref="C117:K3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2/111251203"/>
    <hyperlink ref="F125" r:id="rId2" display="https://podminky.urs.cz/item/CS_URS_2024_02/112101101"/>
    <hyperlink ref="F128" r:id="rId3" display="https://podminky.urs.cz/item/CS_URS_2024_02/112101102"/>
    <hyperlink ref="F131" r:id="rId4" display="https://podminky.urs.cz/item/CS_URS_2024_02/112101103"/>
    <hyperlink ref="F134" r:id="rId5" display="https://podminky.urs.cz/item/CS_URS_2024_02/112101104"/>
    <hyperlink ref="F137" r:id="rId6" display="https://podminky.urs.cz/item/CS_URS_2024_02/112101105"/>
    <hyperlink ref="F140" r:id="rId7" display="https://podminky.urs.cz/item/CS_URS_2024_02/112101106"/>
    <hyperlink ref="F143" r:id="rId8" display="https://podminky.urs.cz/item/CS_URS_2024_02/112101107"/>
    <hyperlink ref="F146" r:id="rId9" display="https://podminky.urs.cz/item/CS_URS_2024_02/112101121"/>
    <hyperlink ref="F149" r:id="rId10" display="https://podminky.urs.cz/item/CS_URS_2024_02/112101122"/>
    <hyperlink ref="F152" r:id="rId11" display="https://podminky.urs.cz/item/CS_URS_2024_02/112101123"/>
    <hyperlink ref="F155" r:id="rId12" display="https://podminky.urs.cz/item/CS_URS_2024_02/112251101"/>
    <hyperlink ref="F158" r:id="rId13" display="https://podminky.urs.cz/item/CS_URS_2024_02/112251102"/>
    <hyperlink ref="F161" r:id="rId14" display="https://podminky.urs.cz/item/CS_URS_2024_02/112251103"/>
    <hyperlink ref="F164" r:id="rId15" display="https://podminky.urs.cz/item/CS_URS_2024_02/112251104"/>
    <hyperlink ref="F167" r:id="rId16" display="https://podminky.urs.cz/item/CS_URS_2024_02/112251105"/>
    <hyperlink ref="F170" r:id="rId17" display="https://podminky.urs.cz/item/CS_URS_2024_02/112251107"/>
    <hyperlink ref="F173" r:id="rId18" display="https://podminky.urs.cz/item/CS_URS_2024_02/112251108"/>
    <hyperlink ref="F176" r:id="rId19" display="https://podminky.urs.cz/item/CS_URS_2024_02/162201401"/>
    <hyperlink ref="F179" r:id="rId20" display="https://podminky.urs.cz/item/CS_URS_2024_02/162201402"/>
    <hyperlink ref="F182" r:id="rId21" display="https://podminky.urs.cz/item/CS_URS_2024_02/162201403"/>
    <hyperlink ref="F185" r:id="rId22" display="https://podminky.urs.cz/item/CS_URS_2024_02/162201404"/>
    <hyperlink ref="F188" r:id="rId23" display="https://podminky.urs.cz/item/CS_URS_2024_02/162201500"/>
    <hyperlink ref="F191" r:id="rId24" display="https://podminky.urs.cz/item/CS_URS_2024_02/162201501"/>
    <hyperlink ref="F194" r:id="rId25" display="https://podminky.urs.cz/item/CS_URS_2024_02/162201405"/>
    <hyperlink ref="F197" r:id="rId26" display="https://podminky.urs.cz/item/CS_URS_2024_02/162201406"/>
    <hyperlink ref="F200" r:id="rId27" display="https://podminky.urs.cz/item/CS_URS_2024_02/162201407"/>
    <hyperlink ref="F203" r:id="rId28" display="https://podminky.urs.cz/item/CS_URS_2024_02/162201411"/>
    <hyperlink ref="F206" r:id="rId29" display="https://podminky.urs.cz/item/CS_URS_2024_02/162201412"/>
    <hyperlink ref="F209" r:id="rId30" display="https://podminky.urs.cz/item/CS_URS_2024_02/162201413"/>
    <hyperlink ref="F212" r:id="rId31" display="https://podminky.urs.cz/item/CS_URS_2024_02/162201414"/>
    <hyperlink ref="F215" r:id="rId32" display="https://podminky.urs.cz/item/CS_URS_2024_02/162201510"/>
    <hyperlink ref="F218" r:id="rId33" display="https://podminky.urs.cz/item/CS_URS_2024_02/162201511"/>
    <hyperlink ref="F221" r:id="rId34" display="https://podminky.urs.cz/item/CS_URS_2024_02/162201512"/>
    <hyperlink ref="F224" r:id="rId35" display="https://podminky.urs.cz/item/CS_URS_2024_02/162201415"/>
    <hyperlink ref="F227" r:id="rId36" display="https://podminky.urs.cz/item/CS_URS_2024_02/162201416"/>
    <hyperlink ref="F230" r:id="rId37" display="https://podminky.urs.cz/item/CS_URS_2024_02/162201417"/>
    <hyperlink ref="F233" r:id="rId38" display="https://podminky.urs.cz/item/CS_URS_2024_02/162201421"/>
    <hyperlink ref="F236" r:id="rId39" display="https://podminky.urs.cz/item/CS_URS_2024_02/162201422"/>
    <hyperlink ref="F239" r:id="rId40" display="https://podminky.urs.cz/item/CS_URS_2024_02/162201423"/>
    <hyperlink ref="F242" r:id="rId41" display="https://podminky.urs.cz/item/CS_URS_2024_02/162201424"/>
    <hyperlink ref="F245" r:id="rId42" display="https://podminky.urs.cz/item/CS_URS_2024_02/162201520"/>
    <hyperlink ref="F248" r:id="rId43" display="https://podminky.urs.cz/item/CS_URS_2024_02/162201521"/>
    <hyperlink ref="F251" r:id="rId44" display="https://podminky.urs.cz/item/CS_URS_2024_02/162201522"/>
    <hyperlink ref="F254" r:id="rId45" display="https://podminky.urs.cz/item/CS_URS_2024_02/162301501"/>
    <hyperlink ref="F256" r:id="rId46" display="https://podminky.urs.cz/item/CS_URS_2024_02/162301931"/>
    <hyperlink ref="F259" r:id="rId47" display="https://podminky.urs.cz/item/CS_URS_2024_02/162301932"/>
    <hyperlink ref="F262" r:id="rId48" display="https://podminky.urs.cz/item/CS_URS_2024_02/162301933"/>
    <hyperlink ref="F265" r:id="rId49" display="https://podminky.urs.cz/item/CS_URS_2024_02/162301934"/>
    <hyperlink ref="F268" r:id="rId50" display="https://podminky.urs.cz/item/CS_URS_2024_02/162301935"/>
    <hyperlink ref="F271" r:id="rId51" display="https://podminky.urs.cz/item/CS_URS_2024_02/162301936"/>
    <hyperlink ref="F274" r:id="rId52" display="https://podminky.urs.cz/item/CS_URS_2024_02/162301937"/>
    <hyperlink ref="F277" r:id="rId53" display="https://podminky.urs.cz/item/CS_URS_2024_02/162301941"/>
    <hyperlink ref="F280" r:id="rId54" display="https://podminky.urs.cz/item/CS_URS_2024_02/162301942"/>
    <hyperlink ref="F283" r:id="rId55" display="https://podminky.urs.cz/item/CS_URS_2024_02/162301943"/>
    <hyperlink ref="F286" r:id="rId56" display="https://podminky.urs.cz/item/CS_URS_2024_02/162301951"/>
    <hyperlink ref="F289" r:id="rId57" display="https://podminky.urs.cz/item/CS_URS_2024_02/162301952"/>
    <hyperlink ref="F292" r:id="rId58" display="https://podminky.urs.cz/item/CS_URS_2024_02/162301953"/>
    <hyperlink ref="F295" r:id="rId59" display="https://podminky.urs.cz/item/CS_URS_2024_02/162301954"/>
    <hyperlink ref="F298" r:id="rId60" display="https://podminky.urs.cz/item/CS_URS_2024_02/162301955"/>
    <hyperlink ref="F301" r:id="rId61" display="https://podminky.urs.cz/item/CS_URS_2024_02/162301956"/>
    <hyperlink ref="F304" r:id="rId62" display="https://podminky.urs.cz/item/CS_URS_2024_02/162301957"/>
    <hyperlink ref="F307" r:id="rId63" display="https://podminky.urs.cz/item/CS_URS_2024_02/162301961"/>
    <hyperlink ref="F310" r:id="rId64" display="https://podminky.urs.cz/item/CS_URS_2024_02/162301962"/>
    <hyperlink ref="F313" r:id="rId65" display="https://podminky.urs.cz/item/CS_URS_2024_02/162301963"/>
    <hyperlink ref="F316" r:id="rId66" display="https://podminky.urs.cz/item/CS_URS_2024_02/162301971"/>
    <hyperlink ref="F319" r:id="rId67" display="https://podminky.urs.cz/item/CS_URS_2024_02/162301972"/>
    <hyperlink ref="F322" r:id="rId68" display="https://podminky.urs.cz/item/CS_URS_2024_02/162301973"/>
    <hyperlink ref="F325" r:id="rId69" display="https://podminky.urs.cz/item/CS_URS_2024_02/162301974"/>
    <hyperlink ref="F328" r:id="rId70" display="https://podminky.urs.cz/item/CS_URS_2024_02/162301975"/>
    <hyperlink ref="F331" r:id="rId71" display="https://podminky.urs.cz/item/CS_URS_2024_02/162301976"/>
    <hyperlink ref="F334" r:id="rId72" display="https://podminky.urs.cz/item/CS_URS_2024_02/162301977"/>
    <hyperlink ref="F337" r:id="rId73" display="https://podminky.urs.cz/item/CS_URS_2024_02/174251201"/>
    <hyperlink ref="F340" r:id="rId74" display="https://podminky.urs.cz/item/CS_URS_2024_02/174251202"/>
    <hyperlink ref="F343" r:id="rId75" display="https://podminky.urs.cz/item/CS_URS_2024_02/174251203"/>
    <hyperlink ref="F346" r:id="rId76" display="https://podminky.urs.cz/item/CS_URS_2024_02/174251204"/>
    <hyperlink ref="F349" r:id="rId77" display="https://podminky.urs.cz/item/CS_URS_2024_02/174251205"/>
    <hyperlink ref="F352" r:id="rId78" display="https://podminky.urs.cz/item/CS_URS_2024_02/174251206"/>
    <hyperlink ref="F355" r:id="rId79" display="https://podminky.urs.cz/item/CS_URS_2024_02/174251207"/>
    <hyperlink ref="F358" r:id="rId80" display="https://podminky.urs.cz/item/CS_URS_2024_02/1848182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  <c r="AZ2" s="148" t="s">
        <v>5780</v>
      </c>
      <c r="BA2" s="148" t="s">
        <v>1</v>
      </c>
      <c r="BB2" s="148" t="s">
        <v>1</v>
      </c>
      <c r="BC2" s="148" t="s">
        <v>5781</v>
      </c>
      <c r="BD2" s="148" t="s">
        <v>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  <c r="AZ3" s="148" t="s">
        <v>5782</v>
      </c>
      <c r="BA3" s="148" t="s">
        <v>1</v>
      </c>
      <c r="BB3" s="148" t="s">
        <v>1</v>
      </c>
      <c r="BC3" s="148" t="s">
        <v>5783</v>
      </c>
      <c r="BD3" s="14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5784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ROUND((SUM(BE122:BE241)),  2)</f>
        <v>0</v>
      </c>
      <c r="G33" s="40"/>
      <c r="H33" s="40"/>
      <c r="I33" s="167">
        <v>0.20999999999999999</v>
      </c>
      <c r="J33" s="166">
        <f>ROUND(((SUM(BE122:BE241))*I33),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ROUND((SUM(BF122:BF241)),  2)</f>
        <v>0</v>
      </c>
      <c r="G34" s="40"/>
      <c r="H34" s="40"/>
      <c r="I34" s="167">
        <v>0.14999999999999999</v>
      </c>
      <c r="J34" s="166">
        <f>ROUND(((SUM(BF122:BF241))*I34),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ROUND((SUM(BG122:BG241)),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ROUND((SUM(BH122:BH241)),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ROUND((SUM(BI122:BI241)),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- Úprava příjezdu do areálu IKTUS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197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198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202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602</v>
      </c>
      <c r="E100" s="199"/>
      <c r="F100" s="199"/>
      <c r="G100" s="199"/>
      <c r="H100" s="199"/>
      <c r="I100" s="199"/>
      <c r="J100" s="200">
        <f>J200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J228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205</v>
      </c>
      <c r="E102" s="199"/>
      <c r="F102" s="199"/>
      <c r="G102" s="199"/>
      <c r="H102" s="199"/>
      <c r="I102" s="199"/>
      <c r="J102" s="200">
        <f>J239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210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86" t="str">
        <f>E7</f>
        <v>Opatření Zátor-Loučky, OHO, Dílčí stavba 02.030 Opatření pod přehradní hrází Nové Heřminovy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190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- Úprava příjezdu do areálu IKTUS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Loučky u Zátoru</v>
      </c>
      <c r="G116" s="42"/>
      <c r="H116" s="42"/>
      <c r="I116" s="33" t="s">
        <v>24</v>
      </c>
      <c r="J116" s="81" t="str">
        <f>IF(J12="","",J12)</f>
        <v>20. 12. 2024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28</v>
      </c>
      <c r="D118" s="42"/>
      <c r="E118" s="42"/>
      <c r="F118" s="28" t="str">
        <f>E15</f>
        <v>Povodí Odry, státní podnik</v>
      </c>
      <c r="G118" s="42"/>
      <c r="H118" s="42"/>
      <c r="I118" s="33" t="s">
        <v>34</v>
      </c>
      <c r="J118" s="38" t="str">
        <f>E21</f>
        <v>AQUATIS, a.s.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32</v>
      </c>
      <c r="D119" s="42"/>
      <c r="E119" s="42"/>
      <c r="F119" s="28" t="str">
        <f>IF(E18="","",E18)</f>
        <v>Vyplň údaj</v>
      </c>
      <c r="G119" s="42"/>
      <c r="H119" s="42"/>
      <c r="I119" s="33" t="s">
        <v>37</v>
      </c>
      <c r="J119" s="38" t="str">
        <f>E24</f>
        <v>Ing. Michal Jendruščák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211</v>
      </c>
      <c r="D121" s="205" t="s">
        <v>65</v>
      </c>
      <c r="E121" s="205" t="s">
        <v>61</v>
      </c>
      <c r="F121" s="205" t="s">
        <v>62</v>
      </c>
      <c r="G121" s="205" t="s">
        <v>212</v>
      </c>
      <c r="H121" s="205" t="s">
        <v>213</v>
      </c>
      <c r="I121" s="205" t="s">
        <v>214</v>
      </c>
      <c r="J121" s="205" t="s">
        <v>194</v>
      </c>
      <c r="K121" s="206" t="s">
        <v>215</v>
      </c>
      <c r="L121" s="207"/>
      <c r="M121" s="102" t="s">
        <v>1</v>
      </c>
      <c r="N121" s="103" t="s">
        <v>44</v>
      </c>
      <c r="O121" s="103" t="s">
        <v>216</v>
      </c>
      <c r="P121" s="103" t="s">
        <v>217</v>
      </c>
      <c r="Q121" s="103" t="s">
        <v>218</v>
      </c>
      <c r="R121" s="103" t="s">
        <v>219</v>
      </c>
      <c r="S121" s="103" t="s">
        <v>220</v>
      </c>
      <c r="T121" s="104" t="s">
        <v>221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222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</f>
        <v>0</v>
      </c>
      <c r="Q122" s="106"/>
      <c r="R122" s="210">
        <f>R123</f>
        <v>16.258162249999998</v>
      </c>
      <c r="S122" s="106"/>
      <c r="T122" s="211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79</v>
      </c>
      <c r="AU122" s="18" t="s">
        <v>196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79</v>
      </c>
      <c r="E123" s="216" t="s">
        <v>223</v>
      </c>
      <c r="F123" s="216" t="s">
        <v>224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P124+P190+P200+P228+P239</f>
        <v>0</v>
      </c>
      <c r="Q123" s="221"/>
      <c r="R123" s="222">
        <f>R124+R190+R200+R228+R239</f>
        <v>16.258162249999998</v>
      </c>
      <c r="S123" s="221"/>
      <c r="T123" s="223">
        <f>T124+T190+T200+T228+T239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88</v>
      </c>
      <c r="AT123" s="225" t="s">
        <v>79</v>
      </c>
      <c r="AU123" s="225" t="s">
        <v>80</v>
      </c>
      <c r="AY123" s="224" t="s">
        <v>225</v>
      </c>
      <c r="BK123" s="226">
        <f>BK124+BK190+BK200+BK228+BK239</f>
        <v>0</v>
      </c>
    </row>
    <row r="124" s="12" customFormat="1" ht="22.8" customHeight="1">
      <c r="A124" s="12"/>
      <c r="B124" s="213"/>
      <c r="C124" s="214"/>
      <c r="D124" s="215" t="s">
        <v>79</v>
      </c>
      <c r="E124" s="227" t="s">
        <v>88</v>
      </c>
      <c r="F124" s="227" t="s">
        <v>226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SUM(P125:P189)</f>
        <v>0</v>
      </c>
      <c r="Q124" s="221"/>
      <c r="R124" s="222">
        <f>SUM(R125:R189)</f>
        <v>0.0089619999999999995</v>
      </c>
      <c r="S124" s="221"/>
      <c r="T124" s="223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88</v>
      </c>
      <c r="AT124" s="225" t="s">
        <v>79</v>
      </c>
      <c r="AU124" s="225" t="s">
        <v>88</v>
      </c>
      <c r="AY124" s="224" t="s">
        <v>225</v>
      </c>
      <c r="BK124" s="226">
        <f>SUM(BK125:BK189)</f>
        <v>0</v>
      </c>
    </row>
    <row r="125" s="2" customFormat="1" ht="24.15" customHeight="1">
      <c r="A125" s="40"/>
      <c r="B125" s="41"/>
      <c r="C125" s="229" t="s">
        <v>88</v>
      </c>
      <c r="D125" s="229" t="s">
        <v>227</v>
      </c>
      <c r="E125" s="230" t="s">
        <v>264</v>
      </c>
      <c r="F125" s="231" t="s">
        <v>265</v>
      </c>
      <c r="G125" s="232" t="s">
        <v>230</v>
      </c>
      <c r="H125" s="233">
        <v>1373.4000000000001</v>
      </c>
      <c r="I125" s="234"/>
      <c r="J125" s="235">
        <f>ROUND(I125*H125,2)</f>
        <v>0</v>
      </c>
      <c r="K125" s="231" t="s">
        <v>231</v>
      </c>
      <c r="L125" s="46"/>
      <c r="M125" s="236" t="s">
        <v>1</v>
      </c>
      <c r="N125" s="237" t="s">
        <v>45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232</v>
      </c>
      <c r="AT125" s="240" t="s">
        <v>227</v>
      </c>
      <c r="AU125" s="240" t="s">
        <v>21</v>
      </c>
      <c r="AY125" s="18" t="s">
        <v>225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88</v>
      </c>
      <c r="BK125" s="241">
        <f>ROUND(I125*H125,2)</f>
        <v>0</v>
      </c>
      <c r="BL125" s="18" t="s">
        <v>232</v>
      </c>
      <c r="BM125" s="240" t="s">
        <v>5785</v>
      </c>
    </row>
    <row r="126" s="2" customFormat="1">
      <c r="A126" s="40"/>
      <c r="B126" s="41"/>
      <c r="C126" s="42"/>
      <c r="D126" s="242" t="s">
        <v>234</v>
      </c>
      <c r="E126" s="42"/>
      <c r="F126" s="243" t="s">
        <v>267</v>
      </c>
      <c r="G126" s="42"/>
      <c r="H126" s="42"/>
      <c r="I126" s="244"/>
      <c r="J126" s="42"/>
      <c r="K126" s="42"/>
      <c r="L126" s="46"/>
      <c r="M126" s="245"/>
      <c r="N126" s="246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234</v>
      </c>
      <c r="AU126" s="18" t="s">
        <v>21</v>
      </c>
    </row>
    <row r="127" s="13" customFormat="1">
      <c r="A127" s="13"/>
      <c r="B127" s="247"/>
      <c r="C127" s="248"/>
      <c r="D127" s="249" t="s">
        <v>236</v>
      </c>
      <c r="E127" s="250" t="s">
        <v>1</v>
      </c>
      <c r="F127" s="251" t="s">
        <v>5786</v>
      </c>
      <c r="G127" s="248"/>
      <c r="H127" s="252">
        <v>1373.4000000000001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8" t="s">
        <v>236</v>
      </c>
      <c r="AU127" s="258" t="s">
        <v>21</v>
      </c>
      <c r="AV127" s="13" t="s">
        <v>21</v>
      </c>
      <c r="AW127" s="13" t="s">
        <v>36</v>
      </c>
      <c r="AX127" s="13" t="s">
        <v>88</v>
      </c>
      <c r="AY127" s="258" t="s">
        <v>225</v>
      </c>
    </row>
    <row r="128" s="2" customFormat="1" ht="33" customHeight="1">
      <c r="A128" s="40"/>
      <c r="B128" s="41"/>
      <c r="C128" s="229" t="s">
        <v>21</v>
      </c>
      <c r="D128" s="229" t="s">
        <v>227</v>
      </c>
      <c r="E128" s="230" t="s">
        <v>3945</v>
      </c>
      <c r="F128" s="231" t="s">
        <v>3946</v>
      </c>
      <c r="G128" s="232" t="s">
        <v>240</v>
      </c>
      <c r="H128" s="233">
        <v>95.400000000000006</v>
      </c>
      <c r="I128" s="234"/>
      <c r="J128" s="235">
        <f>ROUND(I128*H128,2)</f>
        <v>0</v>
      </c>
      <c r="K128" s="231" t="s">
        <v>231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5787</v>
      </c>
    </row>
    <row r="129" s="2" customFormat="1">
      <c r="A129" s="40"/>
      <c r="B129" s="41"/>
      <c r="C129" s="42"/>
      <c r="D129" s="242" t="s">
        <v>234</v>
      </c>
      <c r="E129" s="42"/>
      <c r="F129" s="243" t="s">
        <v>3948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234</v>
      </c>
      <c r="AU129" s="18" t="s">
        <v>21</v>
      </c>
    </row>
    <row r="130" s="13" customFormat="1">
      <c r="A130" s="13"/>
      <c r="B130" s="247"/>
      <c r="C130" s="248"/>
      <c r="D130" s="249" t="s">
        <v>236</v>
      </c>
      <c r="E130" s="250" t="s">
        <v>1</v>
      </c>
      <c r="F130" s="251" t="s">
        <v>5788</v>
      </c>
      <c r="G130" s="248"/>
      <c r="H130" s="252">
        <v>95.400000000000006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236</v>
      </c>
      <c r="AU130" s="258" t="s">
        <v>21</v>
      </c>
      <c r="AV130" s="13" t="s">
        <v>21</v>
      </c>
      <c r="AW130" s="13" t="s">
        <v>36</v>
      </c>
      <c r="AX130" s="13" t="s">
        <v>88</v>
      </c>
      <c r="AY130" s="258" t="s">
        <v>225</v>
      </c>
    </row>
    <row r="131" s="2" customFormat="1" ht="37.8" customHeight="1">
      <c r="A131" s="40"/>
      <c r="B131" s="41"/>
      <c r="C131" s="229" t="s">
        <v>244</v>
      </c>
      <c r="D131" s="229" t="s">
        <v>227</v>
      </c>
      <c r="E131" s="230" t="s">
        <v>296</v>
      </c>
      <c r="F131" s="231" t="s">
        <v>297</v>
      </c>
      <c r="G131" s="232" t="s">
        <v>240</v>
      </c>
      <c r="H131" s="233">
        <v>889.34799999999996</v>
      </c>
      <c r="I131" s="234"/>
      <c r="J131" s="235">
        <f>ROUND(I131*H131,2)</f>
        <v>0</v>
      </c>
      <c r="K131" s="231" t="s">
        <v>231</v>
      </c>
      <c r="L131" s="46"/>
      <c r="M131" s="236" t="s">
        <v>1</v>
      </c>
      <c r="N131" s="237" t="s">
        <v>45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232</v>
      </c>
      <c r="AT131" s="240" t="s">
        <v>227</v>
      </c>
      <c r="AU131" s="240" t="s">
        <v>21</v>
      </c>
      <c r="AY131" s="18" t="s">
        <v>225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88</v>
      </c>
      <c r="BK131" s="241">
        <f>ROUND(I131*H131,2)</f>
        <v>0</v>
      </c>
      <c r="BL131" s="18" t="s">
        <v>232</v>
      </c>
      <c r="BM131" s="240" t="s">
        <v>5789</v>
      </c>
    </row>
    <row r="132" s="2" customFormat="1">
      <c r="A132" s="40"/>
      <c r="B132" s="41"/>
      <c r="C132" s="42"/>
      <c r="D132" s="242" t="s">
        <v>234</v>
      </c>
      <c r="E132" s="42"/>
      <c r="F132" s="243" t="s">
        <v>299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234</v>
      </c>
      <c r="AU132" s="18" t="s">
        <v>21</v>
      </c>
    </row>
    <row r="133" s="13" customFormat="1">
      <c r="A133" s="13"/>
      <c r="B133" s="247"/>
      <c r="C133" s="248"/>
      <c r="D133" s="249" t="s">
        <v>236</v>
      </c>
      <c r="E133" s="250" t="s">
        <v>1</v>
      </c>
      <c r="F133" s="251" t="s">
        <v>5790</v>
      </c>
      <c r="G133" s="248"/>
      <c r="H133" s="252">
        <v>274.68000000000001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236</v>
      </c>
      <c r="AU133" s="258" t="s">
        <v>21</v>
      </c>
      <c r="AV133" s="13" t="s">
        <v>21</v>
      </c>
      <c r="AW133" s="13" t="s">
        <v>36</v>
      </c>
      <c r="AX133" s="13" t="s">
        <v>80</v>
      </c>
      <c r="AY133" s="258" t="s">
        <v>225</v>
      </c>
    </row>
    <row r="134" s="13" customFormat="1">
      <c r="A134" s="13"/>
      <c r="B134" s="247"/>
      <c r="C134" s="248"/>
      <c r="D134" s="249" t="s">
        <v>236</v>
      </c>
      <c r="E134" s="250" t="s">
        <v>1</v>
      </c>
      <c r="F134" s="251" t="s">
        <v>5788</v>
      </c>
      <c r="G134" s="248"/>
      <c r="H134" s="252">
        <v>95.400000000000006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236</v>
      </c>
      <c r="AU134" s="258" t="s">
        <v>21</v>
      </c>
      <c r="AV134" s="13" t="s">
        <v>21</v>
      </c>
      <c r="AW134" s="13" t="s">
        <v>36</v>
      </c>
      <c r="AX134" s="13" t="s">
        <v>80</v>
      </c>
      <c r="AY134" s="258" t="s">
        <v>225</v>
      </c>
    </row>
    <row r="135" s="15" customFormat="1">
      <c r="A135" s="15"/>
      <c r="B135" s="271"/>
      <c r="C135" s="272"/>
      <c r="D135" s="249" t="s">
        <v>236</v>
      </c>
      <c r="E135" s="273" t="s">
        <v>1</v>
      </c>
      <c r="F135" s="274" t="s">
        <v>303</v>
      </c>
      <c r="G135" s="272"/>
      <c r="H135" s="275">
        <v>370.07999999999998</v>
      </c>
      <c r="I135" s="276"/>
      <c r="J135" s="272"/>
      <c r="K135" s="272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236</v>
      </c>
      <c r="AU135" s="281" t="s">
        <v>21</v>
      </c>
      <c r="AV135" s="15" t="s">
        <v>244</v>
      </c>
      <c r="AW135" s="15" t="s">
        <v>36</v>
      </c>
      <c r="AX135" s="15" t="s">
        <v>80</v>
      </c>
      <c r="AY135" s="281" t="s">
        <v>225</v>
      </c>
    </row>
    <row r="136" s="13" customFormat="1">
      <c r="A136" s="13"/>
      <c r="B136" s="247"/>
      <c r="C136" s="248"/>
      <c r="D136" s="249" t="s">
        <v>236</v>
      </c>
      <c r="E136" s="250" t="s">
        <v>1</v>
      </c>
      <c r="F136" s="251" t="s">
        <v>5791</v>
      </c>
      <c r="G136" s="248"/>
      <c r="H136" s="252">
        <v>12.300000000000001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236</v>
      </c>
      <c r="AU136" s="258" t="s">
        <v>21</v>
      </c>
      <c r="AV136" s="13" t="s">
        <v>21</v>
      </c>
      <c r="AW136" s="13" t="s">
        <v>36</v>
      </c>
      <c r="AX136" s="13" t="s">
        <v>80</v>
      </c>
      <c r="AY136" s="258" t="s">
        <v>225</v>
      </c>
    </row>
    <row r="137" s="13" customFormat="1">
      <c r="A137" s="13"/>
      <c r="B137" s="247"/>
      <c r="C137" s="248"/>
      <c r="D137" s="249" t="s">
        <v>236</v>
      </c>
      <c r="E137" s="250" t="s">
        <v>1</v>
      </c>
      <c r="F137" s="251" t="s">
        <v>5792</v>
      </c>
      <c r="G137" s="248"/>
      <c r="H137" s="252">
        <v>25.300000000000001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236</v>
      </c>
      <c r="AU137" s="258" t="s">
        <v>21</v>
      </c>
      <c r="AV137" s="13" t="s">
        <v>21</v>
      </c>
      <c r="AW137" s="13" t="s">
        <v>36</v>
      </c>
      <c r="AX137" s="13" t="s">
        <v>80</v>
      </c>
      <c r="AY137" s="258" t="s">
        <v>225</v>
      </c>
    </row>
    <row r="138" s="13" customFormat="1">
      <c r="A138" s="13"/>
      <c r="B138" s="247"/>
      <c r="C138" s="248"/>
      <c r="D138" s="249" t="s">
        <v>236</v>
      </c>
      <c r="E138" s="250" t="s">
        <v>1</v>
      </c>
      <c r="F138" s="251" t="s">
        <v>5793</v>
      </c>
      <c r="G138" s="248"/>
      <c r="H138" s="252">
        <v>69.468000000000004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236</v>
      </c>
      <c r="AU138" s="258" t="s">
        <v>21</v>
      </c>
      <c r="AV138" s="13" t="s">
        <v>21</v>
      </c>
      <c r="AW138" s="13" t="s">
        <v>36</v>
      </c>
      <c r="AX138" s="13" t="s">
        <v>80</v>
      </c>
      <c r="AY138" s="258" t="s">
        <v>225</v>
      </c>
    </row>
    <row r="139" s="13" customFormat="1">
      <c r="A139" s="13"/>
      <c r="B139" s="247"/>
      <c r="C139" s="248"/>
      <c r="D139" s="249" t="s">
        <v>236</v>
      </c>
      <c r="E139" s="250" t="s">
        <v>1</v>
      </c>
      <c r="F139" s="251" t="s">
        <v>5794</v>
      </c>
      <c r="G139" s="248"/>
      <c r="H139" s="252">
        <v>187.09999999999999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236</v>
      </c>
      <c r="AU139" s="258" t="s">
        <v>21</v>
      </c>
      <c r="AV139" s="13" t="s">
        <v>21</v>
      </c>
      <c r="AW139" s="13" t="s">
        <v>36</v>
      </c>
      <c r="AX139" s="13" t="s">
        <v>80</v>
      </c>
      <c r="AY139" s="258" t="s">
        <v>225</v>
      </c>
    </row>
    <row r="140" s="13" customFormat="1">
      <c r="A140" s="13"/>
      <c r="B140" s="247"/>
      <c r="C140" s="248"/>
      <c r="D140" s="249" t="s">
        <v>236</v>
      </c>
      <c r="E140" s="250" t="s">
        <v>1</v>
      </c>
      <c r="F140" s="251" t="s">
        <v>5795</v>
      </c>
      <c r="G140" s="248"/>
      <c r="H140" s="252">
        <v>12.300000000000001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236</v>
      </c>
      <c r="AU140" s="258" t="s">
        <v>21</v>
      </c>
      <c r="AV140" s="13" t="s">
        <v>21</v>
      </c>
      <c r="AW140" s="13" t="s">
        <v>36</v>
      </c>
      <c r="AX140" s="13" t="s">
        <v>80</v>
      </c>
      <c r="AY140" s="258" t="s">
        <v>225</v>
      </c>
    </row>
    <row r="141" s="13" customFormat="1">
      <c r="A141" s="13"/>
      <c r="B141" s="247"/>
      <c r="C141" s="248"/>
      <c r="D141" s="249" t="s">
        <v>236</v>
      </c>
      <c r="E141" s="250" t="s">
        <v>1</v>
      </c>
      <c r="F141" s="251" t="s">
        <v>5796</v>
      </c>
      <c r="G141" s="248"/>
      <c r="H141" s="252">
        <v>157.80000000000001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236</v>
      </c>
      <c r="AU141" s="258" t="s">
        <v>21</v>
      </c>
      <c r="AV141" s="13" t="s">
        <v>21</v>
      </c>
      <c r="AW141" s="13" t="s">
        <v>36</v>
      </c>
      <c r="AX141" s="13" t="s">
        <v>80</v>
      </c>
      <c r="AY141" s="258" t="s">
        <v>225</v>
      </c>
    </row>
    <row r="142" s="13" customFormat="1">
      <c r="A142" s="13"/>
      <c r="B142" s="247"/>
      <c r="C142" s="248"/>
      <c r="D142" s="249" t="s">
        <v>236</v>
      </c>
      <c r="E142" s="250" t="s">
        <v>1</v>
      </c>
      <c r="F142" s="251" t="s">
        <v>5792</v>
      </c>
      <c r="G142" s="248"/>
      <c r="H142" s="252">
        <v>25.300000000000001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236</v>
      </c>
      <c r="AU142" s="258" t="s">
        <v>21</v>
      </c>
      <c r="AV142" s="13" t="s">
        <v>21</v>
      </c>
      <c r="AW142" s="13" t="s">
        <v>36</v>
      </c>
      <c r="AX142" s="13" t="s">
        <v>80</v>
      </c>
      <c r="AY142" s="258" t="s">
        <v>225</v>
      </c>
    </row>
    <row r="143" s="13" customFormat="1">
      <c r="A143" s="13"/>
      <c r="B143" s="247"/>
      <c r="C143" s="248"/>
      <c r="D143" s="249" t="s">
        <v>236</v>
      </c>
      <c r="E143" s="250" t="s">
        <v>1</v>
      </c>
      <c r="F143" s="251" t="s">
        <v>5797</v>
      </c>
      <c r="G143" s="248"/>
      <c r="H143" s="252">
        <v>4.2000000000000002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236</v>
      </c>
      <c r="AU143" s="258" t="s">
        <v>21</v>
      </c>
      <c r="AV143" s="13" t="s">
        <v>21</v>
      </c>
      <c r="AW143" s="13" t="s">
        <v>36</v>
      </c>
      <c r="AX143" s="13" t="s">
        <v>80</v>
      </c>
      <c r="AY143" s="258" t="s">
        <v>225</v>
      </c>
    </row>
    <row r="144" s="13" customFormat="1">
      <c r="A144" s="13"/>
      <c r="B144" s="247"/>
      <c r="C144" s="248"/>
      <c r="D144" s="249" t="s">
        <v>236</v>
      </c>
      <c r="E144" s="250" t="s">
        <v>1</v>
      </c>
      <c r="F144" s="251" t="s">
        <v>5798</v>
      </c>
      <c r="G144" s="248"/>
      <c r="H144" s="252">
        <v>25.5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236</v>
      </c>
      <c r="AU144" s="258" t="s">
        <v>21</v>
      </c>
      <c r="AV144" s="13" t="s">
        <v>21</v>
      </c>
      <c r="AW144" s="13" t="s">
        <v>36</v>
      </c>
      <c r="AX144" s="13" t="s">
        <v>80</v>
      </c>
      <c r="AY144" s="258" t="s">
        <v>225</v>
      </c>
    </row>
    <row r="145" s="15" customFormat="1">
      <c r="A145" s="15"/>
      <c r="B145" s="271"/>
      <c r="C145" s="272"/>
      <c r="D145" s="249" t="s">
        <v>236</v>
      </c>
      <c r="E145" s="273" t="s">
        <v>5782</v>
      </c>
      <c r="F145" s="274" t="s">
        <v>303</v>
      </c>
      <c r="G145" s="272"/>
      <c r="H145" s="275">
        <v>519.26800000000003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236</v>
      </c>
      <c r="AU145" s="281" t="s">
        <v>21</v>
      </c>
      <c r="AV145" s="15" t="s">
        <v>244</v>
      </c>
      <c r="AW145" s="15" t="s">
        <v>36</v>
      </c>
      <c r="AX145" s="15" t="s">
        <v>80</v>
      </c>
      <c r="AY145" s="281" t="s">
        <v>225</v>
      </c>
    </row>
    <row r="146" s="14" customFormat="1">
      <c r="A146" s="14"/>
      <c r="B146" s="260"/>
      <c r="C146" s="261"/>
      <c r="D146" s="249" t="s">
        <v>236</v>
      </c>
      <c r="E146" s="262" t="s">
        <v>1</v>
      </c>
      <c r="F146" s="263" t="s">
        <v>270</v>
      </c>
      <c r="G146" s="261"/>
      <c r="H146" s="264">
        <v>889.34799999999996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0" t="s">
        <v>236</v>
      </c>
      <c r="AU146" s="270" t="s">
        <v>21</v>
      </c>
      <c r="AV146" s="14" t="s">
        <v>232</v>
      </c>
      <c r="AW146" s="14" t="s">
        <v>36</v>
      </c>
      <c r="AX146" s="14" t="s">
        <v>88</v>
      </c>
      <c r="AY146" s="270" t="s">
        <v>225</v>
      </c>
    </row>
    <row r="147" s="2" customFormat="1" ht="37.8" customHeight="1">
      <c r="A147" s="40"/>
      <c r="B147" s="41"/>
      <c r="C147" s="229" t="s">
        <v>232</v>
      </c>
      <c r="D147" s="229" t="s">
        <v>227</v>
      </c>
      <c r="E147" s="230" t="s">
        <v>671</v>
      </c>
      <c r="F147" s="231" t="s">
        <v>672</v>
      </c>
      <c r="G147" s="232" t="s">
        <v>240</v>
      </c>
      <c r="H147" s="233">
        <v>57.799999999999997</v>
      </c>
      <c r="I147" s="234"/>
      <c r="J147" s="235">
        <f>ROUND(I147*H147,2)</f>
        <v>0</v>
      </c>
      <c r="K147" s="231" t="s">
        <v>231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232</v>
      </c>
      <c r="AT147" s="240" t="s">
        <v>227</v>
      </c>
      <c r="AU147" s="240" t="s">
        <v>21</v>
      </c>
      <c r="AY147" s="18" t="s">
        <v>225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88</v>
      </c>
      <c r="BK147" s="241">
        <f>ROUND(I147*H147,2)</f>
        <v>0</v>
      </c>
      <c r="BL147" s="18" t="s">
        <v>232</v>
      </c>
      <c r="BM147" s="240" t="s">
        <v>5799</v>
      </c>
    </row>
    <row r="148" s="2" customFormat="1">
      <c r="A148" s="40"/>
      <c r="B148" s="41"/>
      <c r="C148" s="42"/>
      <c r="D148" s="242" t="s">
        <v>234</v>
      </c>
      <c r="E148" s="42"/>
      <c r="F148" s="243" t="s">
        <v>674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234</v>
      </c>
      <c r="AU148" s="18" t="s">
        <v>21</v>
      </c>
    </row>
    <row r="149" s="13" customFormat="1">
      <c r="A149" s="13"/>
      <c r="B149" s="247"/>
      <c r="C149" s="248"/>
      <c r="D149" s="249" t="s">
        <v>236</v>
      </c>
      <c r="E149" s="250" t="s">
        <v>1</v>
      </c>
      <c r="F149" s="251" t="s">
        <v>5800</v>
      </c>
      <c r="G149" s="248"/>
      <c r="H149" s="252">
        <v>57.799999999999997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236</v>
      </c>
      <c r="AU149" s="258" t="s">
        <v>21</v>
      </c>
      <c r="AV149" s="13" t="s">
        <v>21</v>
      </c>
      <c r="AW149" s="13" t="s">
        <v>36</v>
      </c>
      <c r="AX149" s="13" t="s">
        <v>88</v>
      </c>
      <c r="AY149" s="258" t="s">
        <v>225</v>
      </c>
    </row>
    <row r="150" s="2" customFormat="1" ht="37.8" customHeight="1">
      <c r="A150" s="40"/>
      <c r="B150" s="41"/>
      <c r="C150" s="229" t="s">
        <v>256</v>
      </c>
      <c r="D150" s="229" t="s">
        <v>227</v>
      </c>
      <c r="E150" s="230" t="s">
        <v>678</v>
      </c>
      <c r="F150" s="231" t="s">
        <v>679</v>
      </c>
      <c r="G150" s="232" t="s">
        <v>240</v>
      </c>
      <c r="H150" s="233">
        <v>578</v>
      </c>
      <c r="I150" s="234"/>
      <c r="J150" s="235">
        <f>ROUND(I150*H150,2)</f>
        <v>0</v>
      </c>
      <c r="K150" s="231" t="s">
        <v>231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5801</v>
      </c>
    </row>
    <row r="151" s="2" customFormat="1">
      <c r="A151" s="40"/>
      <c r="B151" s="41"/>
      <c r="C151" s="42"/>
      <c r="D151" s="242" t="s">
        <v>234</v>
      </c>
      <c r="E151" s="42"/>
      <c r="F151" s="243" t="s">
        <v>681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234</v>
      </c>
      <c r="AU151" s="18" t="s">
        <v>21</v>
      </c>
    </row>
    <row r="152" s="13" customFormat="1">
      <c r="A152" s="13"/>
      <c r="B152" s="247"/>
      <c r="C152" s="248"/>
      <c r="D152" s="249" t="s">
        <v>236</v>
      </c>
      <c r="E152" s="250" t="s">
        <v>1</v>
      </c>
      <c r="F152" s="251" t="s">
        <v>5802</v>
      </c>
      <c r="G152" s="248"/>
      <c r="H152" s="252">
        <v>578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236</v>
      </c>
      <c r="AU152" s="258" t="s">
        <v>21</v>
      </c>
      <c r="AV152" s="13" t="s">
        <v>21</v>
      </c>
      <c r="AW152" s="13" t="s">
        <v>36</v>
      </c>
      <c r="AX152" s="13" t="s">
        <v>88</v>
      </c>
      <c r="AY152" s="258" t="s">
        <v>225</v>
      </c>
    </row>
    <row r="153" s="2" customFormat="1" ht="24.15" customHeight="1">
      <c r="A153" s="40"/>
      <c r="B153" s="41"/>
      <c r="C153" s="229" t="s">
        <v>263</v>
      </c>
      <c r="D153" s="229" t="s">
        <v>227</v>
      </c>
      <c r="E153" s="230" t="s">
        <v>3629</v>
      </c>
      <c r="F153" s="231" t="s">
        <v>3630</v>
      </c>
      <c r="G153" s="232" t="s">
        <v>240</v>
      </c>
      <c r="H153" s="233">
        <v>594.08299999999997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232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232</v>
      </c>
      <c r="BM153" s="240" t="s">
        <v>5803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3632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13" customFormat="1">
      <c r="A155" s="13"/>
      <c r="B155" s="247"/>
      <c r="C155" s="248"/>
      <c r="D155" s="249" t="s">
        <v>236</v>
      </c>
      <c r="E155" s="250" t="s">
        <v>1</v>
      </c>
      <c r="F155" s="251" t="s">
        <v>5804</v>
      </c>
      <c r="G155" s="248"/>
      <c r="H155" s="252">
        <v>594.08299999999997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236</v>
      </c>
      <c r="AU155" s="258" t="s">
        <v>21</v>
      </c>
      <c r="AV155" s="13" t="s">
        <v>21</v>
      </c>
      <c r="AW155" s="13" t="s">
        <v>36</v>
      </c>
      <c r="AX155" s="13" t="s">
        <v>88</v>
      </c>
      <c r="AY155" s="258" t="s">
        <v>225</v>
      </c>
    </row>
    <row r="156" s="2" customFormat="1" ht="33" customHeight="1">
      <c r="A156" s="40"/>
      <c r="B156" s="41"/>
      <c r="C156" s="229" t="s">
        <v>271</v>
      </c>
      <c r="D156" s="229" t="s">
        <v>227</v>
      </c>
      <c r="E156" s="230" t="s">
        <v>393</v>
      </c>
      <c r="F156" s="231" t="s">
        <v>394</v>
      </c>
      <c r="G156" s="232" t="s">
        <v>395</v>
      </c>
      <c r="H156" s="233">
        <v>115.59999999999999</v>
      </c>
      <c r="I156" s="234"/>
      <c r="J156" s="235">
        <f>ROUND(I156*H156,2)</f>
        <v>0</v>
      </c>
      <c r="K156" s="231" t="s">
        <v>231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232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232</v>
      </c>
      <c r="BM156" s="240" t="s">
        <v>5805</v>
      </c>
    </row>
    <row r="157" s="2" customFormat="1">
      <c r="A157" s="40"/>
      <c r="B157" s="41"/>
      <c r="C157" s="42"/>
      <c r="D157" s="242" t="s">
        <v>234</v>
      </c>
      <c r="E157" s="42"/>
      <c r="F157" s="243" t="s">
        <v>397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234</v>
      </c>
      <c r="AU157" s="18" t="s">
        <v>21</v>
      </c>
    </row>
    <row r="158" s="13" customFormat="1">
      <c r="A158" s="13"/>
      <c r="B158" s="247"/>
      <c r="C158" s="248"/>
      <c r="D158" s="249" t="s">
        <v>236</v>
      </c>
      <c r="E158" s="250" t="s">
        <v>1</v>
      </c>
      <c r="F158" s="251" t="s">
        <v>5806</v>
      </c>
      <c r="G158" s="248"/>
      <c r="H158" s="252">
        <v>115.59999999999999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236</v>
      </c>
      <c r="AU158" s="258" t="s">
        <v>21</v>
      </c>
      <c r="AV158" s="13" t="s">
        <v>21</v>
      </c>
      <c r="AW158" s="13" t="s">
        <v>36</v>
      </c>
      <c r="AX158" s="13" t="s">
        <v>88</v>
      </c>
      <c r="AY158" s="258" t="s">
        <v>225</v>
      </c>
    </row>
    <row r="159" s="2" customFormat="1" ht="24.15" customHeight="1">
      <c r="A159" s="40"/>
      <c r="B159" s="41"/>
      <c r="C159" s="229" t="s">
        <v>277</v>
      </c>
      <c r="D159" s="229" t="s">
        <v>227</v>
      </c>
      <c r="E159" s="230" t="s">
        <v>324</v>
      </c>
      <c r="F159" s="231" t="s">
        <v>325</v>
      </c>
      <c r="G159" s="232" t="s">
        <v>240</v>
      </c>
      <c r="H159" s="233">
        <v>25.300000000000001</v>
      </c>
      <c r="I159" s="234"/>
      <c r="J159" s="235">
        <f>ROUND(I159*H159,2)</f>
        <v>0</v>
      </c>
      <c r="K159" s="231" t="s">
        <v>231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232</v>
      </c>
      <c r="AT159" s="240" t="s">
        <v>227</v>
      </c>
      <c r="AU159" s="240" t="s">
        <v>21</v>
      </c>
      <c r="AY159" s="18" t="s">
        <v>225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88</v>
      </c>
      <c r="BK159" s="241">
        <f>ROUND(I159*H159,2)</f>
        <v>0</v>
      </c>
      <c r="BL159" s="18" t="s">
        <v>232</v>
      </c>
      <c r="BM159" s="240" t="s">
        <v>5807</v>
      </c>
    </row>
    <row r="160" s="2" customFormat="1">
      <c r="A160" s="40"/>
      <c r="B160" s="41"/>
      <c r="C160" s="42"/>
      <c r="D160" s="242" t="s">
        <v>234</v>
      </c>
      <c r="E160" s="42"/>
      <c r="F160" s="243" t="s">
        <v>327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234</v>
      </c>
      <c r="AU160" s="18" t="s">
        <v>21</v>
      </c>
    </row>
    <row r="161" s="13" customFormat="1">
      <c r="A161" s="13"/>
      <c r="B161" s="247"/>
      <c r="C161" s="248"/>
      <c r="D161" s="249" t="s">
        <v>236</v>
      </c>
      <c r="E161" s="250" t="s">
        <v>1</v>
      </c>
      <c r="F161" s="251" t="s">
        <v>5808</v>
      </c>
      <c r="G161" s="248"/>
      <c r="H161" s="252">
        <v>25.300000000000001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236</v>
      </c>
      <c r="AU161" s="258" t="s">
        <v>21</v>
      </c>
      <c r="AV161" s="13" t="s">
        <v>21</v>
      </c>
      <c r="AW161" s="13" t="s">
        <v>36</v>
      </c>
      <c r="AX161" s="13" t="s">
        <v>80</v>
      </c>
      <c r="AY161" s="258" t="s">
        <v>225</v>
      </c>
    </row>
    <row r="162" s="14" customFormat="1">
      <c r="A162" s="14"/>
      <c r="B162" s="260"/>
      <c r="C162" s="261"/>
      <c r="D162" s="249" t="s">
        <v>236</v>
      </c>
      <c r="E162" s="262" t="s">
        <v>1</v>
      </c>
      <c r="F162" s="263" t="s">
        <v>270</v>
      </c>
      <c r="G162" s="261"/>
      <c r="H162" s="264">
        <v>25.300000000000001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236</v>
      </c>
      <c r="AU162" s="270" t="s">
        <v>21</v>
      </c>
      <c r="AV162" s="14" t="s">
        <v>232</v>
      </c>
      <c r="AW162" s="14" t="s">
        <v>36</v>
      </c>
      <c r="AX162" s="14" t="s">
        <v>88</v>
      </c>
      <c r="AY162" s="270" t="s">
        <v>225</v>
      </c>
    </row>
    <row r="163" s="2" customFormat="1" ht="24.15" customHeight="1">
      <c r="A163" s="40"/>
      <c r="B163" s="41"/>
      <c r="C163" s="229" t="s">
        <v>283</v>
      </c>
      <c r="D163" s="229" t="s">
        <v>227</v>
      </c>
      <c r="E163" s="230" t="s">
        <v>827</v>
      </c>
      <c r="F163" s="231" t="s">
        <v>828</v>
      </c>
      <c r="G163" s="232" t="s">
        <v>240</v>
      </c>
      <c r="H163" s="233">
        <v>25.5</v>
      </c>
      <c r="I163" s="234"/>
      <c r="J163" s="235">
        <f>ROUND(I163*H163,2)</f>
        <v>0</v>
      </c>
      <c r="K163" s="231" t="s">
        <v>231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232</v>
      </c>
      <c r="AT163" s="240" t="s">
        <v>227</v>
      </c>
      <c r="AU163" s="240" t="s">
        <v>21</v>
      </c>
      <c r="AY163" s="18" t="s">
        <v>225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88</v>
      </c>
      <c r="BK163" s="241">
        <f>ROUND(I163*H163,2)</f>
        <v>0</v>
      </c>
      <c r="BL163" s="18" t="s">
        <v>232</v>
      </c>
      <c r="BM163" s="240" t="s">
        <v>5809</v>
      </c>
    </row>
    <row r="164" s="2" customFormat="1">
      <c r="A164" s="40"/>
      <c r="B164" s="41"/>
      <c r="C164" s="42"/>
      <c r="D164" s="242" t="s">
        <v>234</v>
      </c>
      <c r="E164" s="42"/>
      <c r="F164" s="243" t="s">
        <v>830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234</v>
      </c>
      <c r="AU164" s="18" t="s">
        <v>21</v>
      </c>
    </row>
    <row r="165" s="13" customFormat="1">
      <c r="A165" s="13"/>
      <c r="B165" s="247"/>
      <c r="C165" s="248"/>
      <c r="D165" s="249" t="s">
        <v>236</v>
      </c>
      <c r="E165" s="250" t="s">
        <v>1</v>
      </c>
      <c r="F165" s="251" t="s">
        <v>5798</v>
      </c>
      <c r="G165" s="248"/>
      <c r="H165" s="252">
        <v>25.5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236</v>
      </c>
      <c r="AU165" s="258" t="s">
        <v>21</v>
      </c>
      <c r="AV165" s="13" t="s">
        <v>21</v>
      </c>
      <c r="AW165" s="13" t="s">
        <v>36</v>
      </c>
      <c r="AX165" s="13" t="s">
        <v>88</v>
      </c>
      <c r="AY165" s="258" t="s">
        <v>225</v>
      </c>
    </row>
    <row r="166" s="2" customFormat="1" ht="24.15" customHeight="1">
      <c r="A166" s="40"/>
      <c r="B166" s="41"/>
      <c r="C166" s="229" t="s">
        <v>289</v>
      </c>
      <c r="D166" s="229" t="s">
        <v>227</v>
      </c>
      <c r="E166" s="230" t="s">
        <v>3643</v>
      </c>
      <c r="F166" s="231" t="s">
        <v>3644</v>
      </c>
      <c r="G166" s="232" t="s">
        <v>230</v>
      </c>
      <c r="H166" s="233">
        <v>2723.5</v>
      </c>
      <c r="I166" s="234"/>
      <c r="J166" s="235">
        <f>ROUND(I166*H166,2)</f>
        <v>0</v>
      </c>
      <c r="K166" s="231" t="s">
        <v>231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5810</v>
      </c>
    </row>
    <row r="167" s="2" customFormat="1">
      <c r="A167" s="40"/>
      <c r="B167" s="41"/>
      <c r="C167" s="42"/>
      <c r="D167" s="242" t="s">
        <v>234</v>
      </c>
      <c r="E167" s="42"/>
      <c r="F167" s="243" t="s">
        <v>3646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234</v>
      </c>
      <c r="AU167" s="18" t="s">
        <v>21</v>
      </c>
    </row>
    <row r="168" s="13" customFormat="1">
      <c r="A168" s="13"/>
      <c r="B168" s="247"/>
      <c r="C168" s="248"/>
      <c r="D168" s="249" t="s">
        <v>236</v>
      </c>
      <c r="E168" s="250" t="s">
        <v>1</v>
      </c>
      <c r="F168" s="251" t="s">
        <v>5811</v>
      </c>
      <c r="G168" s="248"/>
      <c r="H168" s="252">
        <v>358.5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236</v>
      </c>
      <c r="AU168" s="258" t="s">
        <v>21</v>
      </c>
      <c r="AV168" s="13" t="s">
        <v>21</v>
      </c>
      <c r="AW168" s="13" t="s">
        <v>36</v>
      </c>
      <c r="AX168" s="13" t="s">
        <v>80</v>
      </c>
      <c r="AY168" s="258" t="s">
        <v>225</v>
      </c>
    </row>
    <row r="169" s="13" customFormat="1">
      <c r="A169" s="13"/>
      <c r="B169" s="247"/>
      <c r="C169" s="248"/>
      <c r="D169" s="249" t="s">
        <v>236</v>
      </c>
      <c r="E169" s="250" t="s">
        <v>1</v>
      </c>
      <c r="F169" s="251" t="s">
        <v>5812</v>
      </c>
      <c r="G169" s="248"/>
      <c r="H169" s="252">
        <v>892.39999999999998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236</v>
      </c>
      <c r="AU169" s="258" t="s">
        <v>21</v>
      </c>
      <c r="AV169" s="13" t="s">
        <v>21</v>
      </c>
      <c r="AW169" s="13" t="s">
        <v>36</v>
      </c>
      <c r="AX169" s="13" t="s">
        <v>80</v>
      </c>
      <c r="AY169" s="258" t="s">
        <v>225</v>
      </c>
    </row>
    <row r="170" s="13" customFormat="1">
      <c r="A170" s="13"/>
      <c r="B170" s="247"/>
      <c r="C170" s="248"/>
      <c r="D170" s="249" t="s">
        <v>236</v>
      </c>
      <c r="E170" s="250" t="s">
        <v>1</v>
      </c>
      <c r="F170" s="251" t="s">
        <v>5813</v>
      </c>
      <c r="G170" s="248"/>
      <c r="H170" s="252">
        <v>841.29999999999995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236</v>
      </c>
      <c r="AU170" s="258" t="s">
        <v>21</v>
      </c>
      <c r="AV170" s="13" t="s">
        <v>21</v>
      </c>
      <c r="AW170" s="13" t="s">
        <v>36</v>
      </c>
      <c r="AX170" s="13" t="s">
        <v>80</v>
      </c>
      <c r="AY170" s="258" t="s">
        <v>225</v>
      </c>
    </row>
    <row r="171" s="13" customFormat="1">
      <c r="A171" s="13"/>
      <c r="B171" s="247"/>
      <c r="C171" s="248"/>
      <c r="D171" s="249" t="s">
        <v>236</v>
      </c>
      <c r="E171" s="250" t="s">
        <v>1</v>
      </c>
      <c r="F171" s="251" t="s">
        <v>5814</v>
      </c>
      <c r="G171" s="248"/>
      <c r="H171" s="252">
        <v>631.29999999999995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236</v>
      </c>
      <c r="AU171" s="258" t="s">
        <v>21</v>
      </c>
      <c r="AV171" s="13" t="s">
        <v>21</v>
      </c>
      <c r="AW171" s="13" t="s">
        <v>36</v>
      </c>
      <c r="AX171" s="13" t="s">
        <v>80</v>
      </c>
      <c r="AY171" s="258" t="s">
        <v>225</v>
      </c>
    </row>
    <row r="172" s="14" customFormat="1">
      <c r="A172" s="14"/>
      <c r="B172" s="260"/>
      <c r="C172" s="261"/>
      <c r="D172" s="249" t="s">
        <v>236</v>
      </c>
      <c r="E172" s="262" t="s">
        <v>1</v>
      </c>
      <c r="F172" s="263" t="s">
        <v>270</v>
      </c>
      <c r="G172" s="261"/>
      <c r="H172" s="264">
        <v>2723.5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0" t="s">
        <v>236</v>
      </c>
      <c r="AU172" s="270" t="s">
        <v>21</v>
      </c>
      <c r="AV172" s="14" t="s">
        <v>232</v>
      </c>
      <c r="AW172" s="14" t="s">
        <v>36</v>
      </c>
      <c r="AX172" s="14" t="s">
        <v>88</v>
      </c>
      <c r="AY172" s="270" t="s">
        <v>225</v>
      </c>
    </row>
    <row r="173" s="2" customFormat="1" ht="33" customHeight="1">
      <c r="A173" s="40"/>
      <c r="B173" s="41"/>
      <c r="C173" s="229" t="s">
        <v>295</v>
      </c>
      <c r="D173" s="229" t="s">
        <v>227</v>
      </c>
      <c r="E173" s="230" t="s">
        <v>696</v>
      </c>
      <c r="F173" s="231" t="s">
        <v>697</v>
      </c>
      <c r="G173" s="232" t="s">
        <v>230</v>
      </c>
      <c r="H173" s="233">
        <v>358.5</v>
      </c>
      <c r="I173" s="234"/>
      <c r="J173" s="235">
        <f>ROUND(I173*H173,2)</f>
        <v>0</v>
      </c>
      <c r="K173" s="231" t="s">
        <v>231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5815</v>
      </c>
    </row>
    <row r="174" s="2" customFormat="1">
      <c r="A174" s="40"/>
      <c r="B174" s="41"/>
      <c r="C174" s="42"/>
      <c r="D174" s="242" t="s">
        <v>234</v>
      </c>
      <c r="E174" s="42"/>
      <c r="F174" s="243" t="s">
        <v>699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234</v>
      </c>
      <c r="AU174" s="18" t="s">
        <v>21</v>
      </c>
    </row>
    <row r="175" s="13" customFormat="1">
      <c r="A175" s="13"/>
      <c r="B175" s="247"/>
      <c r="C175" s="248"/>
      <c r="D175" s="249" t="s">
        <v>236</v>
      </c>
      <c r="E175" s="250" t="s">
        <v>1</v>
      </c>
      <c r="F175" s="251" t="s">
        <v>5816</v>
      </c>
      <c r="G175" s="248"/>
      <c r="H175" s="252">
        <v>358.5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236</v>
      </c>
      <c r="AU175" s="258" t="s">
        <v>21</v>
      </c>
      <c r="AV175" s="13" t="s">
        <v>21</v>
      </c>
      <c r="AW175" s="13" t="s">
        <v>36</v>
      </c>
      <c r="AX175" s="13" t="s">
        <v>88</v>
      </c>
      <c r="AY175" s="258" t="s">
        <v>225</v>
      </c>
    </row>
    <row r="176" s="2" customFormat="1" ht="24.15" customHeight="1">
      <c r="A176" s="40"/>
      <c r="B176" s="41"/>
      <c r="C176" s="229" t="s">
        <v>317</v>
      </c>
      <c r="D176" s="229" t="s">
        <v>227</v>
      </c>
      <c r="E176" s="230" t="s">
        <v>329</v>
      </c>
      <c r="F176" s="231" t="s">
        <v>330</v>
      </c>
      <c r="G176" s="232" t="s">
        <v>230</v>
      </c>
      <c r="H176" s="233">
        <v>358.5</v>
      </c>
      <c r="I176" s="234"/>
      <c r="J176" s="235">
        <f>ROUND(I176*H176,2)</f>
        <v>0</v>
      </c>
      <c r="K176" s="231" t="s">
        <v>231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232</v>
      </c>
      <c r="AT176" s="240" t="s">
        <v>227</v>
      </c>
      <c r="AU176" s="240" t="s">
        <v>21</v>
      </c>
      <c r="AY176" s="18" t="s">
        <v>225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88</v>
      </c>
      <c r="BK176" s="241">
        <f>ROUND(I176*H176,2)</f>
        <v>0</v>
      </c>
      <c r="BL176" s="18" t="s">
        <v>232</v>
      </c>
      <c r="BM176" s="240" t="s">
        <v>5817</v>
      </c>
    </row>
    <row r="177" s="2" customFormat="1">
      <c r="A177" s="40"/>
      <c r="B177" s="41"/>
      <c r="C177" s="42"/>
      <c r="D177" s="242" t="s">
        <v>234</v>
      </c>
      <c r="E177" s="42"/>
      <c r="F177" s="243" t="s">
        <v>332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234</v>
      </c>
      <c r="AU177" s="18" t="s">
        <v>21</v>
      </c>
    </row>
    <row r="178" s="13" customFormat="1">
      <c r="A178" s="13"/>
      <c r="B178" s="247"/>
      <c r="C178" s="248"/>
      <c r="D178" s="249" t="s">
        <v>236</v>
      </c>
      <c r="E178" s="250" t="s">
        <v>1</v>
      </c>
      <c r="F178" s="251" t="s">
        <v>5818</v>
      </c>
      <c r="G178" s="248"/>
      <c r="H178" s="252">
        <v>358.5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236</v>
      </c>
      <c r="AU178" s="258" t="s">
        <v>21</v>
      </c>
      <c r="AV178" s="13" t="s">
        <v>21</v>
      </c>
      <c r="AW178" s="13" t="s">
        <v>36</v>
      </c>
      <c r="AX178" s="13" t="s">
        <v>88</v>
      </c>
      <c r="AY178" s="258" t="s">
        <v>225</v>
      </c>
    </row>
    <row r="179" s="2" customFormat="1" ht="24.15" customHeight="1">
      <c r="A179" s="40"/>
      <c r="B179" s="41"/>
      <c r="C179" s="229" t="s">
        <v>323</v>
      </c>
      <c r="D179" s="229" t="s">
        <v>227</v>
      </c>
      <c r="E179" s="230" t="s">
        <v>419</v>
      </c>
      <c r="F179" s="231" t="s">
        <v>420</v>
      </c>
      <c r="G179" s="232" t="s">
        <v>230</v>
      </c>
      <c r="H179" s="233">
        <v>89.599999999999994</v>
      </c>
      <c r="I179" s="234"/>
      <c r="J179" s="235">
        <f>ROUND(I179*H179,2)</f>
        <v>0</v>
      </c>
      <c r="K179" s="231" t="s">
        <v>231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5819</v>
      </c>
    </row>
    <row r="180" s="2" customFormat="1">
      <c r="A180" s="40"/>
      <c r="B180" s="41"/>
      <c r="C180" s="42"/>
      <c r="D180" s="242" t="s">
        <v>234</v>
      </c>
      <c r="E180" s="42"/>
      <c r="F180" s="243" t="s">
        <v>422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234</v>
      </c>
      <c r="AU180" s="18" t="s">
        <v>21</v>
      </c>
    </row>
    <row r="181" s="13" customFormat="1">
      <c r="A181" s="13"/>
      <c r="B181" s="247"/>
      <c r="C181" s="248"/>
      <c r="D181" s="249" t="s">
        <v>236</v>
      </c>
      <c r="E181" s="250" t="s">
        <v>1</v>
      </c>
      <c r="F181" s="251" t="s">
        <v>5820</v>
      </c>
      <c r="G181" s="248"/>
      <c r="H181" s="252">
        <v>89.599999999999994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236</v>
      </c>
      <c r="AU181" s="258" t="s">
        <v>21</v>
      </c>
      <c r="AV181" s="13" t="s">
        <v>21</v>
      </c>
      <c r="AW181" s="13" t="s">
        <v>36</v>
      </c>
      <c r="AX181" s="13" t="s">
        <v>88</v>
      </c>
      <c r="AY181" s="258" t="s">
        <v>225</v>
      </c>
    </row>
    <row r="182" s="2" customFormat="1" ht="16.5" customHeight="1">
      <c r="A182" s="40"/>
      <c r="B182" s="41"/>
      <c r="C182" s="282" t="s">
        <v>328</v>
      </c>
      <c r="D182" s="282" t="s">
        <v>341</v>
      </c>
      <c r="E182" s="283" t="s">
        <v>424</v>
      </c>
      <c r="F182" s="284" t="s">
        <v>425</v>
      </c>
      <c r="G182" s="285" t="s">
        <v>426</v>
      </c>
      <c r="H182" s="286">
        <v>8.9619999999999997</v>
      </c>
      <c r="I182" s="287"/>
      <c r="J182" s="288">
        <f>ROUND(I182*H182,2)</f>
        <v>0</v>
      </c>
      <c r="K182" s="284" t="s">
        <v>231</v>
      </c>
      <c r="L182" s="289"/>
      <c r="M182" s="290" t="s">
        <v>1</v>
      </c>
      <c r="N182" s="291" t="s">
        <v>45</v>
      </c>
      <c r="O182" s="93"/>
      <c r="P182" s="238">
        <f>O182*H182</f>
        <v>0</v>
      </c>
      <c r="Q182" s="238">
        <v>0.001</v>
      </c>
      <c r="R182" s="238">
        <f>Q182*H182</f>
        <v>0.0089619999999999995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277</v>
      </c>
      <c r="AT182" s="240" t="s">
        <v>341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5821</v>
      </c>
    </row>
    <row r="183" s="13" customFormat="1">
      <c r="A183" s="13"/>
      <c r="B183" s="247"/>
      <c r="C183" s="248"/>
      <c r="D183" s="249" t="s">
        <v>236</v>
      </c>
      <c r="E183" s="250" t="s">
        <v>1</v>
      </c>
      <c r="F183" s="251" t="s">
        <v>5822</v>
      </c>
      <c r="G183" s="248"/>
      <c r="H183" s="252">
        <v>448.10000000000002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236</v>
      </c>
      <c r="AU183" s="258" t="s">
        <v>21</v>
      </c>
      <c r="AV183" s="13" t="s">
        <v>21</v>
      </c>
      <c r="AW183" s="13" t="s">
        <v>36</v>
      </c>
      <c r="AX183" s="13" t="s">
        <v>88</v>
      </c>
      <c r="AY183" s="258" t="s">
        <v>225</v>
      </c>
    </row>
    <row r="184" s="13" customFormat="1">
      <c r="A184" s="13"/>
      <c r="B184" s="247"/>
      <c r="C184" s="248"/>
      <c r="D184" s="249" t="s">
        <v>236</v>
      </c>
      <c r="E184" s="248"/>
      <c r="F184" s="251" t="s">
        <v>5823</v>
      </c>
      <c r="G184" s="248"/>
      <c r="H184" s="252">
        <v>8.9619999999999997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236</v>
      </c>
      <c r="AU184" s="258" t="s">
        <v>21</v>
      </c>
      <c r="AV184" s="13" t="s">
        <v>21</v>
      </c>
      <c r="AW184" s="13" t="s">
        <v>4</v>
      </c>
      <c r="AX184" s="13" t="s">
        <v>88</v>
      </c>
      <c r="AY184" s="258" t="s">
        <v>225</v>
      </c>
    </row>
    <row r="185" s="2" customFormat="1" ht="33" customHeight="1">
      <c r="A185" s="40"/>
      <c r="B185" s="41"/>
      <c r="C185" s="229" t="s">
        <v>8</v>
      </c>
      <c r="D185" s="229" t="s">
        <v>227</v>
      </c>
      <c r="E185" s="230" t="s">
        <v>5824</v>
      </c>
      <c r="F185" s="231" t="s">
        <v>5825</v>
      </c>
      <c r="G185" s="232" t="s">
        <v>230</v>
      </c>
      <c r="H185" s="233">
        <v>89.599999999999994</v>
      </c>
      <c r="I185" s="234"/>
      <c r="J185" s="235">
        <f>ROUND(I185*H185,2)</f>
        <v>0</v>
      </c>
      <c r="K185" s="231" t="s">
        <v>231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232</v>
      </c>
      <c r="AT185" s="240" t="s">
        <v>227</v>
      </c>
      <c r="AU185" s="240" t="s">
        <v>21</v>
      </c>
      <c r="AY185" s="18" t="s">
        <v>225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88</v>
      </c>
      <c r="BK185" s="241">
        <f>ROUND(I185*H185,2)</f>
        <v>0</v>
      </c>
      <c r="BL185" s="18" t="s">
        <v>232</v>
      </c>
      <c r="BM185" s="240" t="s">
        <v>5826</v>
      </c>
    </row>
    <row r="186" s="2" customFormat="1">
      <c r="A186" s="40"/>
      <c r="B186" s="41"/>
      <c r="C186" s="42"/>
      <c r="D186" s="242" t="s">
        <v>234</v>
      </c>
      <c r="E186" s="42"/>
      <c r="F186" s="243" t="s">
        <v>5827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234</v>
      </c>
      <c r="AU186" s="18" t="s">
        <v>21</v>
      </c>
    </row>
    <row r="187" s="13" customFormat="1">
      <c r="A187" s="13"/>
      <c r="B187" s="247"/>
      <c r="C187" s="248"/>
      <c r="D187" s="249" t="s">
        <v>236</v>
      </c>
      <c r="E187" s="250" t="s">
        <v>1</v>
      </c>
      <c r="F187" s="251" t="s">
        <v>5828</v>
      </c>
      <c r="G187" s="248"/>
      <c r="H187" s="252">
        <v>89.599999999999994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236</v>
      </c>
      <c r="AU187" s="258" t="s">
        <v>21</v>
      </c>
      <c r="AV187" s="13" t="s">
        <v>21</v>
      </c>
      <c r="AW187" s="13" t="s">
        <v>36</v>
      </c>
      <c r="AX187" s="13" t="s">
        <v>88</v>
      </c>
      <c r="AY187" s="258" t="s">
        <v>225</v>
      </c>
    </row>
    <row r="188" s="2" customFormat="1" ht="16.5" customHeight="1">
      <c r="A188" s="40"/>
      <c r="B188" s="41"/>
      <c r="C188" s="229" t="s">
        <v>340</v>
      </c>
      <c r="D188" s="229" t="s">
        <v>227</v>
      </c>
      <c r="E188" s="230" t="s">
        <v>437</v>
      </c>
      <c r="F188" s="231" t="s">
        <v>438</v>
      </c>
      <c r="G188" s="232" t="s">
        <v>240</v>
      </c>
      <c r="H188" s="233">
        <v>8.9619999999999997</v>
      </c>
      <c r="I188" s="234"/>
      <c r="J188" s="235">
        <f>ROUND(I188*H188,2)</f>
        <v>0</v>
      </c>
      <c r="K188" s="231" t="s">
        <v>231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5829</v>
      </c>
    </row>
    <row r="189" s="2" customFormat="1">
      <c r="A189" s="40"/>
      <c r="B189" s="41"/>
      <c r="C189" s="42"/>
      <c r="D189" s="242" t="s">
        <v>234</v>
      </c>
      <c r="E189" s="42"/>
      <c r="F189" s="243" t="s">
        <v>440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234</v>
      </c>
      <c r="AU189" s="18" t="s">
        <v>21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</v>
      </c>
      <c r="F190" s="227" t="s">
        <v>504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88</v>
      </c>
      <c r="AT190" s="225" t="s">
        <v>79</v>
      </c>
      <c r="AU190" s="225" t="s">
        <v>88</v>
      </c>
      <c r="AY190" s="224" t="s">
        <v>225</v>
      </c>
      <c r="BK190" s="226">
        <f>SUM(BK191:BK199)</f>
        <v>0</v>
      </c>
    </row>
    <row r="191" s="2" customFormat="1" ht="33" customHeight="1">
      <c r="A191" s="40"/>
      <c r="B191" s="41"/>
      <c r="C191" s="229" t="s">
        <v>346</v>
      </c>
      <c r="D191" s="229" t="s">
        <v>227</v>
      </c>
      <c r="E191" s="230" t="s">
        <v>5830</v>
      </c>
      <c r="F191" s="231" t="s">
        <v>5831</v>
      </c>
      <c r="G191" s="232" t="s">
        <v>230</v>
      </c>
      <c r="H191" s="233">
        <v>631.20000000000005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232</v>
      </c>
      <c r="AT191" s="240" t="s">
        <v>227</v>
      </c>
      <c r="AU191" s="240" t="s">
        <v>21</v>
      </c>
      <c r="AY191" s="18" t="s">
        <v>225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88</v>
      </c>
      <c r="BK191" s="241">
        <f>ROUND(I191*H191,2)</f>
        <v>0</v>
      </c>
      <c r="BL191" s="18" t="s">
        <v>232</v>
      </c>
      <c r="BM191" s="240" t="s">
        <v>5832</v>
      </c>
    </row>
    <row r="192" s="13" customFormat="1">
      <c r="A192" s="13"/>
      <c r="B192" s="247"/>
      <c r="C192" s="248"/>
      <c r="D192" s="249" t="s">
        <v>236</v>
      </c>
      <c r="E192" s="250" t="s">
        <v>1</v>
      </c>
      <c r="F192" s="251" t="s">
        <v>5833</v>
      </c>
      <c r="G192" s="248"/>
      <c r="H192" s="252">
        <v>631.20000000000005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236</v>
      </c>
      <c r="AU192" s="258" t="s">
        <v>21</v>
      </c>
      <c r="AV192" s="13" t="s">
        <v>21</v>
      </c>
      <c r="AW192" s="13" t="s">
        <v>36</v>
      </c>
      <c r="AX192" s="13" t="s">
        <v>88</v>
      </c>
      <c r="AY192" s="258" t="s">
        <v>225</v>
      </c>
    </row>
    <row r="193" s="2" customFormat="1" ht="24.15" customHeight="1">
      <c r="A193" s="40"/>
      <c r="B193" s="41"/>
      <c r="C193" s="229" t="s">
        <v>352</v>
      </c>
      <c r="D193" s="229" t="s">
        <v>227</v>
      </c>
      <c r="E193" s="230" t="s">
        <v>5834</v>
      </c>
      <c r="F193" s="231" t="s">
        <v>5835</v>
      </c>
      <c r="G193" s="232" t="s">
        <v>230</v>
      </c>
      <c r="H193" s="233">
        <v>935.5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232</v>
      </c>
      <c r="AT193" s="240" t="s">
        <v>227</v>
      </c>
      <c r="AU193" s="240" t="s">
        <v>21</v>
      </c>
      <c r="AY193" s="18" t="s">
        <v>225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88</v>
      </c>
      <c r="BK193" s="241">
        <f>ROUND(I193*H193,2)</f>
        <v>0</v>
      </c>
      <c r="BL193" s="18" t="s">
        <v>232</v>
      </c>
      <c r="BM193" s="240" t="s">
        <v>5836</v>
      </c>
    </row>
    <row r="194" s="2" customFormat="1">
      <c r="A194" s="40"/>
      <c r="B194" s="41"/>
      <c r="C194" s="42"/>
      <c r="D194" s="249" t="s">
        <v>261</v>
      </c>
      <c r="E194" s="42"/>
      <c r="F194" s="259" t="s">
        <v>5837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261</v>
      </c>
      <c r="AU194" s="18" t="s">
        <v>21</v>
      </c>
    </row>
    <row r="195" s="13" customFormat="1">
      <c r="A195" s="13"/>
      <c r="B195" s="247"/>
      <c r="C195" s="248"/>
      <c r="D195" s="249" t="s">
        <v>236</v>
      </c>
      <c r="E195" s="250" t="s">
        <v>1</v>
      </c>
      <c r="F195" s="251" t="s">
        <v>5838</v>
      </c>
      <c r="G195" s="248"/>
      <c r="H195" s="252">
        <v>935.5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236</v>
      </c>
      <c r="AU195" s="258" t="s">
        <v>21</v>
      </c>
      <c r="AV195" s="13" t="s">
        <v>21</v>
      </c>
      <c r="AW195" s="13" t="s">
        <v>36</v>
      </c>
      <c r="AX195" s="13" t="s">
        <v>88</v>
      </c>
      <c r="AY195" s="258" t="s">
        <v>225</v>
      </c>
    </row>
    <row r="196" s="2" customFormat="1" ht="16.5" customHeight="1">
      <c r="A196" s="40"/>
      <c r="B196" s="41"/>
      <c r="C196" s="229" t="s">
        <v>358</v>
      </c>
      <c r="D196" s="229" t="s">
        <v>227</v>
      </c>
      <c r="E196" s="230" t="s">
        <v>3726</v>
      </c>
      <c r="F196" s="231" t="s">
        <v>3727</v>
      </c>
      <c r="G196" s="232" t="s">
        <v>240</v>
      </c>
      <c r="H196" s="233">
        <v>12.300000000000001</v>
      </c>
      <c r="I196" s="234"/>
      <c r="J196" s="235">
        <f>ROUND(I196*H196,2)</f>
        <v>0</v>
      </c>
      <c r="K196" s="231" t="s">
        <v>231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232</v>
      </c>
      <c r="AT196" s="240" t="s">
        <v>227</v>
      </c>
      <c r="AU196" s="240" t="s">
        <v>21</v>
      </c>
      <c r="AY196" s="18" t="s">
        <v>225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88</v>
      </c>
      <c r="BK196" s="241">
        <f>ROUND(I196*H196,2)</f>
        <v>0</v>
      </c>
      <c r="BL196" s="18" t="s">
        <v>232</v>
      </c>
      <c r="BM196" s="240" t="s">
        <v>5839</v>
      </c>
    </row>
    <row r="197" s="2" customFormat="1">
      <c r="A197" s="40"/>
      <c r="B197" s="41"/>
      <c r="C197" s="42"/>
      <c r="D197" s="242" t="s">
        <v>234</v>
      </c>
      <c r="E197" s="42"/>
      <c r="F197" s="243" t="s">
        <v>3729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234</v>
      </c>
      <c r="AU197" s="18" t="s">
        <v>21</v>
      </c>
    </row>
    <row r="198" s="13" customFormat="1">
      <c r="A198" s="13"/>
      <c r="B198" s="247"/>
      <c r="C198" s="248"/>
      <c r="D198" s="249" t="s">
        <v>236</v>
      </c>
      <c r="E198" s="250" t="s">
        <v>1</v>
      </c>
      <c r="F198" s="251" t="s">
        <v>5795</v>
      </c>
      <c r="G198" s="248"/>
      <c r="H198" s="252">
        <v>12.300000000000001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236</v>
      </c>
      <c r="AU198" s="258" t="s">
        <v>21</v>
      </c>
      <c r="AV198" s="13" t="s">
        <v>21</v>
      </c>
      <c r="AW198" s="13" t="s">
        <v>36</v>
      </c>
      <c r="AX198" s="13" t="s">
        <v>80</v>
      </c>
      <c r="AY198" s="258" t="s">
        <v>225</v>
      </c>
    </row>
    <row r="199" s="14" customFormat="1">
      <c r="A199" s="14"/>
      <c r="B199" s="260"/>
      <c r="C199" s="261"/>
      <c r="D199" s="249" t="s">
        <v>236</v>
      </c>
      <c r="E199" s="262" t="s">
        <v>1</v>
      </c>
      <c r="F199" s="263" t="s">
        <v>270</v>
      </c>
      <c r="G199" s="261"/>
      <c r="H199" s="264">
        <v>12.300000000000001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0" t="s">
        <v>236</v>
      </c>
      <c r="AU199" s="270" t="s">
        <v>21</v>
      </c>
      <c r="AV199" s="14" t="s">
        <v>232</v>
      </c>
      <c r="AW199" s="14" t="s">
        <v>36</v>
      </c>
      <c r="AX199" s="14" t="s">
        <v>88</v>
      </c>
      <c r="AY199" s="270" t="s">
        <v>225</v>
      </c>
    </row>
    <row r="200" s="12" customFormat="1" ht="22.8" customHeight="1">
      <c r="A200" s="12"/>
      <c r="B200" s="213"/>
      <c r="C200" s="214"/>
      <c r="D200" s="215" t="s">
        <v>79</v>
      </c>
      <c r="E200" s="227" t="s">
        <v>277</v>
      </c>
      <c r="F200" s="227" t="s">
        <v>757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SUM(P201:P227)</f>
        <v>0</v>
      </c>
      <c r="Q200" s="221"/>
      <c r="R200" s="222">
        <f>SUM(R201:R227)</f>
        <v>1.4006462499999999</v>
      </c>
      <c r="S200" s="221"/>
      <c r="T200" s="223">
        <f>SUM(T201:T227)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88</v>
      </c>
      <c r="AT200" s="225" t="s">
        <v>79</v>
      </c>
      <c r="AU200" s="225" t="s">
        <v>88</v>
      </c>
      <c r="AY200" s="224" t="s">
        <v>225</v>
      </c>
      <c r="BK200" s="226">
        <f>SUM(BK201:BK227)</f>
        <v>0</v>
      </c>
    </row>
    <row r="201" s="2" customFormat="1" ht="24.15" customHeight="1">
      <c r="A201" s="40"/>
      <c r="B201" s="41"/>
      <c r="C201" s="229" t="s">
        <v>364</v>
      </c>
      <c r="D201" s="229" t="s">
        <v>227</v>
      </c>
      <c r="E201" s="230" t="s">
        <v>5840</v>
      </c>
      <c r="F201" s="231" t="s">
        <v>5841</v>
      </c>
      <c r="G201" s="232" t="s">
        <v>537</v>
      </c>
      <c r="H201" s="233">
        <v>167.30000000000001</v>
      </c>
      <c r="I201" s="234"/>
      <c r="J201" s="235">
        <f>ROUND(I201*H201,2)</f>
        <v>0</v>
      </c>
      <c r="K201" s="231" t="s">
        <v>231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232</v>
      </c>
      <c r="AT201" s="240" t="s">
        <v>227</v>
      </c>
      <c r="AU201" s="240" t="s">
        <v>21</v>
      </c>
      <c r="AY201" s="18" t="s">
        <v>225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88</v>
      </c>
      <c r="BK201" s="241">
        <f>ROUND(I201*H201,2)</f>
        <v>0</v>
      </c>
      <c r="BL201" s="18" t="s">
        <v>232</v>
      </c>
      <c r="BM201" s="240" t="s">
        <v>5842</v>
      </c>
    </row>
    <row r="202" s="2" customFormat="1">
      <c r="A202" s="40"/>
      <c r="B202" s="41"/>
      <c r="C202" s="42"/>
      <c r="D202" s="242" t="s">
        <v>234</v>
      </c>
      <c r="E202" s="42"/>
      <c r="F202" s="243" t="s">
        <v>5843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234</v>
      </c>
      <c r="AU202" s="18" t="s">
        <v>21</v>
      </c>
    </row>
    <row r="203" s="13" customFormat="1">
      <c r="A203" s="13"/>
      <c r="B203" s="247"/>
      <c r="C203" s="248"/>
      <c r="D203" s="249" t="s">
        <v>236</v>
      </c>
      <c r="E203" s="250" t="s">
        <v>1</v>
      </c>
      <c r="F203" s="251" t="s">
        <v>5844</v>
      </c>
      <c r="G203" s="248"/>
      <c r="H203" s="252">
        <v>141.59999999999999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236</v>
      </c>
      <c r="AU203" s="258" t="s">
        <v>21</v>
      </c>
      <c r="AV203" s="13" t="s">
        <v>21</v>
      </c>
      <c r="AW203" s="13" t="s">
        <v>36</v>
      </c>
      <c r="AX203" s="13" t="s">
        <v>80</v>
      </c>
      <c r="AY203" s="258" t="s">
        <v>225</v>
      </c>
    </row>
    <row r="204" s="13" customFormat="1">
      <c r="A204" s="13"/>
      <c r="B204" s="247"/>
      <c r="C204" s="248"/>
      <c r="D204" s="249" t="s">
        <v>236</v>
      </c>
      <c r="E204" s="250" t="s">
        <v>1</v>
      </c>
      <c r="F204" s="251" t="s">
        <v>5845</v>
      </c>
      <c r="G204" s="248"/>
      <c r="H204" s="252">
        <v>25.699999999999999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236</v>
      </c>
      <c r="AU204" s="258" t="s">
        <v>21</v>
      </c>
      <c r="AV204" s="13" t="s">
        <v>21</v>
      </c>
      <c r="AW204" s="13" t="s">
        <v>36</v>
      </c>
      <c r="AX204" s="13" t="s">
        <v>80</v>
      </c>
      <c r="AY204" s="258" t="s">
        <v>225</v>
      </c>
    </row>
    <row r="205" s="14" customFormat="1">
      <c r="A205" s="14"/>
      <c r="B205" s="260"/>
      <c r="C205" s="261"/>
      <c r="D205" s="249" t="s">
        <v>236</v>
      </c>
      <c r="E205" s="262" t="s">
        <v>1</v>
      </c>
      <c r="F205" s="263" t="s">
        <v>270</v>
      </c>
      <c r="G205" s="261"/>
      <c r="H205" s="264">
        <v>167.30000000000001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0" t="s">
        <v>236</v>
      </c>
      <c r="AU205" s="270" t="s">
        <v>21</v>
      </c>
      <c r="AV205" s="14" t="s">
        <v>232</v>
      </c>
      <c r="AW205" s="14" t="s">
        <v>36</v>
      </c>
      <c r="AX205" s="14" t="s">
        <v>88</v>
      </c>
      <c r="AY205" s="270" t="s">
        <v>225</v>
      </c>
    </row>
    <row r="206" s="2" customFormat="1" ht="24.15" customHeight="1">
      <c r="A206" s="40"/>
      <c r="B206" s="41"/>
      <c r="C206" s="282" t="s">
        <v>7</v>
      </c>
      <c r="D206" s="282" t="s">
        <v>341</v>
      </c>
      <c r="E206" s="283" t="s">
        <v>5846</v>
      </c>
      <c r="F206" s="284" t="s">
        <v>5847</v>
      </c>
      <c r="G206" s="285" t="s">
        <v>537</v>
      </c>
      <c r="H206" s="286">
        <v>143.01599999999999</v>
      </c>
      <c r="I206" s="287"/>
      <c r="J206" s="288">
        <f>ROUND(I206*H206,2)</f>
        <v>0</v>
      </c>
      <c r="K206" s="284" t="s">
        <v>231</v>
      </c>
      <c r="L206" s="289"/>
      <c r="M206" s="290" t="s">
        <v>1</v>
      </c>
      <c r="N206" s="291" t="s">
        <v>45</v>
      </c>
      <c r="O206" s="93"/>
      <c r="P206" s="238">
        <f>O206*H206</f>
        <v>0</v>
      </c>
      <c r="Q206" s="238">
        <v>0.00125</v>
      </c>
      <c r="R206" s="238">
        <f>Q206*H206</f>
        <v>0.17876999999999998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277</v>
      </c>
      <c r="AT206" s="240" t="s">
        <v>341</v>
      </c>
      <c r="AU206" s="240" t="s">
        <v>21</v>
      </c>
      <c r="AY206" s="18" t="s">
        <v>225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88</v>
      </c>
      <c r="BK206" s="241">
        <f>ROUND(I206*H206,2)</f>
        <v>0</v>
      </c>
      <c r="BL206" s="18" t="s">
        <v>232</v>
      </c>
      <c r="BM206" s="240" t="s">
        <v>5848</v>
      </c>
    </row>
    <row r="207" s="13" customFormat="1">
      <c r="A207" s="13"/>
      <c r="B207" s="247"/>
      <c r="C207" s="248"/>
      <c r="D207" s="249" t="s">
        <v>236</v>
      </c>
      <c r="E207" s="248"/>
      <c r="F207" s="251" t="s">
        <v>5849</v>
      </c>
      <c r="G207" s="248"/>
      <c r="H207" s="252">
        <v>143.01599999999999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236</v>
      </c>
      <c r="AU207" s="258" t="s">
        <v>21</v>
      </c>
      <c r="AV207" s="13" t="s">
        <v>21</v>
      </c>
      <c r="AW207" s="13" t="s">
        <v>4</v>
      </c>
      <c r="AX207" s="13" t="s">
        <v>88</v>
      </c>
      <c r="AY207" s="258" t="s">
        <v>225</v>
      </c>
    </row>
    <row r="208" s="2" customFormat="1" ht="24.15" customHeight="1">
      <c r="A208" s="40"/>
      <c r="B208" s="41"/>
      <c r="C208" s="282" t="s">
        <v>374</v>
      </c>
      <c r="D208" s="282" t="s">
        <v>341</v>
      </c>
      <c r="E208" s="283" t="s">
        <v>5850</v>
      </c>
      <c r="F208" s="284" t="s">
        <v>5851</v>
      </c>
      <c r="G208" s="285" t="s">
        <v>537</v>
      </c>
      <c r="H208" s="286">
        <v>25.957000000000001</v>
      </c>
      <c r="I208" s="287"/>
      <c r="J208" s="288">
        <f>ROUND(I208*H208,2)</f>
        <v>0</v>
      </c>
      <c r="K208" s="284" t="s">
        <v>1</v>
      </c>
      <c r="L208" s="289"/>
      <c r="M208" s="290" t="s">
        <v>1</v>
      </c>
      <c r="N208" s="291" t="s">
        <v>45</v>
      </c>
      <c r="O208" s="93"/>
      <c r="P208" s="238">
        <f>O208*H208</f>
        <v>0</v>
      </c>
      <c r="Q208" s="238">
        <v>0.00125</v>
      </c>
      <c r="R208" s="238">
        <f>Q208*H208</f>
        <v>0.032446250000000003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277</v>
      </c>
      <c r="AT208" s="240" t="s">
        <v>341</v>
      </c>
      <c r="AU208" s="240" t="s">
        <v>21</v>
      </c>
      <c r="AY208" s="18" t="s">
        <v>225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88</v>
      </c>
      <c r="BK208" s="241">
        <f>ROUND(I208*H208,2)</f>
        <v>0</v>
      </c>
      <c r="BL208" s="18" t="s">
        <v>232</v>
      </c>
      <c r="BM208" s="240" t="s">
        <v>5852</v>
      </c>
    </row>
    <row r="209" s="13" customFormat="1">
      <c r="A209" s="13"/>
      <c r="B209" s="247"/>
      <c r="C209" s="248"/>
      <c r="D209" s="249" t="s">
        <v>236</v>
      </c>
      <c r="E209" s="250" t="s">
        <v>1</v>
      </c>
      <c r="F209" s="251" t="s">
        <v>5845</v>
      </c>
      <c r="G209" s="248"/>
      <c r="H209" s="252">
        <v>25.699999999999999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236</v>
      </c>
      <c r="AU209" s="258" t="s">
        <v>21</v>
      </c>
      <c r="AV209" s="13" t="s">
        <v>21</v>
      </c>
      <c r="AW209" s="13" t="s">
        <v>36</v>
      </c>
      <c r="AX209" s="13" t="s">
        <v>88</v>
      </c>
      <c r="AY209" s="258" t="s">
        <v>225</v>
      </c>
    </row>
    <row r="210" s="13" customFormat="1">
      <c r="A210" s="13"/>
      <c r="B210" s="247"/>
      <c r="C210" s="248"/>
      <c r="D210" s="249" t="s">
        <v>236</v>
      </c>
      <c r="E210" s="248"/>
      <c r="F210" s="251" t="s">
        <v>5853</v>
      </c>
      <c r="G210" s="248"/>
      <c r="H210" s="252">
        <v>25.957000000000001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236</v>
      </c>
      <c r="AU210" s="258" t="s">
        <v>21</v>
      </c>
      <c r="AV210" s="13" t="s">
        <v>21</v>
      </c>
      <c r="AW210" s="13" t="s">
        <v>4</v>
      </c>
      <c r="AX210" s="13" t="s">
        <v>88</v>
      </c>
      <c r="AY210" s="258" t="s">
        <v>225</v>
      </c>
    </row>
    <row r="211" s="2" customFormat="1" ht="24.15" customHeight="1">
      <c r="A211" s="40"/>
      <c r="B211" s="41"/>
      <c r="C211" s="229" t="s">
        <v>379</v>
      </c>
      <c r="D211" s="229" t="s">
        <v>227</v>
      </c>
      <c r="E211" s="230" t="s">
        <v>4848</v>
      </c>
      <c r="F211" s="231" t="s">
        <v>4849</v>
      </c>
      <c r="G211" s="232" t="s">
        <v>459</v>
      </c>
      <c r="H211" s="233">
        <v>9</v>
      </c>
      <c r="I211" s="234"/>
      <c r="J211" s="235">
        <f>ROUND(I211*H211,2)</f>
        <v>0</v>
      </c>
      <c r="K211" s="231" t="s">
        <v>231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0.058029999999999998</v>
      </c>
      <c r="R211" s="238">
        <f>Q211*H211</f>
        <v>0.52227000000000001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232</v>
      </c>
      <c r="AT211" s="240" t="s">
        <v>227</v>
      </c>
      <c r="AU211" s="240" t="s">
        <v>21</v>
      </c>
      <c r="AY211" s="18" t="s">
        <v>225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88</v>
      </c>
      <c r="BK211" s="241">
        <f>ROUND(I211*H211,2)</f>
        <v>0</v>
      </c>
      <c r="BL211" s="18" t="s">
        <v>232</v>
      </c>
      <c r="BM211" s="240" t="s">
        <v>5854</v>
      </c>
    </row>
    <row r="212" s="2" customFormat="1">
      <c r="A212" s="40"/>
      <c r="B212" s="41"/>
      <c r="C212" s="42"/>
      <c r="D212" s="242" t="s">
        <v>234</v>
      </c>
      <c r="E212" s="42"/>
      <c r="F212" s="243" t="s">
        <v>4851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234</v>
      </c>
      <c r="AU212" s="18" t="s">
        <v>21</v>
      </c>
    </row>
    <row r="213" s="13" customFormat="1">
      <c r="A213" s="13"/>
      <c r="B213" s="247"/>
      <c r="C213" s="248"/>
      <c r="D213" s="249" t="s">
        <v>236</v>
      </c>
      <c r="E213" s="250" t="s">
        <v>1</v>
      </c>
      <c r="F213" s="251" t="s">
        <v>5855</v>
      </c>
      <c r="G213" s="248"/>
      <c r="H213" s="252">
        <v>9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236</v>
      </c>
      <c r="AU213" s="258" t="s">
        <v>21</v>
      </c>
      <c r="AV213" s="13" t="s">
        <v>21</v>
      </c>
      <c r="AW213" s="13" t="s">
        <v>36</v>
      </c>
      <c r="AX213" s="13" t="s">
        <v>88</v>
      </c>
      <c r="AY213" s="258" t="s">
        <v>225</v>
      </c>
    </row>
    <row r="214" s="2" customFormat="1" ht="33" customHeight="1">
      <c r="A214" s="40"/>
      <c r="B214" s="41"/>
      <c r="C214" s="229" t="s">
        <v>386</v>
      </c>
      <c r="D214" s="229" t="s">
        <v>227</v>
      </c>
      <c r="E214" s="230" t="s">
        <v>4852</v>
      </c>
      <c r="F214" s="231" t="s">
        <v>4853</v>
      </c>
      <c r="G214" s="232" t="s">
        <v>459</v>
      </c>
      <c r="H214" s="233">
        <v>9</v>
      </c>
      <c r="I214" s="234"/>
      <c r="J214" s="235">
        <f>ROUND(I214*H214,2)</f>
        <v>0</v>
      </c>
      <c r="K214" s="231" t="s">
        <v>231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0.01136</v>
      </c>
      <c r="R214" s="238">
        <f>Q214*H214</f>
        <v>0.10224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232</v>
      </c>
      <c r="AT214" s="240" t="s">
        <v>227</v>
      </c>
      <c r="AU214" s="240" t="s">
        <v>21</v>
      </c>
      <c r="AY214" s="18" t="s">
        <v>225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88</v>
      </c>
      <c r="BK214" s="241">
        <f>ROUND(I214*H214,2)</f>
        <v>0</v>
      </c>
      <c r="BL214" s="18" t="s">
        <v>232</v>
      </c>
      <c r="BM214" s="240" t="s">
        <v>5856</v>
      </c>
    </row>
    <row r="215" s="2" customFormat="1">
      <c r="A215" s="40"/>
      <c r="B215" s="41"/>
      <c r="C215" s="42"/>
      <c r="D215" s="242" t="s">
        <v>234</v>
      </c>
      <c r="E215" s="42"/>
      <c r="F215" s="243" t="s">
        <v>4855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234</v>
      </c>
      <c r="AU215" s="18" t="s">
        <v>21</v>
      </c>
    </row>
    <row r="216" s="2" customFormat="1" ht="24.15" customHeight="1">
      <c r="A216" s="40"/>
      <c r="B216" s="41"/>
      <c r="C216" s="229" t="s">
        <v>392</v>
      </c>
      <c r="D216" s="229" t="s">
        <v>227</v>
      </c>
      <c r="E216" s="230" t="s">
        <v>5857</v>
      </c>
      <c r="F216" s="231" t="s">
        <v>5858</v>
      </c>
      <c r="G216" s="232" t="s">
        <v>459</v>
      </c>
      <c r="H216" s="233">
        <v>9</v>
      </c>
      <c r="I216" s="234"/>
      <c r="J216" s="235">
        <f>ROUND(I216*H216,2)</f>
        <v>0</v>
      </c>
      <c r="K216" s="231" t="s">
        <v>231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232</v>
      </c>
      <c r="AT216" s="240" t="s">
        <v>227</v>
      </c>
      <c r="AU216" s="240" t="s">
        <v>21</v>
      </c>
      <c r="AY216" s="18" t="s">
        <v>225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88</v>
      </c>
      <c r="BK216" s="241">
        <f>ROUND(I216*H216,2)</f>
        <v>0</v>
      </c>
      <c r="BL216" s="18" t="s">
        <v>232</v>
      </c>
      <c r="BM216" s="240" t="s">
        <v>5859</v>
      </c>
    </row>
    <row r="217" s="2" customFormat="1">
      <c r="A217" s="40"/>
      <c r="B217" s="41"/>
      <c r="C217" s="42"/>
      <c r="D217" s="242" t="s">
        <v>234</v>
      </c>
      <c r="E217" s="42"/>
      <c r="F217" s="243" t="s">
        <v>5860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234</v>
      </c>
      <c r="AU217" s="18" t="s">
        <v>21</v>
      </c>
    </row>
    <row r="218" s="2" customFormat="1" ht="33" customHeight="1">
      <c r="A218" s="40"/>
      <c r="B218" s="41"/>
      <c r="C218" s="229" t="s">
        <v>399</v>
      </c>
      <c r="D218" s="229" t="s">
        <v>227</v>
      </c>
      <c r="E218" s="230" t="s">
        <v>5861</v>
      </c>
      <c r="F218" s="231" t="s">
        <v>5862</v>
      </c>
      <c r="G218" s="232" t="s">
        <v>459</v>
      </c>
      <c r="H218" s="233">
        <v>9</v>
      </c>
      <c r="I218" s="234"/>
      <c r="J218" s="235">
        <f>ROUND(I218*H218,2)</f>
        <v>0</v>
      </c>
      <c r="K218" s="231" t="s">
        <v>231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0.054539999999999998</v>
      </c>
      <c r="R218" s="238">
        <f>Q218*H218</f>
        <v>0.49085999999999996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232</v>
      </c>
      <c r="AT218" s="240" t="s">
        <v>227</v>
      </c>
      <c r="AU218" s="240" t="s">
        <v>21</v>
      </c>
      <c r="AY218" s="18" t="s">
        <v>225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88</v>
      </c>
      <c r="BK218" s="241">
        <f>ROUND(I218*H218,2)</f>
        <v>0</v>
      </c>
      <c r="BL218" s="18" t="s">
        <v>232</v>
      </c>
      <c r="BM218" s="240" t="s">
        <v>5863</v>
      </c>
    </row>
    <row r="219" s="2" customFormat="1">
      <c r="A219" s="40"/>
      <c r="B219" s="41"/>
      <c r="C219" s="42"/>
      <c r="D219" s="242" t="s">
        <v>234</v>
      </c>
      <c r="E219" s="42"/>
      <c r="F219" s="243" t="s">
        <v>5864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234</v>
      </c>
      <c r="AU219" s="18" t="s">
        <v>21</v>
      </c>
    </row>
    <row r="220" s="2" customFormat="1" ht="24.15" customHeight="1">
      <c r="A220" s="40"/>
      <c r="B220" s="41"/>
      <c r="C220" s="229" t="s">
        <v>701</v>
      </c>
      <c r="D220" s="229" t="s">
        <v>227</v>
      </c>
      <c r="E220" s="230" t="s">
        <v>4368</v>
      </c>
      <c r="F220" s="231" t="s">
        <v>4369</v>
      </c>
      <c r="G220" s="232" t="s">
        <v>240</v>
      </c>
      <c r="H220" s="233">
        <v>3.7400000000000002</v>
      </c>
      <c r="I220" s="234"/>
      <c r="J220" s="235">
        <f>ROUND(I220*H220,2)</f>
        <v>0</v>
      </c>
      <c r="K220" s="231" t="s">
        <v>231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232</v>
      </c>
      <c r="AT220" s="240" t="s">
        <v>227</v>
      </c>
      <c r="AU220" s="240" t="s">
        <v>21</v>
      </c>
      <c r="AY220" s="18" t="s">
        <v>225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88</v>
      </c>
      <c r="BK220" s="241">
        <f>ROUND(I220*H220,2)</f>
        <v>0</v>
      </c>
      <c r="BL220" s="18" t="s">
        <v>232</v>
      </c>
      <c r="BM220" s="240" t="s">
        <v>5865</v>
      </c>
    </row>
    <row r="221" s="2" customFormat="1">
      <c r="A221" s="40"/>
      <c r="B221" s="41"/>
      <c r="C221" s="42"/>
      <c r="D221" s="242" t="s">
        <v>234</v>
      </c>
      <c r="E221" s="42"/>
      <c r="F221" s="243" t="s">
        <v>4371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234</v>
      </c>
      <c r="AU221" s="18" t="s">
        <v>21</v>
      </c>
    </row>
    <row r="222" s="13" customFormat="1">
      <c r="A222" s="13"/>
      <c r="B222" s="247"/>
      <c r="C222" s="248"/>
      <c r="D222" s="249" t="s">
        <v>236</v>
      </c>
      <c r="E222" s="250" t="s">
        <v>1</v>
      </c>
      <c r="F222" s="251" t="s">
        <v>5866</v>
      </c>
      <c r="G222" s="248"/>
      <c r="H222" s="252">
        <v>3.7400000000000002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236</v>
      </c>
      <c r="AU222" s="258" t="s">
        <v>21</v>
      </c>
      <c r="AV222" s="13" t="s">
        <v>21</v>
      </c>
      <c r="AW222" s="13" t="s">
        <v>36</v>
      </c>
      <c r="AX222" s="13" t="s">
        <v>88</v>
      </c>
      <c r="AY222" s="258" t="s">
        <v>225</v>
      </c>
    </row>
    <row r="223" s="2" customFormat="1" ht="21.75" customHeight="1">
      <c r="A223" s="40"/>
      <c r="B223" s="41"/>
      <c r="C223" s="229" t="s">
        <v>405</v>
      </c>
      <c r="D223" s="229" t="s">
        <v>227</v>
      </c>
      <c r="E223" s="230" t="s">
        <v>1473</v>
      </c>
      <c r="F223" s="231" t="s">
        <v>1474</v>
      </c>
      <c r="G223" s="232" t="s">
        <v>230</v>
      </c>
      <c r="H223" s="233">
        <v>16.100000000000001</v>
      </c>
      <c r="I223" s="234"/>
      <c r="J223" s="235">
        <f>ROUND(I223*H223,2)</f>
        <v>0</v>
      </c>
      <c r="K223" s="231" t="s">
        <v>231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0.0045999999999999999</v>
      </c>
      <c r="R223" s="238">
        <f>Q223*H223</f>
        <v>0.074060000000000001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232</v>
      </c>
      <c r="AT223" s="240" t="s">
        <v>227</v>
      </c>
      <c r="AU223" s="240" t="s">
        <v>21</v>
      </c>
      <c r="AY223" s="18" t="s">
        <v>225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88</v>
      </c>
      <c r="BK223" s="241">
        <f>ROUND(I223*H223,2)</f>
        <v>0</v>
      </c>
      <c r="BL223" s="18" t="s">
        <v>232</v>
      </c>
      <c r="BM223" s="240" t="s">
        <v>5867</v>
      </c>
    </row>
    <row r="224" s="2" customFormat="1">
      <c r="A224" s="40"/>
      <c r="B224" s="41"/>
      <c r="C224" s="42"/>
      <c r="D224" s="242" t="s">
        <v>234</v>
      </c>
      <c r="E224" s="42"/>
      <c r="F224" s="243" t="s">
        <v>1476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234</v>
      </c>
      <c r="AU224" s="18" t="s">
        <v>21</v>
      </c>
    </row>
    <row r="225" s="13" customFormat="1">
      <c r="A225" s="13"/>
      <c r="B225" s="247"/>
      <c r="C225" s="248"/>
      <c r="D225" s="249" t="s">
        <v>236</v>
      </c>
      <c r="E225" s="250" t="s">
        <v>1</v>
      </c>
      <c r="F225" s="251" t="s">
        <v>5868</v>
      </c>
      <c r="G225" s="248"/>
      <c r="H225" s="252">
        <v>16.100000000000001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236</v>
      </c>
      <c r="AU225" s="258" t="s">
        <v>21</v>
      </c>
      <c r="AV225" s="13" t="s">
        <v>21</v>
      </c>
      <c r="AW225" s="13" t="s">
        <v>36</v>
      </c>
      <c r="AX225" s="13" t="s">
        <v>88</v>
      </c>
      <c r="AY225" s="258" t="s">
        <v>225</v>
      </c>
    </row>
    <row r="226" s="2" customFormat="1" ht="24.15" customHeight="1">
      <c r="A226" s="40"/>
      <c r="B226" s="41"/>
      <c r="C226" s="229" t="s">
        <v>412</v>
      </c>
      <c r="D226" s="229" t="s">
        <v>227</v>
      </c>
      <c r="E226" s="230" t="s">
        <v>1478</v>
      </c>
      <c r="F226" s="231" t="s">
        <v>1479</v>
      </c>
      <c r="G226" s="232" t="s">
        <v>230</v>
      </c>
      <c r="H226" s="233">
        <v>16.100000000000001</v>
      </c>
      <c r="I226" s="234"/>
      <c r="J226" s="235">
        <f>ROUND(I226*H226,2)</f>
        <v>0</v>
      </c>
      <c r="K226" s="231" t="s">
        <v>231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232</v>
      </c>
      <c r="AT226" s="240" t="s">
        <v>227</v>
      </c>
      <c r="AU226" s="240" t="s">
        <v>21</v>
      </c>
      <c r="AY226" s="18" t="s">
        <v>225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88</v>
      </c>
      <c r="BK226" s="241">
        <f>ROUND(I226*H226,2)</f>
        <v>0</v>
      </c>
      <c r="BL226" s="18" t="s">
        <v>232</v>
      </c>
      <c r="BM226" s="240" t="s">
        <v>5869</v>
      </c>
    </row>
    <row r="227" s="2" customFormat="1">
      <c r="A227" s="40"/>
      <c r="B227" s="41"/>
      <c r="C227" s="42"/>
      <c r="D227" s="242" t="s">
        <v>234</v>
      </c>
      <c r="E227" s="42"/>
      <c r="F227" s="243" t="s">
        <v>1481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234</v>
      </c>
      <c r="AU227" s="18" t="s">
        <v>21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516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SUM(P229:P238)</f>
        <v>0</v>
      </c>
      <c r="Q228" s="221"/>
      <c r="R228" s="222">
        <f>SUM(R229:R238)</f>
        <v>14.848554</v>
      </c>
      <c r="S228" s="221"/>
      <c r="T228" s="223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88</v>
      </c>
      <c r="AT228" s="225" t="s">
        <v>79</v>
      </c>
      <c r="AU228" s="225" t="s">
        <v>88</v>
      </c>
      <c r="AY228" s="224" t="s">
        <v>225</v>
      </c>
      <c r="BK228" s="226">
        <f>SUM(BK229:BK238)</f>
        <v>0</v>
      </c>
    </row>
    <row r="229" s="2" customFormat="1" ht="24.15" customHeight="1">
      <c r="A229" s="40"/>
      <c r="B229" s="41"/>
      <c r="C229" s="229" t="s">
        <v>418</v>
      </c>
      <c r="D229" s="229" t="s">
        <v>227</v>
      </c>
      <c r="E229" s="230" t="s">
        <v>3302</v>
      </c>
      <c r="F229" s="231" t="s">
        <v>3303</v>
      </c>
      <c r="G229" s="232" t="s">
        <v>230</v>
      </c>
      <c r="H229" s="233">
        <v>283.19999999999999</v>
      </c>
      <c r="I229" s="234"/>
      <c r="J229" s="235">
        <f>ROUND(I229*H229,2)</f>
        <v>0</v>
      </c>
      <c r="K229" s="231" t="s">
        <v>231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0.00046999999999999999</v>
      </c>
      <c r="R229" s="238">
        <f>Q229*H229</f>
        <v>0.133104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232</v>
      </c>
      <c r="AT229" s="240" t="s">
        <v>227</v>
      </c>
      <c r="AU229" s="240" t="s">
        <v>21</v>
      </c>
      <c r="AY229" s="18" t="s">
        <v>225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88</v>
      </c>
      <c r="BK229" s="241">
        <f>ROUND(I229*H229,2)</f>
        <v>0</v>
      </c>
      <c r="BL229" s="18" t="s">
        <v>232</v>
      </c>
      <c r="BM229" s="240" t="s">
        <v>5870</v>
      </c>
    </row>
    <row r="230" s="2" customFormat="1">
      <c r="A230" s="40"/>
      <c r="B230" s="41"/>
      <c r="C230" s="42"/>
      <c r="D230" s="242" t="s">
        <v>234</v>
      </c>
      <c r="E230" s="42"/>
      <c r="F230" s="243" t="s">
        <v>3305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234</v>
      </c>
      <c r="AU230" s="18" t="s">
        <v>21</v>
      </c>
    </row>
    <row r="231" s="13" customFormat="1">
      <c r="A231" s="13"/>
      <c r="B231" s="247"/>
      <c r="C231" s="248"/>
      <c r="D231" s="249" t="s">
        <v>236</v>
      </c>
      <c r="E231" s="250" t="s">
        <v>1</v>
      </c>
      <c r="F231" s="251" t="s">
        <v>5871</v>
      </c>
      <c r="G231" s="248"/>
      <c r="H231" s="252">
        <v>283.19999999999999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236</v>
      </c>
      <c r="AU231" s="258" t="s">
        <v>21</v>
      </c>
      <c r="AV231" s="13" t="s">
        <v>21</v>
      </c>
      <c r="AW231" s="13" t="s">
        <v>36</v>
      </c>
      <c r="AX231" s="13" t="s">
        <v>88</v>
      </c>
      <c r="AY231" s="258" t="s">
        <v>225</v>
      </c>
    </row>
    <row r="232" s="2" customFormat="1" ht="16.5" customHeight="1">
      <c r="A232" s="40"/>
      <c r="B232" s="41"/>
      <c r="C232" s="229" t="s">
        <v>423</v>
      </c>
      <c r="D232" s="229" t="s">
        <v>227</v>
      </c>
      <c r="E232" s="230" t="s">
        <v>5872</v>
      </c>
      <c r="F232" s="231" t="s">
        <v>5873</v>
      </c>
      <c r="G232" s="232" t="s">
        <v>230</v>
      </c>
      <c r="H232" s="233">
        <v>13251</v>
      </c>
      <c r="I232" s="234"/>
      <c r="J232" s="235">
        <f>ROUND(I232*H232,2)</f>
        <v>0</v>
      </c>
      <c r="K232" s="231" t="s">
        <v>231</v>
      </c>
      <c r="L232" s="46"/>
      <c r="M232" s="236" t="s">
        <v>1</v>
      </c>
      <c r="N232" s="237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232</v>
      </c>
      <c r="AT232" s="240" t="s">
        <v>227</v>
      </c>
      <c r="AU232" s="240" t="s">
        <v>21</v>
      </c>
      <c r="AY232" s="18" t="s">
        <v>225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88</v>
      </c>
      <c r="BK232" s="241">
        <f>ROUND(I232*H232,2)</f>
        <v>0</v>
      </c>
      <c r="BL232" s="18" t="s">
        <v>232</v>
      </c>
      <c r="BM232" s="240" t="s">
        <v>5874</v>
      </c>
    </row>
    <row r="233" s="2" customFormat="1">
      <c r="A233" s="40"/>
      <c r="B233" s="41"/>
      <c r="C233" s="42"/>
      <c r="D233" s="242" t="s">
        <v>234</v>
      </c>
      <c r="E233" s="42"/>
      <c r="F233" s="243" t="s">
        <v>5875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234</v>
      </c>
      <c r="AU233" s="18" t="s">
        <v>21</v>
      </c>
    </row>
    <row r="234" s="13" customFormat="1">
      <c r="A234" s="13"/>
      <c r="B234" s="247"/>
      <c r="C234" s="248"/>
      <c r="D234" s="249" t="s">
        <v>236</v>
      </c>
      <c r="E234" s="250" t="s">
        <v>1</v>
      </c>
      <c r="F234" s="251" t="s">
        <v>5876</v>
      </c>
      <c r="G234" s="248"/>
      <c r="H234" s="252">
        <v>13251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236</v>
      </c>
      <c r="AU234" s="258" t="s">
        <v>21</v>
      </c>
      <c r="AV234" s="13" t="s">
        <v>21</v>
      </c>
      <c r="AW234" s="13" t="s">
        <v>36</v>
      </c>
      <c r="AX234" s="13" t="s">
        <v>88</v>
      </c>
      <c r="AY234" s="258" t="s">
        <v>225</v>
      </c>
    </row>
    <row r="235" s="2" customFormat="1" ht="24.15" customHeight="1">
      <c r="A235" s="40"/>
      <c r="B235" s="41"/>
      <c r="C235" s="229" t="s">
        <v>430</v>
      </c>
      <c r="D235" s="229" t="s">
        <v>227</v>
      </c>
      <c r="E235" s="230" t="s">
        <v>1489</v>
      </c>
      <c r="F235" s="231" t="s">
        <v>1490</v>
      </c>
      <c r="G235" s="232" t="s">
        <v>537</v>
      </c>
      <c r="H235" s="233">
        <v>53</v>
      </c>
      <c r="I235" s="234"/>
      <c r="J235" s="235">
        <f>ROUND(I235*H235,2)</f>
        <v>0</v>
      </c>
      <c r="K235" s="231" t="s">
        <v>231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0.16370999999999999</v>
      </c>
      <c r="R235" s="238">
        <f>Q235*H235</f>
        <v>8.6766299999999994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232</v>
      </c>
      <c r="AT235" s="240" t="s">
        <v>227</v>
      </c>
      <c r="AU235" s="240" t="s">
        <v>21</v>
      </c>
      <c r="AY235" s="18" t="s">
        <v>225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88</v>
      </c>
      <c r="BK235" s="241">
        <f>ROUND(I235*H235,2)</f>
        <v>0</v>
      </c>
      <c r="BL235" s="18" t="s">
        <v>232</v>
      </c>
      <c r="BM235" s="240" t="s">
        <v>5877</v>
      </c>
    </row>
    <row r="236" s="2" customFormat="1">
      <c r="A236" s="40"/>
      <c r="B236" s="41"/>
      <c r="C236" s="42"/>
      <c r="D236" s="242" t="s">
        <v>234</v>
      </c>
      <c r="E236" s="42"/>
      <c r="F236" s="243" t="s">
        <v>1492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234</v>
      </c>
      <c r="AU236" s="18" t="s">
        <v>21</v>
      </c>
    </row>
    <row r="237" s="13" customFormat="1">
      <c r="A237" s="13"/>
      <c r="B237" s="247"/>
      <c r="C237" s="248"/>
      <c r="D237" s="249" t="s">
        <v>236</v>
      </c>
      <c r="E237" s="250" t="s">
        <v>1</v>
      </c>
      <c r="F237" s="251" t="s">
        <v>5878</v>
      </c>
      <c r="G237" s="248"/>
      <c r="H237" s="252">
        <v>53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236</v>
      </c>
      <c r="AU237" s="258" t="s">
        <v>21</v>
      </c>
      <c r="AV237" s="13" t="s">
        <v>21</v>
      </c>
      <c r="AW237" s="13" t="s">
        <v>36</v>
      </c>
      <c r="AX237" s="13" t="s">
        <v>88</v>
      </c>
      <c r="AY237" s="258" t="s">
        <v>225</v>
      </c>
    </row>
    <row r="238" s="2" customFormat="1" ht="24.15" customHeight="1">
      <c r="A238" s="40"/>
      <c r="B238" s="41"/>
      <c r="C238" s="282" t="s">
        <v>436</v>
      </c>
      <c r="D238" s="282" t="s">
        <v>341</v>
      </c>
      <c r="E238" s="283" t="s">
        <v>943</v>
      </c>
      <c r="F238" s="284" t="s">
        <v>944</v>
      </c>
      <c r="G238" s="285" t="s">
        <v>537</v>
      </c>
      <c r="H238" s="286">
        <v>53</v>
      </c>
      <c r="I238" s="287"/>
      <c r="J238" s="288">
        <f>ROUND(I238*H238,2)</f>
        <v>0</v>
      </c>
      <c r="K238" s="284" t="s">
        <v>231</v>
      </c>
      <c r="L238" s="289"/>
      <c r="M238" s="290" t="s">
        <v>1</v>
      </c>
      <c r="N238" s="291" t="s">
        <v>45</v>
      </c>
      <c r="O238" s="93"/>
      <c r="P238" s="238">
        <f>O238*H238</f>
        <v>0</v>
      </c>
      <c r="Q238" s="238">
        <v>0.11394</v>
      </c>
      <c r="R238" s="238">
        <f>Q238*H238</f>
        <v>6.0388200000000003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277</v>
      </c>
      <c r="AT238" s="240" t="s">
        <v>341</v>
      </c>
      <c r="AU238" s="240" t="s">
        <v>21</v>
      </c>
      <c r="AY238" s="18" t="s">
        <v>225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88</v>
      </c>
      <c r="BK238" s="241">
        <f>ROUND(I238*H238,2)</f>
        <v>0</v>
      </c>
      <c r="BL238" s="18" t="s">
        <v>232</v>
      </c>
      <c r="BM238" s="240" t="s">
        <v>5879</v>
      </c>
    </row>
    <row r="239" s="12" customFormat="1" ht="22.8" customHeight="1">
      <c r="A239" s="12"/>
      <c r="B239" s="213"/>
      <c r="C239" s="214"/>
      <c r="D239" s="215" t="s">
        <v>79</v>
      </c>
      <c r="E239" s="227" t="s">
        <v>559</v>
      </c>
      <c r="F239" s="227" t="s">
        <v>560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SUM(P240:P241)</f>
        <v>0</v>
      </c>
      <c r="Q239" s="221"/>
      <c r="R239" s="222">
        <f>SUM(R240:R241)</f>
        <v>0</v>
      </c>
      <c r="S239" s="221"/>
      <c r="T239" s="22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88</v>
      </c>
      <c r="AT239" s="225" t="s">
        <v>79</v>
      </c>
      <c r="AU239" s="225" t="s">
        <v>88</v>
      </c>
      <c r="AY239" s="224" t="s">
        <v>225</v>
      </c>
      <c r="BK239" s="226">
        <f>SUM(BK240:BK241)</f>
        <v>0</v>
      </c>
    </row>
    <row r="240" s="2" customFormat="1" ht="33" customHeight="1">
      <c r="A240" s="40"/>
      <c r="B240" s="41"/>
      <c r="C240" s="229" t="s">
        <v>441</v>
      </c>
      <c r="D240" s="229" t="s">
        <v>227</v>
      </c>
      <c r="E240" s="230" t="s">
        <v>3923</v>
      </c>
      <c r="F240" s="231" t="s">
        <v>3924</v>
      </c>
      <c r="G240" s="232" t="s">
        <v>395</v>
      </c>
      <c r="H240" s="233">
        <v>16.257999999999999</v>
      </c>
      <c r="I240" s="234"/>
      <c r="J240" s="235">
        <f>ROUND(I240*H240,2)</f>
        <v>0</v>
      </c>
      <c r="K240" s="231" t="s">
        <v>231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232</v>
      </c>
      <c r="AT240" s="240" t="s">
        <v>227</v>
      </c>
      <c r="AU240" s="240" t="s">
        <v>21</v>
      </c>
      <c r="AY240" s="18" t="s">
        <v>225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88</v>
      </c>
      <c r="BK240" s="241">
        <f>ROUND(I240*H240,2)</f>
        <v>0</v>
      </c>
      <c r="BL240" s="18" t="s">
        <v>232</v>
      </c>
      <c r="BM240" s="240" t="s">
        <v>5880</v>
      </c>
    </row>
    <row r="241" s="2" customFormat="1">
      <c r="A241" s="40"/>
      <c r="B241" s="41"/>
      <c r="C241" s="42"/>
      <c r="D241" s="242" t="s">
        <v>234</v>
      </c>
      <c r="E241" s="42"/>
      <c r="F241" s="243" t="s">
        <v>3926</v>
      </c>
      <c r="G241" s="42"/>
      <c r="H241" s="42"/>
      <c r="I241" s="244"/>
      <c r="J241" s="42"/>
      <c r="K241" s="42"/>
      <c r="L241" s="46"/>
      <c r="M241" s="299"/>
      <c r="N241" s="300"/>
      <c r="O241" s="294"/>
      <c r="P241" s="294"/>
      <c r="Q241" s="294"/>
      <c r="R241" s="294"/>
      <c r="S241" s="294"/>
      <c r="T241" s="301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234</v>
      </c>
      <c r="AU241" s="18" t="s">
        <v>21</v>
      </c>
    </row>
    <row r="242" s="2" customFormat="1" ht="6.96" customHeight="1">
      <c r="A242" s="40"/>
      <c r="B242" s="68"/>
      <c r="C242" s="69"/>
      <c r="D242" s="69"/>
      <c r="E242" s="69"/>
      <c r="F242" s="69"/>
      <c r="G242" s="69"/>
      <c r="H242" s="69"/>
      <c r="I242" s="69"/>
      <c r="J242" s="69"/>
      <c r="K242" s="69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aTihRojU61tFxjC/FqwOtB3NNKzLYO0GE8wao51i8HJH5QlnSrLQoty8TFzCm/U+XMdn34xrLqGz4wrzePF+GA==" hashValue="Ui6D2AJ0xptW+qV0J87vna83Hi5r1gSkbMS8Ex5BwP2dD4FRxXLSJcsbZqYY1FUw+LtoPgQTnwDpsLk7FcyG2w==" algorithmName="SHA-512" password="CC35"/>
  <autoFilter ref="C121:K2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1151123"/>
    <hyperlink ref="F129" r:id="rId2" display="https://podminky.urs.cz/item/CS_URS_2024_02/122351504"/>
    <hyperlink ref="F132" r:id="rId3" display="https://podminky.urs.cz/item/CS_URS_2024_02/162551128"/>
    <hyperlink ref="F148" r:id="rId4" display="https://podminky.urs.cz/item/CS_URS_2024_02/162751137"/>
    <hyperlink ref="F151" r:id="rId5" display="https://podminky.urs.cz/item/CS_URS_2024_02/162751139"/>
    <hyperlink ref="F154" r:id="rId6" display="https://podminky.urs.cz/item/CS_URS_2024_02/167151111"/>
    <hyperlink ref="F157" r:id="rId7" display="https://podminky.urs.cz/item/CS_URS_2024_02/171201231"/>
    <hyperlink ref="F160" r:id="rId8" display="https://podminky.urs.cz/item/CS_URS_2024_02/174151101"/>
    <hyperlink ref="F164" r:id="rId9" display="https://podminky.urs.cz/item/CS_URS_2024_02/175151101"/>
    <hyperlink ref="F167" r:id="rId10" display="https://podminky.urs.cz/item/CS_URS_2024_02/181252305"/>
    <hyperlink ref="F174" r:id="rId11" display="https://podminky.urs.cz/item/CS_URS_2024_02/181351114"/>
    <hyperlink ref="F177" r:id="rId12" display="https://podminky.urs.cz/item/CS_URS_2024_02/181451131"/>
    <hyperlink ref="F180" r:id="rId13" display="https://podminky.urs.cz/item/CS_URS_2024_02/181451132"/>
    <hyperlink ref="F186" r:id="rId14" display="https://podminky.urs.cz/item/CS_URS_2024_02/182351124"/>
    <hyperlink ref="F189" r:id="rId15" display="https://podminky.urs.cz/item/CS_URS_2024_02/185804312"/>
    <hyperlink ref="F197" r:id="rId16" display="https://podminky.urs.cz/item/CS_URS_2024_02/569903311"/>
    <hyperlink ref="F202" r:id="rId17" display="https://podminky.urs.cz/item/CS_URS_2024_02/871228111"/>
    <hyperlink ref="F212" r:id="rId18" display="https://podminky.urs.cz/item/CS_URS_2024_02/894812201"/>
    <hyperlink ref="F215" r:id="rId19" display="https://podminky.urs.cz/item/CS_URS_2024_02/894812231"/>
    <hyperlink ref="F217" r:id="rId20" display="https://podminky.urs.cz/item/CS_URS_2024_02/894812249"/>
    <hyperlink ref="F219" r:id="rId21" display="https://podminky.urs.cz/item/CS_URS_2024_02/894812262"/>
    <hyperlink ref="F221" r:id="rId22" display="https://podminky.urs.cz/item/CS_URS_2024_02/899623151"/>
    <hyperlink ref="F224" r:id="rId23" display="https://podminky.urs.cz/item/CS_URS_2024_02/899643121"/>
    <hyperlink ref="F227" r:id="rId24" display="https://podminky.urs.cz/item/CS_URS_2024_02/899643122"/>
    <hyperlink ref="F230" r:id="rId25" display="https://podminky.urs.cz/item/CS_URS_2024_02/919726122"/>
    <hyperlink ref="F233" r:id="rId26" display="https://podminky.urs.cz/item/CS_URS_2024_02/919741111"/>
    <hyperlink ref="F236" r:id="rId27" display="https://podminky.urs.cz/item/CS_URS_2024_02/935112211"/>
    <hyperlink ref="F241" r:id="rId28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21</v>
      </c>
    </row>
    <row r="4" s="1" customFormat="1" ht="24.96" customHeight="1">
      <c r="B4" s="21"/>
      <c r="D4" s="151" t="s">
        <v>189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Opatření Zátor-Loučky, OHO, Dílčí stavba 02.030 Opatření pod přehradní hrází Nové Heřminovy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190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5881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20. 12. 2024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28</v>
      </c>
      <c r="E14" s="40"/>
      <c r="F14" s="40"/>
      <c r="G14" s="40"/>
      <c r="H14" s="40"/>
      <c r="I14" s="153" t="s">
        <v>29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30</v>
      </c>
      <c r="F15" s="40"/>
      <c r="G15" s="40"/>
      <c r="H15" s="40"/>
      <c r="I15" s="153" t="s">
        <v>31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32</v>
      </c>
      <c r="E17" s="40"/>
      <c r="F17" s="40"/>
      <c r="G17" s="40"/>
      <c r="H17" s="40"/>
      <c r="I17" s="153" t="s">
        <v>29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31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34</v>
      </c>
      <c r="E20" s="40"/>
      <c r="F20" s="40"/>
      <c r="G20" s="40"/>
      <c r="H20" s="40"/>
      <c r="I20" s="153" t="s">
        <v>29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35</v>
      </c>
      <c r="F21" s="40"/>
      <c r="G21" s="40"/>
      <c r="H21" s="40"/>
      <c r="I21" s="153" t="s">
        <v>31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37</v>
      </c>
      <c r="E23" s="40"/>
      <c r="F23" s="40"/>
      <c r="G23" s="40"/>
      <c r="H23" s="40"/>
      <c r="I23" s="153" t="s">
        <v>29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38</v>
      </c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39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ROUND((SUM(BE121:BE191)),  2)</f>
        <v>0</v>
      </c>
      <c r="G33" s="40"/>
      <c r="H33" s="40"/>
      <c r="I33" s="167">
        <v>0.20999999999999999</v>
      </c>
      <c r="J33" s="166">
        <f>ROUND(((SUM(BE121:BE191))*I33),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ROUND((SUM(BF121:BF191)),  2)</f>
        <v>0</v>
      </c>
      <c r="G34" s="40"/>
      <c r="H34" s="40"/>
      <c r="I34" s="167">
        <v>0.14999999999999999</v>
      </c>
      <c r="J34" s="166">
        <f>ROUND(((SUM(BF121:BF191))*I34),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ROUND((SUM(BG121:BG191)),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ROUND((SUM(BH121:BH191)),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ROUND((SUM(BI121:BI191)),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192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86" t="str">
        <f>E7</f>
        <v>Opatření Zátor-Loučky, OHO, Dílčí stavba 02.030 Opatření pod přehradní hrází Nové Heřminovy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190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Loučky u Zátoru</v>
      </c>
      <c r="G89" s="42"/>
      <c r="H89" s="42"/>
      <c r="I89" s="33" t="s">
        <v>24</v>
      </c>
      <c r="J89" s="81" t="str">
        <f>IF(J12="","",J12)</f>
        <v>20. 12. 2024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28</v>
      </c>
      <c r="D91" s="42"/>
      <c r="E91" s="42"/>
      <c r="F91" s="28" t="str">
        <f>E15</f>
        <v>Povodí Odry, státní podnik</v>
      </c>
      <c r="G91" s="42"/>
      <c r="H91" s="42"/>
      <c r="I91" s="33" t="s">
        <v>34</v>
      </c>
      <c r="J91" s="38" t="str">
        <f>E21</f>
        <v>AQUATIS, a.s.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32</v>
      </c>
      <c r="D92" s="42"/>
      <c r="E92" s="42"/>
      <c r="F92" s="28" t="str">
        <f>IF(E18="","",E18)</f>
        <v>Vyplň údaj</v>
      </c>
      <c r="G92" s="42"/>
      <c r="H92" s="42"/>
      <c r="I92" s="33" t="s">
        <v>37</v>
      </c>
      <c r="J92" s="38" t="str">
        <f>E24</f>
        <v>Ing. Michal Jendruščák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193</v>
      </c>
      <c r="D94" s="188"/>
      <c r="E94" s="188"/>
      <c r="F94" s="188"/>
      <c r="G94" s="188"/>
      <c r="H94" s="188"/>
      <c r="I94" s="188"/>
      <c r="J94" s="189" t="s">
        <v>194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195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196</v>
      </c>
    </row>
    <row r="97" s="9" customFormat="1" ht="24.96" customHeight="1">
      <c r="A97" s="9"/>
      <c r="B97" s="191"/>
      <c r="C97" s="192"/>
      <c r="D97" s="193" t="s">
        <v>5881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5882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5883</v>
      </c>
      <c r="E99" s="199"/>
      <c r="F99" s="199"/>
      <c r="G99" s="199"/>
      <c r="H99" s="199"/>
      <c r="I99" s="199"/>
      <c r="J99" s="200">
        <f>J152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5884</v>
      </c>
      <c r="E100" s="199"/>
      <c r="F100" s="199"/>
      <c r="G100" s="199"/>
      <c r="H100" s="199"/>
      <c r="I100" s="199"/>
      <c r="J100" s="200">
        <f>J168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5885</v>
      </c>
      <c r="E101" s="199"/>
      <c r="F101" s="199"/>
      <c r="G101" s="199"/>
      <c r="H101" s="199"/>
      <c r="I101" s="199"/>
      <c r="J101" s="200">
        <f>J178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210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86" t="str">
        <f>E7</f>
        <v>Opatření Zátor-Loučky, OHO, Dílčí stavba 02.030 Opatření pod přehradní hrází Nové Heřminovy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190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Loučky u Zátoru</v>
      </c>
      <c r="G115" s="42"/>
      <c r="H115" s="42"/>
      <c r="I115" s="33" t="s">
        <v>24</v>
      </c>
      <c r="J115" s="81" t="str">
        <f>IF(J12="","",J12)</f>
        <v>20. 12. 2024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28</v>
      </c>
      <c r="D117" s="42"/>
      <c r="E117" s="42"/>
      <c r="F117" s="28" t="str">
        <f>E15</f>
        <v>Povodí Odry, státní podnik</v>
      </c>
      <c r="G117" s="42"/>
      <c r="H117" s="42"/>
      <c r="I117" s="33" t="s">
        <v>34</v>
      </c>
      <c r="J117" s="38" t="str">
        <f>E21</f>
        <v>AQUATIS,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32</v>
      </c>
      <c r="D118" s="42"/>
      <c r="E118" s="42"/>
      <c r="F118" s="28" t="str">
        <f>IF(E18="","",E18)</f>
        <v>Vyplň údaj</v>
      </c>
      <c r="G118" s="42"/>
      <c r="H118" s="42"/>
      <c r="I118" s="33" t="s">
        <v>37</v>
      </c>
      <c r="J118" s="38" t="str">
        <f>E24</f>
        <v>Ing. Michal Jendruščák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211</v>
      </c>
      <c r="D120" s="205" t="s">
        <v>65</v>
      </c>
      <c r="E120" s="205" t="s">
        <v>61</v>
      </c>
      <c r="F120" s="205" t="s">
        <v>62</v>
      </c>
      <c r="G120" s="205" t="s">
        <v>212</v>
      </c>
      <c r="H120" s="205" t="s">
        <v>213</v>
      </c>
      <c r="I120" s="205" t="s">
        <v>214</v>
      </c>
      <c r="J120" s="205" t="s">
        <v>194</v>
      </c>
      <c r="K120" s="206" t="s">
        <v>215</v>
      </c>
      <c r="L120" s="207"/>
      <c r="M120" s="102" t="s">
        <v>1</v>
      </c>
      <c r="N120" s="103" t="s">
        <v>44</v>
      </c>
      <c r="O120" s="103" t="s">
        <v>216</v>
      </c>
      <c r="P120" s="103" t="s">
        <v>217</v>
      </c>
      <c r="Q120" s="103" t="s">
        <v>218</v>
      </c>
      <c r="R120" s="103" t="s">
        <v>219</v>
      </c>
      <c r="S120" s="103" t="s">
        <v>220</v>
      </c>
      <c r="T120" s="104" t="s">
        <v>221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222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79</v>
      </c>
      <c r="AU121" s="18" t="s">
        <v>196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181</v>
      </c>
      <c r="F122" s="216" t="s">
        <v>182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P123+P152+P168+P178</f>
        <v>0</v>
      </c>
      <c r="Q122" s="221"/>
      <c r="R122" s="222">
        <f>R123+R152+R168+R178</f>
        <v>0</v>
      </c>
      <c r="S122" s="221"/>
      <c r="T122" s="223">
        <f>T123+T152+T168+T178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256</v>
      </c>
      <c r="AT122" s="225" t="s">
        <v>79</v>
      </c>
      <c r="AU122" s="225" t="s">
        <v>80</v>
      </c>
      <c r="AY122" s="224" t="s">
        <v>225</v>
      </c>
      <c r="BK122" s="226">
        <f>BK123+BK152+BK168+BK178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5886</v>
      </c>
      <c r="F123" s="227" t="s">
        <v>5887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SUM(P124:P151)</f>
        <v>0</v>
      </c>
      <c r="Q123" s="221"/>
      <c r="R123" s="222">
        <f>SUM(R124:R151)</f>
        <v>0</v>
      </c>
      <c r="S123" s="221"/>
      <c r="T123" s="223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256</v>
      </c>
      <c r="AT123" s="225" t="s">
        <v>79</v>
      </c>
      <c r="AU123" s="225" t="s">
        <v>88</v>
      </c>
      <c r="AY123" s="224" t="s">
        <v>225</v>
      </c>
      <c r="BK123" s="226">
        <f>SUM(BK124:BK151)</f>
        <v>0</v>
      </c>
    </row>
    <row r="124" s="2" customFormat="1" ht="24.15" customHeight="1">
      <c r="A124" s="40"/>
      <c r="B124" s="41"/>
      <c r="C124" s="229" t="s">
        <v>88</v>
      </c>
      <c r="D124" s="229" t="s">
        <v>227</v>
      </c>
      <c r="E124" s="230" t="s">
        <v>5888</v>
      </c>
      <c r="F124" s="231" t="s">
        <v>5889</v>
      </c>
      <c r="G124" s="232" t="s">
        <v>259</v>
      </c>
      <c r="H124" s="233">
        <v>1</v>
      </c>
      <c r="I124" s="234"/>
      <c r="J124" s="235">
        <f>ROUND(I124*H124,2)</f>
        <v>0</v>
      </c>
      <c r="K124" s="231" t="s">
        <v>1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232</v>
      </c>
      <c r="AT124" s="240" t="s">
        <v>227</v>
      </c>
      <c r="AU124" s="240" t="s">
        <v>21</v>
      </c>
      <c r="AY124" s="18" t="s">
        <v>225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88</v>
      </c>
      <c r="BK124" s="241">
        <f>ROUND(I124*H124,2)</f>
        <v>0</v>
      </c>
      <c r="BL124" s="18" t="s">
        <v>232</v>
      </c>
      <c r="BM124" s="240" t="s">
        <v>5890</v>
      </c>
    </row>
    <row r="125" s="2" customFormat="1">
      <c r="A125" s="40"/>
      <c r="B125" s="41"/>
      <c r="C125" s="42"/>
      <c r="D125" s="249" t="s">
        <v>261</v>
      </c>
      <c r="E125" s="42"/>
      <c r="F125" s="259" t="s">
        <v>5891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261</v>
      </c>
      <c r="AU125" s="18" t="s">
        <v>21</v>
      </c>
    </row>
    <row r="126" s="2" customFormat="1" ht="21.75" customHeight="1">
      <c r="A126" s="40"/>
      <c r="B126" s="41"/>
      <c r="C126" s="229" t="s">
        <v>21</v>
      </c>
      <c r="D126" s="229" t="s">
        <v>227</v>
      </c>
      <c r="E126" s="230" t="s">
        <v>5892</v>
      </c>
      <c r="F126" s="231" t="s">
        <v>5893</v>
      </c>
      <c r="G126" s="232" t="s">
        <v>259</v>
      </c>
      <c r="H126" s="233">
        <v>1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45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232</v>
      </c>
      <c r="AT126" s="240" t="s">
        <v>227</v>
      </c>
      <c r="AU126" s="240" t="s">
        <v>21</v>
      </c>
      <c r="AY126" s="18" t="s">
        <v>225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88</v>
      </c>
      <c r="BK126" s="241">
        <f>ROUND(I126*H126,2)</f>
        <v>0</v>
      </c>
      <c r="BL126" s="18" t="s">
        <v>232</v>
      </c>
      <c r="BM126" s="240" t="s">
        <v>5894</v>
      </c>
    </row>
    <row r="127" s="2" customFormat="1">
      <c r="A127" s="40"/>
      <c r="B127" s="41"/>
      <c r="C127" s="42"/>
      <c r="D127" s="249" t="s">
        <v>261</v>
      </c>
      <c r="E127" s="42"/>
      <c r="F127" s="259" t="s">
        <v>5895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261</v>
      </c>
      <c r="AU127" s="18" t="s">
        <v>21</v>
      </c>
    </row>
    <row r="128" s="2" customFormat="1" ht="16.5" customHeight="1">
      <c r="A128" s="40"/>
      <c r="B128" s="41"/>
      <c r="C128" s="229" t="s">
        <v>244</v>
      </c>
      <c r="D128" s="229" t="s">
        <v>227</v>
      </c>
      <c r="E128" s="230" t="s">
        <v>5896</v>
      </c>
      <c r="F128" s="231" t="s">
        <v>5897</v>
      </c>
      <c r="G128" s="232" t="s">
        <v>259</v>
      </c>
      <c r="H128" s="233">
        <v>1</v>
      </c>
      <c r="I128" s="234"/>
      <c r="J128" s="235">
        <f>ROUND(I128*H128,2)</f>
        <v>0</v>
      </c>
      <c r="K128" s="231" t="s">
        <v>1</v>
      </c>
      <c r="L128" s="46"/>
      <c r="M128" s="236" t="s">
        <v>1</v>
      </c>
      <c r="N128" s="237" t="s">
        <v>45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232</v>
      </c>
      <c r="AT128" s="240" t="s">
        <v>227</v>
      </c>
      <c r="AU128" s="240" t="s">
        <v>21</v>
      </c>
      <c r="AY128" s="18" t="s">
        <v>225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88</v>
      </c>
      <c r="BK128" s="241">
        <f>ROUND(I128*H128,2)</f>
        <v>0</v>
      </c>
      <c r="BL128" s="18" t="s">
        <v>232</v>
      </c>
      <c r="BM128" s="240" t="s">
        <v>5898</v>
      </c>
    </row>
    <row r="129" s="2" customFormat="1">
      <c r="A129" s="40"/>
      <c r="B129" s="41"/>
      <c r="C129" s="42"/>
      <c r="D129" s="249" t="s">
        <v>261</v>
      </c>
      <c r="E129" s="42"/>
      <c r="F129" s="259" t="s">
        <v>5899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261</v>
      </c>
      <c r="AU129" s="18" t="s">
        <v>21</v>
      </c>
    </row>
    <row r="130" s="2" customFormat="1" ht="21.75" customHeight="1">
      <c r="A130" s="40"/>
      <c r="B130" s="41"/>
      <c r="C130" s="229" t="s">
        <v>232</v>
      </c>
      <c r="D130" s="229" t="s">
        <v>227</v>
      </c>
      <c r="E130" s="230" t="s">
        <v>5900</v>
      </c>
      <c r="F130" s="231" t="s">
        <v>5901</v>
      </c>
      <c r="G130" s="232" t="s">
        <v>259</v>
      </c>
      <c r="H130" s="233">
        <v>1</v>
      </c>
      <c r="I130" s="234"/>
      <c r="J130" s="235">
        <f>ROUND(I130*H130,2)</f>
        <v>0</v>
      </c>
      <c r="K130" s="231" t="s">
        <v>231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5902</v>
      </c>
      <c r="AT130" s="240" t="s">
        <v>227</v>
      </c>
      <c r="AU130" s="240" t="s">
        <v>21</v>
      </c>
      <c r="AY130" s="18" t="s">
        <v>225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88</v>
      </c>
      <c r="BK130" s="241">
        <f>ROUND(I130*H130,2)</f>
        <v>0</v>
      </c>
      <c r="BL130" s="18" t="s">
        <v>5902</v>
      </c>
      <c r="BM130" s="240" t="s">
        <v>5903</v>
      </c>
    </row>
    <row r="131" s="2" customFormat="1">
      <c r="A131" s="40"/>
      <c r="B131" s="41"/>
      <c r="C131" s="42"/>
      <c r="D131" s="242" t="s">
        <v>234</v>
      </c>
      <c r="E131" s="42"/>
      <c r="F131" s="243" t="s">
        <v>5904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234</v>
      </c>
      <c r="AU131" s="18" t="s">
        <v>21</v>
      </c>
    </row>
    <row r="132" s="2" customFormat="1" ht="16.5" customHeight="1">
      <c r="A132" s="40"/>
      <c r="B132" s="41"/>
      <c r="C132" s="229" t="s">
        <v>256</v>
      </c>
      <c r="D132" s="229" t="s">
        <v>227</v>
      </c>
      <c r="E132" s="230" t="s">
        <v>5905</v>
      </c>
      <c r="F132" s="231" t="s">
        <v>5906</v>
      </c>
      <c r="G132" s="232" t="s">
        <v>259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45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232</v>
      </c>
      <c r="AT132" s="240" t="s">
        <v>227</v>
      </c>
      <c r="AU132" s="240" t="s">
        <v>21</v>
      </c>
      <c r="AY132" s="18" t="s">
        <v>225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88</v>
      </c>
      <c r="BK132" s="241">
        <f>ROUND(I132*H132,2)</f>
        <v>0</v>
      </c>
      <c r="BL132" s="18" t="s">
        <v>232</v>
      </c>
      <c r="BM132" s="240" t="s">
        <v>5907</v>
      </c>
    </row>
    <row r="133" s="2" customFormat="1">
      <c r="A133" s="40"/>
      <c r="B133" s="41"/>
      <c r="C133" s="42"/>
      <c r="D133" s="249" t="s">
        <v>261</v>
      </c>
      <c r="E133" s="42"/>
      <c r="F133" s="259" t="s">
        <v>5908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261</v>
      </c>
      <c r="AU133" s="18" t="s">
        <v>21</v>
      </c>
    </row>
    <row r="134" s="2" customFormat="1" ht="16.5" customHeight="1">
      <c r="A134" s="40"/>
      <c r="B134" s="41"/>
      <c r="C134" s="229" t="s">
        <v>263</v>
      </c>
      <c r="D134" s="229" t="s">
        <v>227</v>
      </c>
      <c r="E134" s="230" t="s">
        <v>5909</v>
      </c>
      <c r="F134" s="231" t="s">
        <v>5910</v>
      </c>
      <c r="G134" s="232" t="s">
        <v>259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232</v>
      </c>
      <c r="AT134" s="240" t="s">
        <v>227</v>
      </c>
      <c r="AU134" s="240" t="s">
        <v>21</v>
      </c>
      <c r="AY134" s="18" t="s">
        <v>225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88</v>
      </c>
      <c r="BK134" s="241">
        <f>ROUND(I134*H134,2)</f>
        <v>0</v>
      </c>
      <c r="BL134" s="18" t="s">
        <v>232</v>
      </c>
      <c r="BM134" s="240" t="s">
        <v>5911</v>
      </c>
    </row>
    <row r="135" s="2" customFormat="1" ht="16.5" customHeight="1">
      <c r="A135" s="40"/>
      <c r="B135" s="41"/>
      <c r="C135" s="229" t="s">
        <v>271</v>
      </c>
      <c r="D135" s="229" t="s">
        <v>227</v>
      </c>
      <c r="E135" s="230" t="s">
        <v>5912</v>
      </c>
      <c r="F135" s="231" t="s">
        <v>5913</v>
      </c>
      <c r="G135" s="232" t="s">
        <v>259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232</v>
      </c>
      <c r="AT135" s="240" t="s">
        <v>227</v>
      </c>
      <c r="AU135" s="240" t="s">
        <v>21</v>
      </c>
      <c r="AY135" s="18" t="s">
        <v>225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88</v>
      </c>
      <c r="BK135" s="241">
        <f>ROUND(I135*H135,2)</f>
        <v>0</v>
      </c>
      <c r="BL135" s="18" t="s">
        <v>232</v>
      </c>
      <c r="BM135" s="240" t="s">
        <v>5914</v>
      </c>
    </row>
    <row r="136" s="2" customFormat="1" ht="16.5" customHeight="1">
      <c r="A136" s="40"/>
      <c r="B136" s="41"/>
      <c r="C136" s="229" t="s">
        <v>277</v>
      </c>
      <c r="D136" s="229" t="s">
        <v>227</v>
      </c>
      <c r="E136" s="230" t="s">
        <v>5915</v>
      </c>
      <c r="F136" s="231" t="s">
        <v>5916</v>
      </c>
      <c r="G136" s="232" t="s">
        <v>259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45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232</v>
      </c>
      <c r="AT136" s="240" t="s">
        <v>227</v>
      </c>
      <c r="AU136" s="240" t="s">
        <v>21</v>
      </c>
      <c r="AY136" s="18" t="s">
        <v>225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88</v>
      </c>
      <c r="BK136" s="241">
        <f>ROUND(I136*H136,2)</f>
        <v>0</v>
      </c>
      <c r="BL136" s="18" t="s">
        <v>232</v>
      </c>
      <c r="BM136" s="240" t="s">
        <v>5917</v>
      </c>
    </row>
    <row r="137" s="2" customFormat="1">
      <c r="A137" s="40"/>
      <c r="B137" s="41"/>
      <c r="C137" s="42"/>
      <c r="D137" s="249" t="s">
        <v>261</v>
      </c>
      <c r="E137" s="42"/>
      <c r="F137" s="259" t="s">
        <v>5918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261</v>
      </c>
      <c r="AU137" s="18" t="s">
        <v>21</v>
      </c>
    </row>
    <row r="138" s="2" customFormat="1" ht="16.5" customHeight="1">
      <c r="A138" s="40"/>
      <c r="B138" s="41"/>
      <c r="C138" s="229" t="s">
        <v>283</v>
      </c>
      <c r="D138" s="229" t="s">
        <v>227</v>
      </c>
      <c r="E138" s="230" t="s">
        <v>5919</v>
      </c>
      <c r="F138" s="231" t="s">
        <v>5920</v>
      </c>
      <c r="G138" s="232" t="s">
        <v>259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232</v>
      </c>
      <c r="AT138" s="240" t="s">
        <v>227</v>
      </c>
      <c r="AU138" s="240" t="s">
        <v>21</v>
      </c>
      <c r="AY138" s="18" t="s">
        <v>225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88</v>
      </c>
      <c r="BK138" s="241">
        <f>ROUND(I138*H138,2)</f>
        <v>0</v>
      </c>
      <c r="BL138" s="18" t="s">
        <v>232</v>
      </c>
      <c r="BM138" s="240" t="s">
        <v>5921</v>
      </c>
    </row>
    <row r="139" s="2" customFormat="1">
      <c r="A139" s="40"/>
      <c r="B139" s="41"/>
      <c r="C139" s="42"/>
      <c r="D139" s="249" t="s">
        <v>261</v>
      </c>
      <c r="E139" s="42"/>
      <c r="F139" s="259" t="s">
        <v>5922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261</v>
      </c>
      <c r="AU139" s="18" t="s">
        <v>21</v>
      </c>
    </row>
    <row r="140" s="2" customFormat="1" ht="16.5" customHeight="1">
      <c r="A140" s="40"/>
      <c r="B140" s="41"/>
      <c r="C140" s="229" t="s">
        <v>289</v>
      </c>
      <c r="D140" s="229" t="s">
        <v>227</v>
      </c>
      <c r="E140" s="230" t="s">
        <v>5923</v>
      </c>
      <c r="F140" s="231" t="s">
        <v>5924</v>
      </c>
      <c r="G140" s="232" t="s">
        <v>259</v>
      </c>
      <c r="H140" s="233">
        <v>1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5902</v>
      </c>
      <c r="AT140" s="240" t="s">
        <v>227</v>
      </c>
      <c r="AU140" s="240" t="s">
        <v>21</v>
      </c>
      <c r="AY140" s="18" t="s">
        <v>225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88</v>
      </c>
      <c r="BK140" s="241">
        <f>ROUND(I140*H140,2)</f>
        <v>0</v>
      </c>
      <c r="BL140" s="18" t="s">
        <v>5902</v>
      </c>
      <c r="BM140" s="240" t="s">
        <v>5925</v>
      </c>
    </row>
    <row r="141" s="2" customFormat="1" ht="16.5" customHeight="1">
      <c r="A141" s="40"/>
      <c r="B141" s="41"/>
      <c r="C141" s="229" t="s">
        <v>295</v>
      </c>
      <c r="D141" s="229" t="s">
        <v>227</v>
      </c>
      <c r="E141" s="230" t="s">
        <v>5926</v>
      </c>
      <c r="F141" s="231" t="s">
        <v>5927</v>
      </c>
      <c r="G141" s="232" t="s">
        <v>259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232</v>
      </c>
      <c r="AT141" s="240" t="s">
        <v>227</v>
      </c>
      <c r="AU141" s="240" t="s">
        <v>21</v>
      </c>
      <c r="AY141" s="18" t="s">
        <v>225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88</v>
      </c>
      <c r="BK141" s="241">
        <f>ROUND(I141*H141,2)</f>
        <v>0</v>
      </c>
      <c r="BL141" s="18" t="s">
        <v>232</v>
      </c>
      <c r="BM141" s="240" t="s">
        <v>5928</v>
      </c>
    </row>
    <row r="142" s="2" customFormat="1">
      <c r="A142" s="40"/>
      <c r="B142" s="41"/>
      <c r="C142" s="42"/>
      <c r="D142" s="249" t="s">
        <v>261</v>
      </c>
      <c r="E142" s="42"/>
      <c r="F142" s="259" t="s">
        <v>5929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261</v>
      </c>
      <c r="AU142" s="18" t="s">
        <v>21</v>
      </c>
    </row>
    <row r="143" s="2" customFormat="1" ht="24.15" customHeight="1">
      <c r="A143" s="40"/>
      <c r="B143" s="41"/>
      <c r="C143" s="229" t="s">
        <v>317</v>
      </c>
      <c r="D143" s="229" t="s">
        <v>227</v>
      </c>
      <c r="E143" s="230" t="s">
        <v>5930</v>
      </c>
      <c r="F143" s="231" t="s">
        <v>5931</v>
      </c>
      <c r="G143" s="232" t="s">
        <v>259</v>
      </c>
      <c r="H143" s="233">
        <v>2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232</v>
      </c>
      <c r="AT143" s="240" t="s">
        <v>227</v>
      </c>
      <c r="AU143" s="240" t="s">
        <v>21</v>
      </c>
      <c r="AY143" s="18" t="s">
        <v>225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88</v>
      </c>
      <c r="BK143" s="241">
        <f>ROUND(I143*H143,2)</f>
        <v>0</v>
      </c>
      <c r="BL143" s="18" t="s">
        <v>232</v>
      </c>
      <c r="BM143" s="240" t="s">
        <v>5932</v>
      </c>
    </row>
    <row r="144" s="2" customFormat="1">
      <c r="A144" s="40"/>
      <c r="B144" s="41"/>
      <c r="C144" s="42"/>
      <c r="D144" s="249" t="s">
        <v>261</v>
      </c>
      <c r="E144" s="42"/>
      <c r="F144" s="259" t="s">
        <v>5933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261</v>
      </c>
      <c r="AU144" s="18" t="s">
        <v>21</v>
      </c>
    </row>
    <row r="145" s="2" customFormat="1" ht="16.5" customHeight="1">
      <c r="A145" s="40"/>
      <c r="B145" s="41"/>
      <c r="C145" s="229" t="s">
        <v>323</v>
      </c>
      <c r="D145" s="229" t="s">
        <v>227</v>
      </c>
      <c r="E145" s="230" t="s">
        <v>5934</v>
      </c>
      <c r="F145" s="231" t="s">
        <v>5935</v>
      </c>
      <c r="G145" s="232" t="s">
        <v>259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232</v>
      </c>
      <c r="AT145" s="240" t="s">
        <v>227</v>
      </c>
      <c r="AU145" s="240" t="s">
        <v>21</v>
      </c>
      <c r="AY145" s="18" t="s">
        <v>225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88</v>
      </c>
      <c r="BK145" s="241">
        <f>ROUND(I145*H145,2)</f>
        <v>0</v>
      </c>
      <c r="BL145" s="18" t="s">
        <v>232</v>
      </c>
      <c r="BM145" s="240" t="s">
        <v>5936</v>
      </c>
    </row>
    <row r="146" s="2" customFormat="1" ht="16.5" customHeight="1">
      <c r="A146" s="40"/>
      <c r="B146" s="41"/>
      <c r="C146" s="229" t="s">
        <v>328</v>
      </c>
      <c r="D146" s="229" t="s">
        <v>227</v>
      </c>
      <c r="E146" s="230" t="s">
        <v>5937</v>
      </c>
      <c r="F146" s="231" t="s">
        <v>5938</v>
      </c>
      <c r="G146" s="232" t="s">
        <v>259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232</v>
      </c>
      <c r="AT146" s="240" t="s">
        <v>227</v>
      </c>
      <c r="AU146" s="240" t="s">
        <v>21</v>
      </c>
      <c r="AY146" s="18" t="s">
        <v>225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88</v>
      </c>
      <c r="BK146" s="241">
        <f>ROUND(I146*H146,2)</f>
        <v>0</v>
      </c>
      <c r="BL146" s="18" t="s">
        <v>232</v>
      </c>
      <c r="BM146" s="240" t="s">
        <v>5939</v>
      </c>
    </row>
    <row r="147" s="2" customFormat="1">
      <c r="A147" s="40"/>
      <c r="B147" s="41"/>
      <c r="C147" s="42"/>
      <c r="D147" s="249" t="s">
        <v>261</v>
      </c>
      <c r="E147" s="42"/>
      <c r="F147" s="259" t="s">
        <v>5940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261</v>
      </c>
      <c r="AU147" s="18" t="s">
        <v>21</v>
      </c>
    </row>
    <row r="148" s="2" customFormat="1" ht="16.5" customHeight="1">
      <c r="A148" s="40"/>
      <c r="B148" s="41"/>
      <c r="C148" s="229" t="s">
        <v>8</v>
      </c>
      <c r="D148" s="229" t="s">
        <v>227</v>
      </c>
      <c r="E148" s="230" t="s">
        <v>5941</v>
      </c>
      <c r="F148" s="231" t="s">
        <v>5942</v>
      </c>
      <c r="G148" s="232" t="s">
        <v>259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232</v>
      </c>
      <c r="AT148" s="240" t="s">
        <v>227</v>
      </c>
      <c r="AU148" s="240" t="s">
        <v>21</v>
      </c>
      <c r="AY148" s="18" t="s">
        <v>225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88</v>
      </c>
      <c r="BK148" s="241">
        <f>ROUND(I148*H148,2)</f>
        <v>0</v>
      </c>
      <c r="BL148" s="18" t="s">
        <v>232</v>
      </c>
      <c r="BM148" s="240" t="s">
        <v>5943</v>
      </c>
    </row>
    <row r="149" s="2" customFormat="1">
      <c r="A149" s="40"/>
      <c r="B149" s="41"/>
      <c r="C149" s="42"/>
      <c r="D149" s="249" t="s">
        <v>261</v>
      </c>
      <c r="E149" s="42"/>
      <c r="F149" s="259" t="s">
        <v>5944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261</v>
      </c>
      <c r="AU149" s="18" t="s">
        <v>21</v>
      </c>
    </row>
    <row r="150" s="2" customFormat="1" ht="16.5" customHeight="1">
      <c r="A150" s="40"/>
      <c r="B150" s="41"/>
      <c r="C150" s="229" t="s">
        <v>340</v>
      </c>
      <c r="D150" s="229" t="s">
        <v>227</v>
      </c>
      <c r="E150" s="230" t="s">
        <v>5945</v>
      </c>
      <c r="F150" s="231" t="s">
        <v>5946</v>
      </c>
      <c r="G150" s="232" t="s">
        <v>259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232</v>
      </c>
      <c r="AT150" s="240" t="s">
        <v>227</v>
      </c>
      <c r="AU150" s="240" t="s">
        <v>21</v>
      </c>
      <c r="AY150" s="18" t="s">
        <v>225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88</v>
      </c>
      <c r="BK150" s="241">
        <f>ROUND(I150*H150,2)</f>
        <v>0</v>
      </c>
      <c r="BL150" s="18" t="s">
        <v>232</v>
      </c>
      <c r="BM150" s="240" t="s">
        <v>5947</v>
      </c>
    </row>
    <row r="151" s="2" customFormat="1">
      <c r="A151" s="40"/>
      <c r="B151" s="41"/>
      <c r="C151" s="42"/>
      <c r="D151" s="249" t="s">
        <v>261</v>
      </c>
      <c r="E151" s="42"/>
      <c r="F151" s="259" t="s">
        <v>5948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261</v>
      </c>
      <c r="AU151" s="18" t="s">
        <v>21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5949</v>
      </c>
      <c r="F152" s="227" t="s">
        <v>5950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256</v>
      </c>
      <c r="AT152" s="225" t="s">
        <v>79</v>
      </c>
      <c r="AU152" s="225" t="s">
        <v>88</v>
      </c>
      <c r="AY152" s="224" t="s">
        <v>225</v>
      </c>
      <c r="BK152" s="226">
        <f>SUM(BK153:BK167)</f>
        <v>0</v>
      </c>
    </row>
    <row r="153" s="2" customFormat="1" ht="16.5" customHeight="1">
      <c r="A153" s="40"/>
      <c r="B153" s="41"/>
      <c r="C153" s="229" t="s">
        <v>346</v>
      </c>
      <c r="D153" s="229" t="s">
        <v>227</v>
      </c>
      <c r="E153" s="230" t="s">
        <v>5951</v>
      </c>
      <c r="F153" s="231" t="s">
        <v>5950</v>
      </c>
      <c r="G153" s="232" t="s">
        <v>259</v>
      </c>
      <c r="H153" s="233">
        <v>1</v>
      </c>
      <c r="I153" s="234"/>
      <c r="J153" s="235">
        <f>ROUND(I153*H153,2)</f>
        <v>0</v>
      </c>
      <c r="K153" s="231" t="s">
        <v>231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5902</v>
      </c>
      <c r="AT153" s="240" t="s">
        <v>227</v>
      </c>
      <c r="AU153" s="240" t="s">
        <v>21</v>
      </c>
      <c r="AY153" s="18" t="s">
        <v>225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88</v>
      </c>
      <c r="BK153" s="241">
        <f>ROUND(I153*H153,2)</f>
        <v>0</v>
      </c>
      <c r="BL153" s="18" t="s">
        <v>5902</v>
      </c>
      <c r="BM153" s="240" t="s">
        <v>5952</v>
      </c>
    </row>
    <row r="154" s="2" customFormat="1">
      <c r="A154" s="40"/>
      <c r="B154" s="41"/>
      <c r="C154" s="42"/>
      <c r="D154" s="242" t="s">
        <v>234</v>
      </c>
      <c r="E154" s="42"/>
      <c r="F154" s="243" t="s">
        <v>5953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234</v>
      </c>
      <c r="AU154" s="18" t="s">
        <v>21</v>
      </c>
    </row>
    <row r="155" s="2" customFormat="1">
      <c r="A155" s="40"/>
      <c r="B155" s="41"/>
      <c r="C155" s="42"/>
      <c r="D155" s="249" t="s">
        <v>261</v>
      </c>
      <c r="E155" s="42"/>
      <c r="F155" s="259" t="s">
        <v>5954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261</v>
      </c>
      <c r="AU155" s="18" t="s">
        <v>21</v>
      </c>
    </row>
    <row r="156" s="2" customFormat="1" ht="16.5" customHeight="1">
      <c r="A156" s="40"/>
      <c r="B156" s="41"/>
      <c r="C156" s="229" t="s">
        <v>352</v>
      </c>
      <c r="D156" s="229" t="s">
        <v>227</v>
      </c>
      <c r="E156" s="230" t="s">
        <v>5955</v>
      </c>
      <c r="F156" s="231" t="s">
        <v>5956</v>
      </c>
      <c r="G156" s="232" t="s">
        <v>253</v>
      </c>
      <c r="H156" s="233">
        <v>280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5902</v>
      </c>
      <c r="AT156" s="240" t="s">
        <v>227</v>
      </c>
      <c r="AU156" s="240" t="s">
        <v>21</v>
      </c>
      <c r="AY156" s="18" t="s">
        <v>225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88</v>
      </c>
      <c r="BK156" s="241">
        <f>ROUND(I156*H156,2)</f>
        <v>0</v>
      </c>
      <c r="BL156" s="18" t="s">
        <v>5902</v>
      </c>
      <c r="BM156" s="240" t="s">
        <v>5957</v>
      </c>
    </row>
    <row r="157" s="13" customFormat="1">
      <c r="A157" s="13"/>
      <c r="B157" s="247"/>
      <c r="C157" s="248"/>
      <c r="D157" s="249" t="s">
        <v>236</v>
      </c>
      <c r="E157" s="250" t="s">
        <v>1</v>
      </c>
      <c r="F157" s="251" t="s">
        <v>5958</v>
      </c>
      <c r="G157" s="248"/>
      <c r="H157" s="252">
        <v>280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236</v>
      </c>
      <c r="AU157" s="258" t="s">
        <v>21</v>
      </c>
      <c r="AV157" s="13" t="s">
        <v>21</v>
      </c>
      <c r="AW157" s="13" t="s">
        <v>36</v>
      </c>
      <c r="AX157" s="13" t="s">
        <v>88</v>
      </c>
      <c r="AY157" s="258" t="s">
        <v>225</v>
      </c>
    </row>
    <row r="158" s="2" customFormat="1" ht="24.15" customHeight="1">
      <c r="A158" s="40"/>
      <c r="B158" s="41"/>
      <c r="C158" s="229" t="s">
        <v>358</v>
      </c>
      <c r="D158" s="229" t="s">
        <v>227</v>
      </c>
      <c r="E158" s="230" t="s">
        <v>5959</v>
      </c>
      <c r="F158" s="231" t="s">
        <v>5960</v>
      </c>
      <c r="G158" s="232" t="s">
        <v>2976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5902</v>
      </c>
      <c r="AT158" s="240" t="s">
        <v>227</v>
      </c>
      <c r="AU158" s="240" t="s">
        <v>21</v>
      </c>
      <c r="AY158" s="18" t="s">
        <v>225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88</v>
      </c>
      <c r="BK158" s="241">
        <f>ROUND(I158*H158,2)</f>
        <v>0</v>
      </c>
      <c r="BL158" s="18" t="s">
        <v>5902</v>
      </c>
      <c r="BM158" s="240" t="s">
        <v>5961</v>
      </c>
    </row>
    <row r="159" s="2" customFormat="1">
      <c r="A159" s="40"/>
      <c r="B159" s="41"/>
      <c r="C159" s="42"/>
      <c r="D159" s="249" t="s">
        <v>261</v>
      </c>
      <c r="E159" s="42"/>
      <c r="F159" s="259" t="s">
        <v>5962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261</v>
      </c>
      <c r="AU159" s="18" t="s">
        <v>21</v>
      </c>
    </row>
    <row r="160" s="2" customFormat="1" ht="21.75" customHeight="1">
      <c r="A160" s="40"/>
      <c r="B160" s="41"/>
      <c r="C160" s="229" t="s">
        <v>364</v>
      </c>
      <c r="D160" s="229" t="s">
        <v>227</v>
      </c>
      <c r="E160" s="230" t="s">
        <v>5963</v>
      </c>
      <c r="F160" s="231" t="s">
        <v>5964</v>
      </c>
      <c r="G160" s="232" t="s">
        <v>259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5902</v>
      </c>
      <c r="AT160" s="240" t="s">
        <v>227</v>
      </c>
      <c r="AU160" s="240" t="s">
        <v>21</v>
      </c>
      <c r="AY160" s="18" t="s">
        <v>225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88</v>
      </c>
      <c r="BK160" s="241">
        <f>ROUND(I160*H160,2)</f>
        <v>0</v>
      </c>
      <c r="BL160" s="18" t="s">
        <v>5902</v>
      </c>
      <c r="BM160" s="240" t="s">
        <v>5965</v>
      </c>
    </row>
    <row r="161" s="2" customFormat="1">
      <c r="A161" s="40"/>
      <c r="B161" s="41"/>
      <c r="C161" s="42"/>
      <c r="D161" s="249" t="s">
        <v>261</v>
      </c>
      <c r="E161" s="42"/>
      <c r="F161" s="259" t="s">
        <v>5966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261</v>
      </c>
      <c r="AU161" s="18" t="s">
        <v>21</v>
      </c>
    </row>
    <row r="162" s="2" customFormat="1" ht="33" customHeight="1">
      <c r="A162" s="40"/>
      <c r="B162" s="41"/>
      <c r="C162" s="229" t="s">
        <v>7</v>
      </c>
      <c r="D162" s="229" t="s">
        <v>227</v>
      </c>
      <c r="E162" s="230" t="s">
        <v>5967</v>
      </c>
      <c r="F162" s="231" t="s">
        <v>5968</v>
      </c>
      <c r="G162" s="232" t="s">
        <v>259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5902</v>
      </c>
      <c r="AT162" s="240" t="s">
        <v>227</v>
      </c>
      <c r="AU162" s="240" t="s">
        <v>21</v>
      </c>
      <c r="AY162" s="18" t="s">
        <v>225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88</v>
      </c>
      <c r="BK162" s="241">
        <f>ROUND(I162*H162,2)</f>
        <v>0</v>
      </c>
      <c r="BL162" s="18" t="s">
        <v>5902</v>
      </c>
      <c r="BM162" s="240" t="s">
        <v>5969</v>
      </c>
    </row>
    <row r="163" s="2" customFormat="1">
      <c r="A163" s="40"/>
      <c r="B163" s="41"/>
      <c r="C163" s="42"/>
      <c r="D163" s="249" t="s">
        <v>261</v>
      </c>
      <c r="E163" s="42"/>
      <c r="F163" s="259" t="s">
        <v>5970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261</v>
      </c>
      <c r="AU163" s="18" t="s">
        <v>21</v>
      </c>
    </row>
    <row r="164" s="2" customFormat="1" ht="16.5" customHeight="1">
      <c r="A164" s="40"/>
      <c r="B164" s="41"/>
      <c r="C164" s="229" t="s">
        <v>374</v>
      </c>
      <c r="D164" s="229" t="s">
        <v>227</v>
      </c>
      <c r="E164" s="230" t="s">
        <v>5971</v>
      </c>
      <c r="F164" s="231" t="s">
        <v>5972</v>
      </c>
      <c r="G164" s="232" t="s">
        <v>259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232</v>
      </c>
      <c r="AT164" s="240" t="s">
        <v>227</v>
      </c>
      <c r="AU164" s="240" t="s">
        <v>21</v>
      </c>
      <c r="AY164" s="18" t="s">
        <v>225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88</v>
      </c>
      <c r="BK164" s="241">
        <f>ROUND(I164*H164,2)</f>
        <v>0</v>
      </c>
      <c r="BL164" s="18" t="s">
        <v>232</v>
      </c>
      <c r="BM164" s="240" t="s">
        <v>5973</v>
      </c>
    </row>
    <row r="165" s="2" customFormat="1">
      <c r="A165" s="40"/>
      <c r="B165" s="41"/>
      <c r="C165" s="42"/>
      <c r="D165" s="249" t="s">
        <v>261</v>
      </c>
      <c r="E165" s="42"/>
      <c r="F165" s="259" t="s">
        <v>5974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261</v>
      </c>
      <c r="AU165" s="18" t="s">
        <v>21</v>
      </c>
    </row>
    <row r="166" s="2" customFormat="1" ht="21.75" customHeight="1">
      <c r="A166" s="40"/>
      <c r="B166" s="41"/>
      <c r="C166" s="229" t="s">
        <v>379</v>
      </c>
      <c r="D166" s="229" t="s">
        <v>227</v>
      </c>
      <c r="E166" s="230" t="s">
        <v>5975</v>
      </c>
      <c r="F166" s="231" t="s">
        <v>5976</v>
      </c>
      <c r="G166" s="232" t="s">
        <v>230</v>
      </c>
      <c r="H166" s="233">
        <v>1530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232</v>
      </c>
      <c r="AT166" s="240" t="s">
        <v>227</v>
      </c>
      <c r="AU166" s="240" t="s">
        <v>21</v>
      </c>
      <c r="AY166" s="18" t="s">
        <v>225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88</v>
      </c>
      <c r="BK166" s="241">
        <f>ROUND(I166*H166,2)</f>
        <v>0</v>
      </c>
      <c r="BL166" s="18" t="s">
        <v>232</v>
      </c>
      <c r="BM166" s="240" t="s">
        <v>5977</v>
      </c>
    </row>
    <row r="167" s="2" customFormat="1">
      <c r="A167" s="40"/>
      <c r="B167" s="41"/>
      <c r="C167" s="42"/>
      <c r="D167" s="249" t="s">
        <v>261</v>
      </c>
      <c r="E167" s="42"/>
      <c r="F167" s="259" t="s">
        <v>5978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261</v>
      </c>
      <c r="AU167" s="18" t="s">
        <v>21</v>
      </c>
    </row>
    <row r="168" s="12" customFormat="1" ht="22.8" customHeight="1">
      <c r="A168" s="12"/>
      <c r="B168" s="213"/>
      <c r="C168" s="214"/>
      <c r="D168" s="215" t="s">
        <v>79</v>
      </c>
      <c r="E168" s="227" t="s">
        <v>5979</v>
      </c>
      <c r="F168" s="227" t="s">
        <v>5980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SUM(P169:P177)</f>
        <v>0</v>
      </c>
      <c r="Q168" s="221"/>
      <c r="R168" s="222">
        <f>SUM(R169:R177)</f>
        <v>0</v>
      </c>
      <c r="S168" s="221"/>
      <c r="T168" s="223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256</v>
      </c>
      <c r="AT168" s="225" t="s">
        <v>79</v>
      </c>
      <c r="AU168" s="225" t="s">
        <v>88</v>
      </c>
      <c r="AY168" s="224" t="s">
        <v>225</v>
      </c>
      <c r="BK168" s="226">
        <f>SUM(BK169:BK177)</f>
        <v>0</v>
      </c>
    </row>
    <row r="169" s="2" customFormat="1" ht="16.5" customHeight="1">
      <c r="A169" s="40"/>
      <c r="B169" s="41"/>
      <c r="C169" s="229" t="s">
        <v>386</v>
      </c>
      <c r="D169" s="229" t="s">
        <v>227</v>
      </c>
      <c r="E169" s="230" t="s">
        <v>5981</v>
      </c>
      <c r="F169" s="231" t="s">
        <v>5982</v>
      </c>
      <c r="G169" s="232" t="s">
        <v>259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232</v>
      </c>
      <c r="AT169" s="240" t="s">
        <v>227</v>
      </c>
      <c r="AU169" s="240" t="s">
        <v>21</v>
      </c>
      <c r="AY169" s="18" t="s">
        <v>225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88</v>
      </c>
      <c r="BK169" s="241">
        <f>ROUND(I169*H169,2)</f>
        <v>0</v>
      </c>
      <c r="BL169" s="18" t="s">
        <v>232</v>
      </c>
      <c r="BM169" s="240" t="s">
        <v>5983</v>
      </c>
    </row>
    <row r="170" s="2" customFormat="1">
      <c r="A170" s="40"/>
      <c r="B170" s="41"/>
      <c r="C170" s="42"/>
      <c r="D170" s="249" t="s">
        <v>261</v>
      </c>
      <c r="E170" s="42"/>
      <c r="F170" s="259" t="s">
        <v>5984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261</v>
      </c>
      <c r="AU170" s="18" t="s">
        <v>21</v>
      </c>
    </row>
    <row r="171" s="2" customFormat="1" ht="24.15" customHeight="1">
      <c r="A171" s="40"/>
      <c r="B171" s="41"/>
      <c r="C171" s="229" t="s">
        <v>392</v>
      </c>
      <c r="D171" s="229" t="s">
        <v>227</v>
      </c>
      <c r="E171" s="230" t="s">
        <v>5985</v>
      </c>
      <c r="F171" s="231" t="s">
        <v>5986</v>
      </c>
      <c r="G171" s="232" t="s">
        <v>259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232</v>
      </c>
      <c r="AT171" s="240" t="s">
        <v>227</v>
      </c>
      <c r="AU171" s="240" t="s">
        <v>21</v>
      </c>
      <c r="AY171" s="18" t="s">
        <v>225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88</v>
      </c>
      <c r="BK171" s="241">
        <f>ROUND(I171*H171,2)</f>
        <v>0</v>
      </c>
      <c r="BL171" s="18" t="s">
        <v>232</v>
      </c>
      <c r="BM171" s="240" t="s">
        <v>5987</v>
      </c>
    </row>
    <row r="172" s="2" customFormat="1">
      <c r="A172" s="40"/>
      <c r="B172" s="41"/>
      <c r="C172" s="42"/>
      <c r="D172" s="249" t="s">
        <v>261</v>
      </c>
      <c r="E172" s="42"/>
      <c r="F172" s="259" t="s">
        <v>5988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261</v>
      </c>
      <c r="AU172" s="18" t="s">
        <v>21</v>
      </c>
    </row>
    <row r="173" s="2" customFormat="1" ht="16.5" customHeight="1">
      <c r="A173" s="40"/>
      <c r="B173" s="41"/>
      <c r="C173" s="229" t="s">
        <v>399</v>
      </c>
      <c r="D173" s="229" t="s">
        <v>227</v>
      </c>
      <c r="E173" s="230" t="s">
        <v>5989</v>
      </c>
      <c r="F173" s="231" t="s">
        <v>5990</v>
      </c>
      <c r="G173" s="232" t="s">
        <v>259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232</v>
      </c>
      <c r="AT173" s="240" t="s">
        <v>227</v>
      </c>
      <c r="AU173" s="240" t="s">
        <v>21</v>
      </c>
      <c r="AY173" s="18" t="s">
        <v>225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88</v>
      </c>
      <c r="BK173" s="241">
        <f>ROUND(I173*H173,2)</f>
        <v>0</v>
      </c>
      <c r="BL173" s="18" t="s">
        <v>232</v>
      </c>
      <c r="BM173" s="240" t="s">
        <v>5991</v>
      </c>
    </row>
    <row r="174" s="2" customFormat="1">
      <c r="A174" s="40"/>
      <c r="B174" s="41"/>
      <c r="C174" s="42"/>
      <c r="D174" s="249" t="s">
        <v>261</v>
      </c>
      <c r="E174" s="42"/>
      <c r="F174" s="259" t="s">
        <v>5992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261</v>
      </c>
      <c r="AU174" s="18" t="s">
        <v>21</v>
      </c>
    </row>
    <row r="175" s="2" customFormat="1" ht="16.5" customHeight="1">
      <c r="A175" s="40"/>
      <c r="B175" s="41"/>
      <c r="C175" s="229" t="s">
        <v>701</v>
      </c>
      <c r="D175" s="229" t="s">
        <v>227</v>
      </c>
      <c r="E175" s="230" t="s">
        <v>5993</v>
      </c>
      <c r="F175" s="231" t="s">
        <v>5994</v>
      </c>
      <c r="G175" s="232" t="s">
        <v>259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232</v>
      </c>
      <c r="AT175" s="240" t="s">
        <v>227</v>
      </c>
      <c r="AU175" s="240" t="s">
        <v>21</v>
      </c>
      <c r="AY175" s="18" t="s">
        <v>225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88</v>
      </c>
      <c r="BK175" s="241">
        <f>ROUND(I175*H175,2)</f>
        <v>0</v>
      </c>
      <c r="BL175" s="18" t="s">
        <v>232</v>
      </c>
      <c r="BM175" s="240" t="s">
        <v>5995</v>
      </c>
    </row>
    <row r="176" s="2" customFormat="1">
      <c r="A176" s="40"/>
      <c r="B176" s="41"/>
      <c r="C176" s="42"/>
      <c r="D176" s="249" t="s">
        <v>261</v>
      </c>
      <c r="E176" s="42"/>
      <c r="F176" s="259" t="s">
        <v>5996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261</v>
      </c>
      <c r="AU176" s="18" t="s">
        <v>21</v>
      </c>
    </row>
    <row r="177" s="2" customFormat="1" ht="16.5" customHeight="1">
      <c r="A177" s="40"/>
      <c r="B177" s="41"/>
      <c r="C177" s="229" t="s">
        <v>405</v>
      </c>
      <c r="D177" s="229" t="s">
        <v>227</v>
      </c>
      <c r="E177" s="230" t="s">
        <v>5997</v>
      </c>
      <c r="F177" s="231" t="s">
        <v>5998</v>
      </c>
      <c r="G177" s="232" t="s">
        <v>259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45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232</v>
      </c>
      <c r="AT177" s="240" t="s">
        <v>227</v>
      </c>
      <c r="AU177" s="240" t="s">
        <v>21</v>
      </c>
      <c r="AY177" s="18" t="s">
        <v>225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88</v>
      </c>
      <c r="BK177" s="241">
        <f>ROUND(I177*H177,2)</f>
        <v>0</v>
      </c>
      <c r="BL177" s="18" t="s">
        <v>232</v>
      </c>
      <c r="BM177" s="240" t="s">
        <v>5999</v>
      </c>
    </row>
    <row r="178" s="12" customFormat="1" ht="22.8" customHeight="1">
      <c r="A178" s="12"/>
      <c r="B178" s="213"/>
      <c r="C178" s="214"/>
      <c r="D178" s="215" t="s">
        <v>79</v>
      </c>
      <c r="E178" s="227" t="s">
        <v>6000</v>
      </c>
      <c r="F178" s="227" t="s">
        <v>6001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SUM(P179:P191)</f>
        <v>0</v>
      </c>
      <c r="Q178" s="221"/>
      <c r="R178" s="222">
        <f>SUM(R179:R191)</f>
        <v>0</v>
      </c>
      <c r="S178" s="221"/>
      <c r="T178" s="223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256</v>
      </c>
      <c r="AT178" s="225" t="s">
        <v>79</v>
      </c>
      <c r="AU178" s="225" t="s">
        <v>88</v>
      </c>
      <c r="AY178" s="224" t="s">
        <v>225</v>
      </c>
      <c r="BK178" s="226">
        <f>SUM(BK179:BK191)</f>
        <v>0</v>
      </c>
    </row>
    <row r="179" s="2" customFormat="1" ht="24.15" customHeight="1">
      <c r="A179" s="40"/>
      <c r="B179" s="41"/>
      <c r="C179" s="229" t="s">
        <v>412</v>
      </c>
      <c r="D179" s="229" t="s">
        <v>227</v>
      </c>
      <c r="E179" s="230" t="s">
        <v>6002</v>
      </c>
      <c r="F179" s="231" t="s">
        <v>6003</v>
      </c>
      <c r="G179" s="232" t="s">
        <v>259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45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232</v>
      </c>
      <c r="AT179" s="240" t="s">
        <v>227</v>
      </c>
      <c r="AU179" s="240" t="s">
        <v>21</v>
      </c>
      <c r="AY179" s="18" t="s">
        <v>225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88</v>
      </c>
      <c r="BK179" s="241">
        <f>ROUND(I179*H179,2)</f>
        <v>0</v>
      </c>
      <c r="BL179" s="18" t="s">
        <v>232</v>
      </c>
      <c r="BM179" s="240" t="s">
        <v>6004</v>
      </c>
    </row>
    <row r="180" s="2" customFormat="1" ht="24.15" customHeight="1">
      <c r="A180" s="40"/>
      <c r="B180" s="41"/>
      <c r="C180" s="229" t="s">
        <v>418</v>
      </c>
      <c r="D180" s="229" t="s">
        <v>227</v>
      </c>
      <c r="E180" s="230" t="s">
        <v>6005</v>
      </c>
      <c r="F180" s="231" t="s">
        <v>6006</v>
      </c>
      <c r="G180" s="232" t="s">
        <v>259</v>
      </c>
      <c r="H180" s="233">
        <v>1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232</v>
      </c>
      <c r="AT180" s="240" t="s">
        <v>227</v>
      </c>
      <c r="AU180" s="240" t="s">
        <v>21</v>
      </c>
      <c r="AY180" s="18" t="s">
        <v>225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88</v>
      </c>
      <c r="BK180" s="241">
        <f>ROUND(I180*H180,2)</f>
        <v>0</v>
      </c>
      <c r="BL180" s="18" t="s">
        <v>232</v>
      </c>
      <c r="BM180" s="240" t="s">
        <v>6007</v>
      </c>
    </row>
    <row r="181" s="2" customFormat="1">
      <c r="A181" s="40"/>
      <c r="B181" s="41"/>
      <c r="C181" s="42"/>
      <c r="D181" s="249" t="s">
        <v>261</v>
      </c>
      <c r="E181" s="42"/>
      <c r="F181" s="259" t="s">
        <v>6008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261</v>
      </c>
      <c r="AU181" s="18" t="s">
        <v>21</v>
      </c>
    </row>
    <row r="182" s="2" customFormat="1" ht="16.5" customHeight="1">
      <c r="A182" s="40"/>
      <c r="B182" s="41"/>
      <c r="C182" s="229" t="s">
        <v>423</v>
      </c>
      <c r="D182" s="229" t="s">
        <v>227</v>
      </c>
      <c r="E182" s="230" t="s">
        <v>6009</v>
      </c>
      <c r="F182" s="231" t="s">
        <v>6010</v>
      </c>
      <c r="G182" s="232" t="s">
        <v>259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232</v>
      </c>
      <c r="AT182" s="240" t="s">
        <v>227</v>
      </c>
      <c r="AU182" s="240" t="s">
        <v>21</v>
      </c>
      <c r="AY182" s="18" t="s">
        <v>225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88</v>
      </c>
      <c r="BK182" s="241">
        <f>ROUND(I182*H182,2)</f>
        <v>0</v>
      </c>
      <c r="BL182" s="18" t="s">
        <v>232</v>
      </c>
      <c r="BM182" s="240" t="s">
        <v>6011</v>
      </c>
    </row>
    <row r="183" s="2" customFormat="1">
      <c r="A183" s="40"/>
      <c r="B183" s="41"/>
      <c r="C183" s="42"/>
      <c r="D183" s="249" t="s">
        <v>261</v>
      </c>
      <c r="E183" s="42"/>
      <c r="F183" s="259" t="s">
        <v>6012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261</v>
      </c>
      <c r="AU183" s="18" t="s">
        <v>21</v>
      </c>
    </row>
    <row r="184" s="2" customFormat="1" ht="16.5" customHeight="1">
      <c r="A184" s="40"/>
      <c r="B184" s="41"/>
      <c r="C184" s="229" t="s">
        <v>735</v>
      </c>
      <c r="D184" s="229" t="s">
        <v>227</v>
      </c>
      <c r="E184" s="230" t="s">
        <v>6013</v>
      </c>
      <c r="F184" s="231" t="s">
        <v>6014</v>
      </c>
      <c r="G184" s="232" t="s">
        <v>259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232</v>
      </c>
      <c r="AT184" s="240" t="s">
        <v>227</v>
      </c>
      <c r="AU184" s="240" t="s">
        <v>21</v>
      </c>
      <c r="AY184" s="18" t="s">
        <v>225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88</v>
      </c>
      <c r="BK184" s="241">
        <f>ROUND(I184*H184,2)</f>
        <v>0</v>
      </c>
      <c r="BL184" s="18" t="s">
        <v>232</v>
      </c>
      <c r="BM184" s="240" t="s">
        <v>6015</v>
      </c>
    </row>
    <row r="185" s="2" customFormat="1">
      <c r="A185" s="40"/>
      <c r="B185" s="41"/>
      <c r="C185" s="42"/>
      <c r="D185" s="249" t="s">
        <v>261</v>
      </c>
      <c r="E185" s="42"/>
      <c r="F185" s="259" t="s">
        <v>6016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261</v>
      </c>
      <c r="AU185" s="18" t="s">
        <v>21</v>
      </c>
    </row>
    <row r="186" s="2" customFormat="1" ht="16.5" customHeight="1">
      <c r="A186" s="40"/>
      <c r="B186" s="41"/>
      <c r="C186" s="229" t="s">
        <v>430</v>
      </c>
      <c r="D186" s="229" t="s">
        <v>227</v>
      </c>
      <c r="E186" s="230" t="s">
        <v>6017</v>
      </c>
      <c r="F186" s="231" t="s">
        <v>6018</v>
      </c>
      <c r="G186" s="232" t="s">
        <v>259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232</v>
      </c>
      <c r="AT186" s="240" t="s">
        <v>227</v>
      </c>
      <c r="AU186" s="240" t="s">
        <v>21</v>
      </c>
      <c r="AY186" s="18" t="s">
        <v>225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88</v>
      </c>
      <c r="BK186" s="241">
        <f>ROUND(I186*H186,2)</f>
        <v>0</v>
      </c>
      <c r="BL186" s="18" t="s">
        <v>232</v>
      </c>
      <c r="BM186" s="240" t="s">
        <v>6019</v>
      </c>
    </row>
    <row r="187" s="2" customFormat="1" ht="24.15" customHeight="1">
      <c r="A187" s="40"/>
      <c r="B187" s="41"/>
      <c r="C187" s="229" t="s">
        <v>436</v>
      </c>
      <c r="D187" s="229" t="s">
        <v>227</v>
      </c>
      <c r="E187" s="230" t="s">
        <v>6020</v>
      </c>
      <c r="F187" s="231" t="s">
        <v>6021</v>
      </c>
      <c r="G187" s="232" t="s">
        <v>259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232</v>
      </c>
      <c r="AT187" s="240" t="s">
        <v>227</v>
      </c>
      <c r="AU187" s="240" t="s">
        <v>21</v>
      </c>
      <c r="AY187" s="18" t="s">
        <v>225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88</v>
      </c>
      <c r="BK187" s="241">
        <f>ROUND(I187*H187,2)</f>
        <v>0</v>
      </c>
      <c r="BL187" s="18" t="s">
        <v>232</v>
      </c>
      <c r="BM187" s="240" t="s">
        <v>6022</v>
      </c>
    </row>
    <row r="188" s="2" customFormat="1" ht="24.15" customHeight="1">
      <c r="A188" s="40"/>
      <c r="B188" s="41"/>
      <c r="C188" s="229" t="s">
        <v>441</v>
      </c>
      <c r="D188" s="229" t="s">
        <v>227</v>
      </c>
      <c r="E188" s="230" t="s">
        <v>6023</v>
      </c>
      <c r="F188" s="231" t="s">
        <v>6024</v>
      </c>
      <c r="G188" s="232" t="s">
        <v>259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232</v>
      </c>
      <c r="AT188" s="240" t="s">
        <v>227</v>
      </c>
      <c r="AU188" s="240" t="s">
        <v>21</v>
      </c>
      <c r="AY188" s="18" t="s">
        <v>225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88</v>
      </c>
      <c r="BK188" s="241">
        <f>ROUND(I188*H188,2)</f>
        <v>0</v>
      </c>
      <c r="BL188" s="18" t="s">
        <v>232</v>
      </c>
      <c r="BM188" s="240" t="s">
        <v>6025</v>
      </c>
    </row>
    <row r="189" s="2" customFormat="1">
      <c r="A189" s="40"/>
      <c r="B189" s="41"/>
      <c r="C189" s="42"/>
      <c r="D189" s="249" t="s">
        <v>261</v>
      </c>
      <c r="E189" s="42"/>
      <c r="F189" s="259" t="s">
        <v>6026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261</v>
      </c>
      <c r="AU189" s="18" t="s">
        <v>21</v>
      </c>
    </row>
    <row r="190" s="2" customFormat="1" ht="24.15" customHeight="1">
      <c r="A190" s="40"/>
      <c r="B190" s="41"/>
      <c r="C190" s="229" t="s">
        <v>729</v>
      </c>
      <c r="D190" s="229" t="s">
        <v>227</v>
      </c>
      <c r="E190" s="230" t="s">
        <v>6027</v>
      </c>
      <c r="F190" s="231" t="s">
        <v>6028</v>
      </c>
      <c r="G190" s="232" t="s">
        <v>259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232</v>
      </c>
      <c r="AT190" s="240" t="s">
        <v>227</v>
      </c>
      <c r="AU190" s="240" t="s">
        <v>21</v>
      </c>
      <c r="AY190" s="18" t="s">
        <v>225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88</v>
      </c>
      <c r="BK190" s="241">
        <f>ROUND(I190*H190,2)</f>
        <v>0</v>
      </c>
      <c r="BL190" s="18" t="s">
        <v>232</v>
      </c>
      <c r="BM190" s="240" t="s">
        <v>6029</v>
      </c>
    </row>
    <row r="191" s="2" customFormat="1">
      <c r="A191" s="40"/>
      <c r="B191" s="41"/>
      <c r="C191" s="42"/>
      <c r="D191" s="249" t="s">
        <v>261</v>
      </c>
      <c r="E191" s="42"/>
      <c r="F191" s="259" t="s">
        <v>6030</v>
      </c>
      <c r="G191" s="42"/>
      <c r="H191" s="42"/>
      <c r="I191" s="244"/>
      <c r="J191" s="42"/>
      <c r="K191" s="42"/>
      <c r="L191" s="46"/>
      <c r="M191" s="299"/>
      <c r="N191" s="300"/>
      <c r="O191" s="294"/>
      <c r="P191" s="294"/>
      <c r="Q191" s="294"/>
      <c r="R191" s="294"/>
      <c r="S191" s="294"/>
      <c r="T191" s="301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261</v>
      </c>
      <c r="AU191" s="18" t="s">
        <v>21</v>
      </c>
    </row>
    <row r="192" s="2" customFormat="1" ht="6.96" customHeight="1">
      <c r="A192" s="40"/>
      <c r="B192" s="68"/>
      <c r="C192" s="69"/>
      <c r="D192" s="69"/>
      <c r="E192" s="69"/>
      <c r="F192" s="69"/>
      <c r="G192" s="69"/>
      <c r="H192" s="69"/>
      <c r="I192" s="69"/>
      <c r="J192" s="69"/>
      <c r="K192" s="69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9s3u0DlnqlbJnqa6VWS10Isu7KpDhlUWwbNW0gh4e4oLPfoyG9r6mauYnFpDy9dTXEHoXXY+QWSM4pFAeyKBvQ==" hashValue="0ltE6yoAb4V1NRX6cftYGY/n7yZgdPCPdda4xBT9dB/pJxXb0gz8vMfCkGyVoOM2V2OqQu2knMRolKgV/KUE4A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31" r:id="rId1" display="https://podminky.urs.cz/item/CS_URS_2024_02/012002000"/>
    <hyperlink ref="F154" r:id="rId2" display="https://podminky.urs.cz/item/CS_URS_2024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6031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24.75" customHeight="1">
      <c r="B7" s="21"/>
      <c r="C7" s="153" t="s">
        <v>24</v>
      </c>
      <c r="D7" s="156" t="str">
        <f>'Rekapitulace stavby'!AN8</f>
        <v>20. 12. 2024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212</v>
      </c>
      <c r="F9" s="321" t="s">
        <v>6032</v>
      </c>
      <c r="G9" s="202"/>
      <c r="H9" s="318"/>
    </row>
    <row r="10" s="2" customFormat="1" ht="26.4" customHeight="1">
      <c r="A10" s="40"/>
      <c r="B10" s="46"/>
      <c r="C10" s="322" t="s">
        <v>85</v>
      </c>
      <c r="D10" s="322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23" t="s">
        <v>185</v>
      </c>
      <c r="D11" s="324" t="s">
        <v>1</v>
      </c>
      <c r="E11" s="325" t="s">
        <v>1</v>
      </c>
      <c r="F11" s="326">
        <v>27738.023000000001</v>
      </c>
      <c r="G11" s="40"/>
      <c r="H11" s="46"/>
    </row>
    <row r="12" s="2" customFormat="1" ht="16.8" customHeight="1">
      <c r="A12" s="40"/>
      <c r="B12" s="46"/>
      <c r="C12" s="327" t="s">
        <v>1</v>
      </c>
      <c r="D12" s="327" t="s">
        <v>304</v>
      </c>
      <c r="E12" s="18" t="s">
        <v>1</v>
      </c>
      <c r="F12" s="328">
        <v>13917</v>
      </c>
      <c r="G12" s="40"/>
      <c r="H12" s="46"/>
    </row>
    <row r="13" s="2" customFormat="1" ht="16.8" customHeight="1">
      <c r="A13" s="40"/>
      <c r="B13" s="46"/>
      <c r="C13" s="327" t="s">
        <v>1</v>
      </c>
      <c r="D13" s="327" t="s">
        <v>305</v>
      </c>
      <c r="E13" s="18" t="s">
        <v>1</v>
      </c>
      <c r="F13" s="328">
        <v>3348.1100000000001</v>
      </c>
      <c r="G13" s="40"/>
      <c r="H13" s="46"/>
    </row>
    <row r="14" s="2" customFormat="1" ht="16.8" customHeight="1">
      <c r="A14" s="40"/>
      <c r="B14" s="46"/>
      <c r="C14" s="327" t="s">
        <v>1</v>
      </c>
      <c r="D14" s="327" t="s">
        <v>306</v>
      </c>
      <c r="E14" s="18" t="s">
        <v>1</v>
      </c>
      <c r="F14" s="328">
        <v>2178.1500000000001</v>
      </c>
      <c r="G14" s="40"/>
      <c r="H14" s="46"/>
    </row>
    <row r="15" s="2" customFormat="1" ht="16.8" customHeight="1">
      <c r="A15" s="40"/>
      <c r="B15" s="46"/>
      <c r="C15" s="327" t="s">
        <v>1</v>
      </c>
      <c r="D15" s="327" t="s">
        <v>307</v>
      </c>
      <c r="E15" s="18" t="s">
        <v>1</v>
      </c>
      <c r="F15" s="328">
        <v>192.49500000000001</v>
      </c>
      <c r="G15" s="40"/>
      <c r="H15" s="46"/>
    </row>
    <row r="16" s="2" customFormat="1" ht="16.8" customHeight="1">
      <c r="A16" s="40"/>
      <c r="B16" s="46"/>
      <c r="C16" s="327" t="s">
        <v>1</v>
      </c>
      <c r="D16" s="327" t="s">
        <v>308</v>
      </c>
      <c r="E16" s="18" t="s">
        <v>1</v>
      </c>
      <c r="F16" s="328">
        <v>659.75</v>
      </c>
      <c r="G16" s="40"/>
      <c r="H16" s="46"/>
    </row>
    <row r="17" s="2" customFormat="1" ht="16.8" customHeight="1">
      <c r="A17" s="40"/>
      <c r="B17" s="46"/>
      <c r="C17" s="327" t="s">
        <v>1</v>
      </c>
      <c r="D17" s="327" t="s">
        <v>309</v>
      </c>
      <c r="E17" s="18" t="s">
        <v>1</v>
      </c>
      <c r="F17" s="328">
        <v>3668.1599999999999</v>
      </c>
      <c r="G17" s="40"/>
      <c r="H17" s="46"/>
    </row>
    <row r="18" s="2" customFormat="1" ht="16.8" customHeight="1">
      <c r="A18" s="40"/>
      <c r="B18" s="46"/>
      <c r="C18" s="327" t="s">
        <v>1</v>
      </c>
      <c r="D18" s="327" t="s">
        <v>310</v>
      </c>
      <c r="E18" s="18" t="s">
        <v>1</v>
      </c>
      <c r="F18" s="328">
        <v>163.80000000000001</v>
      </c>
      <c r="G18" s="40"/>
      <c r="H18" s="46"/>
    </row>
    <row r="19" s="2" customFormat="1" ht="16.8" customHeight="1">
      <c r="A19" s="40"/>
      <c r="B19" s="46"/>
      <c r="C19" s="327" t="s">
        <v>1</v>
      </c>
      <c r="D19" s="327" t="s">
        <v>311</v>
      </c>
      <c r="E19" s="18" t="s">
        <v>1</v>
      </c>
      <c r="F19" s="328">
        <v>2080.6080000000002</v>
      </c>
      <c r="G19" s="40"/>
      <c r="H19" s="46"/>
    </row>
    <row r="20" s="2" customFormat="1" ht="16.8" customHeight="1">
      <c r="A20" s="40"/>
      <c r="B20" s="46"/>
      <c r="C20" s="327" t="s">
        <v>1</v>
      </c>
      <c r="D20" s="327" t="s">
        <v>312</v>
      </c>
      <c r="E20" s="18" t="s">
        <v>1</v>
      </c>
      <c r="F20" s="328">
        <v>1486.3399999999999</v>
      </c>
      <c r="G20" s="40"/>
      <c r="H20" s="46"/>
    </row>
    <row r="21" s="2" customFormat="1" ht="16.8" customHeight="1">
      <c r="A21" s="40"/>
      <c r="B21" s="46"/>
      <c r="C21" s="327" t="s">
        <v>1</v>
      </c>
      <c r="D21" s="327" t="s">
        <v>313</v>
      </c>
      <c r="E21" s="18" t="s">
        <v>1</v>
      </c>
      <c r="F21" s="328">
        <v>5.4500000000000002</v>
      </c>
      <c r="G21" s="40"/>
      <c r="H21" s="46"/>
    </row>
    <row r="22" s="2" customFormat="1" ht="16.8" customHeight="1">
      <c r="A22" s="40"/>
      <c r="B22" s="46"/>
      <c r="C22" s="327" t="s">
        <v>1</v>
      </c>
      <c r="D22" s="327" t="s">
        <v>314</v>
      </c>
      <c r="E22" s="18" t="s">
        <v>1</v>
      </c>
      <c r="F22" s="328">
        <v>8.1999999999999993</v>
      </c>
      <c r="G22" s="40"/>
      <c r="H22" s="46"/>
    </row>
    <row r="23" s="2" customFormat="1" ht="16.8" customHeight="1">
      <c r="A23" s="40"/>
      <c r="B23" s="46"/>
      <c r="C23" s="327" t="s">
        <v>1</v>
      </c>
      <c r="D23" s="327" t="s">
        <v>315</v>
      </c>
      <c r="E23" s="18" t="s">
        <v>1</v>
      </c>
      <c r="F23" s="328">
        <v>11.550000000000001</v>
      </c>
      <c r="G23" s="40"/>
      <c r="H23" s="46"/>
    </row>
    <row r="24" s="2" customFormat="1" ht="16.8" customHeight="1">
      <c r="A24" s="40"/>
      <c r="B24" s="46"/>
      <c r="C24" s="327" t="s">
        <v>1</v>
      </c>
      <c r="D24" s="327" t="s">
        <v>316</v>
      </c>
      <c r="E24" s="18" t="s">
        <v>1</v>
      </c>
      <c r="F24" s="328">
        <v>18.41</v>
      </c>
      <c r="G24" s="40"/>
      <c r="H24" s="46"/>
    </row>
    <row r="25" s="2" customFormat="1" ht="16.8" customHeight="1">
      <c r="A25" s="40"/>
      <c r="B25" s="46"/>
      <c r="C25" s="327" t="s">
        <v>185</v>
      </c>
      <c r="D25" s="327" t="s">
        <v>303</v>
      </c>
      <c r="E25" s="18" t="s">
        <v>1</v>
      </c>
      <c r="F25" s="328">
        <v>27738.023000000001</v>
      </c>
      <c r="G25" s="40"/>
      <c r="H25" s="46"/>
    </row>
    <row r="26" s="2" customFormat="1" ht="16.8" customHeight="1">
      <c r="A26" s="40"/>
      <c r="B26" s="46"/>
      <c r="C26" s="329" t="s">
        <v>6033</v>
      </c>
      <c r="D26" s="40"/>
      <c r="E26" s="40"/>
      <c r="F26" s="40"/>
      <c r="G26" s="40"/>
      <c r="H26" s="46"/>
    </row>
    <row r="27" s="2" customFormat="1">
      <c r="A27" s="40"/>
      <c r="B27" s="46"/>
      <c r="C27" s="327" t="s">
        <v>296</v>
      </c>
      <c r="D27" s="327" t="s">
        <v>297</v>
      </c>
      <c r="E27" s="18" t="s">
        <v>240</v>
      </c>
      <c r="F27" s="328">
        <v>37720.423000000003</v>
      </c>
      <c r="G27" s="40"/>
      <c r="H27" s="46"/>
    </row>
    <row r="28" s="2" customFormat="1" ht="16.8" customHeight="1">
      <c r="A28" s="40"/>
      <c r="B28" s="46"/>
      <c r="C28" s="327" t="s">
        <v>400</v>
      </c>
      <c r="D28" s="327" t="s">
        <v>401</v>
      </c>
      <c r="E28" s="18" t="s">
        <v>240</v>
      </c>
      <c r="F28" s="328">
        <v>48614.023000000001</v>
      </c>
      <c r="G28" s="40"/>
      <c r="H28" s="46"/>
    </row>
    <row r="29" s="2" customFormat="1" ht="16.8" customHeight="1">
      <c r="A29" s="40"/>
      <c r="B29" s="46"/>
      <c r="C29" s="323" t="s">
        <v>597</v>
      </c>
      <c r="D29" s="324" t="s">
        <v>1</v>
      </c>
      <c r="E29" s="325" t="s">
        <v>1</v>
      </c>
      <c r="F29" s="326">
        <v>4012.846</v>
      </c>
      <c r="G29" s="40"/>
      <c r="H29" s="46"/>
    </row>
    <row r="30" s="2" customFormat="1" ht="16.8" customHeight="1">
      <c r="A30" s="40"/>
      <c r="B30" s="46"/>
      <c r="C30" s="327" t="s">
        <v>1</v>
      </c>
      <c r="D30" s="327" t="s">
        <v>6034</v>
      </c>
      <c r="E30" s="18" t="s">
        <v>1</v>
      </c>
      <c r="F30" s="328">
        <v>2526.5100000000002</v>
      </c>
      <c r="G30" s="40"/>
      <c r="H30" s="46"/>
    </row>
    <row r="31" s="2" customFormat="1" ht="16.8" customHeight="1">
      <c r="A31" s="40"/>
      <c r="B31" s="46"/>
      <c r="C31" s="327" t="s">
        <v>1</v>
      </c>
      <c r="D31" s="327" t="s">
        <v>491</v>
      </c>
      <c r="E31" s="18" t="s">
        <v>1</v>
      </c>
      <c r="F31" s="328">
        <v>1486.336</v>
      </c>
      <c r="G31" s="40"/>
      <c r="H31" s="46"/>
    </row>
    <row r="32" s="2" customFormat="1" ht="16.8" customHeight="1">
      <c r="A32" s="40"/>
      <c r="B32" s="46"/>
      <c r="C32" s="327" t="s">
        <v>597</v>
      </c>
      <c r="D32" s="327" t="s">
        <v>270</v>
      </c>
      <c r="E32" s="18" t="s">
        <v>1</v>
      </c>
      <c r="F32" s="328">
        <v>4012.846</v>
      </c>
      <c r="G32" s="40"/>
      <c r="H32" s="46"/>
    </row>
    <row r="33" s="2" customFormat="1" ht="16.8" customHeight="1">
      <c r="A33" s="40"/>
      <c r="B33" s="46"/>
      <c r="C33" s="323" t="s">
        <v>187</v>
      </c>
      <c r="D33" s="324" t="s">
        <v>1</v>
      </c>
      <c r="E33" s="325" t="s">
        <v>1</v>
      </c>
      <c r="F33" s="326">
        <v>20876</v>
      </c>
      <c r="G33" s="40"/>
      <c r="H33" s="46"/>
    </row>
    <row r="34" s="2" customFormat="1" ht="16.8" customHeight="1">
      <c r="A34" s="40"/>
      <c r="B34" s="46"/>
      <c r="C34" s="327" t="s">
        <v>1</v>
      </c>
      <c r="D34" s="327" t="s">
        <v>385</v>
      </c>
      <c r="E34" s="18" t="s">
        <v>1</v>
      </c>
      <c r="F34" s="328">
        <v>20876</v>
      </c>
      <c r="G34" s="40"/>
      <c r="H34" s="46"/>
    </row>
    <row r="35" s="2" customFormat="1" ht="16.8" customHeight="1">
      <c r="A35" s="40"/>
      <c r="B35" s="46"/>
      <c r="C35" s="327" t="s">
        <v>187</v>
      </c>
      <c r="D35" s="327" t="s">
        <v>303</v>
      </c>
      <c r="E35" s="18" t="s">
        <v>1</v>
      </c>
      <c r="F35" s="328">
        <v>20876</v>
      </c>
      <c r="G35" s="40"/>
      <c r="H35" s="46"/>
    </row>
    <row r="36" s="2" customFormat="1" ht="16.8" customHeight="1">
      <c r="A36" s="40"/>
      <c r="B36" s="46"/>
      <c r="C36" s="329" t="s">
        <v>6033</v>
      </c>
      <c r="D36" s="40"/>
      <c r="E36" s="40"/>
      <c r="F36" s="40"/>
      <c r="G36" s="40"/>
      <c r="H36" s="46"/>
    </row>
    <row r="37" s="2" customFormat="1">
      <c r="A37" s="40"/>
      <c r="B37" s="46"/>
      <c r="C37" s="327" t="s">
        <v>380</v>
      </c>
      <c r="D37" s="327" t="s">
        <v>381</v>
      </c>
      <c r="E37" s="18" t="s">
        <v>240</v>
      </c>
      <c r="F37" s="328">
        <v>25159.580000000002</v>
      </c>
      <c r="G37" s="40"/>
      <c r="H37" s="46"/>
    </row>
    <row r="38" s="2" customFormat="1" ht="16.8" customHeight="1">
      <c r="A38" s="40"/>
      <c r="B38" s="46"/>
      <c r="C38" s="327" t="s">
        <v>400</v>
      </c>
      <c r="D38" s="327" t="s">
        <v>401</v>
      </c>
      <c r="E38" s="18" t="s">
        <v>240</v>
      </c>
      <c r="F38" s="328">
        <v>48614.023000000001</v>
      </c>
      <c r="G38" s="40"/>
      <c r="H38" s="46"/>
    </row>
    <row r="39" s="2" customFormat="1" ht="26.4" customHeight="1">
      <c r="A39" s="40"/>
      <c r="B39" s="46"/>
      <c r="C39" s="322" t="s">
        <v>90</v>
      </c>
      <c r="D39" s="322" t="s">
        <v>91</v>
      </c>
      <c r="E39" s="40"/>
      <c r="F39" s="40"/>
      <c r="G39" s="40"/>
      <c r="H39" s="46"/>
    </row>
    <row r="40" s="2" customFormat="1" ht="16.8" customHeight="1">
      <c r="A40" s="40"/>
      <c r="B40" s="46"/>
      <c r="C40" s="323" t="s">
        <v>599</v>
      </c>
      <c r="D40" s="324" t="s">
        <v>1</v>
      </c>
      <c r="E40" s="325" t="s">
        <v>1</v>
      </c>
      <c r="F40" s="326">
        <v>756.29999999999995</v>
      </c>
      <c r="G40" s="40"/>
      <c r="H40" s="46"/>
    </row>
    <row r="41" s="2" customFormat="1" ht="16.8" customHeight="1">
      <c r="A41" s="40"/>
      <c r="B41" s="46"/>
      <c r="C41" s="327" t="s">
        <v>599</v>
      </c>
      <c r="D41" s="327" t="s">
        <v>675</v>
      </c>
      <c r="E41" s="18" t="s">
        <v>1</v>
      </c>
      <c r="F41" s="328">
        <v>756.29999999999995</v>
      </c>
      <c r="G41" s="40"/>
      <c r="H41" s="46"/>
    </row>
    <row r="42" s="2" customFormat="1" ht="16.8" customHeight="1">
      <c r="A42" s="40"/>
      <c r="B42" s="46"/>
      <c r="C42" s="329" t="s">
        <v>6033</v>
      </c>
      <c r="D42" s="40"/>
      <c r="E42" s="40"/>
      <c r="F42" s="40"/>
      <c r="G42" s="40"/>
      <c r="H42" s="46"/>
    </row>
    <row r="43" s="2" customFormat="1">
      <c r="A43" s="40"/>
      <c r="B43" s="46"/>
      <c r="C43" s="327" t="s">
        <v>671</v>
      </c>
      <c r="D43" s="327" t="s">
        <v>672</v>
      </c>
      <c r="E43" s="18" t="s">
        <v>240</v>
      </c>
      <c r="F43" s="328">
        <v>2658.5</v>
      </c>
      <c r="G43" s="40"/>
      <c r="H43" s="46"/>
    </row>
    <row r="44" s="2" customFormat="1" ht="16.8" customHeight="1">
      <c r="A44" s="40"/>
      <c r="B44" s="46"/>
      <c r="C44" s="327" t="s">
        <v>400</v>
      </c>
      <c r="D44" s="327" t="s">
        <v>401</v>
      </c>
      <c r="E44" s="18" t="s">
        <v>240</v>
      </c>
      <c r="F44" s="328">
        <v>3915.1399999999999</v>
      </c>
      <c r="G44" s="40"/>
      <c r="H44" s="46"/>
    </row>
    <row r="45" s="2" customFormat="1" ht="16.8" customHeight="1">
      <c r="A45" s="40"/>
      <c r="B45" s="46"/>
      <c r="C45" s="323" t="s">
        <v>185</v>
      </c>
      <c r="D45" s="324" t="s">
        <v>1</v>
      </c>
      <c r="E45" s="325" t="s">
        <v>1</v>
      </c>
      <c r="F45" s="326">
        <v>413.10000000000002</v>
      </c>
      <c r="G45" s="40"/>
      <c r="H45" s="46"/>
    </row>
    <row r="46" s="2" customFormat="1" ht="16.8" customHeight="1">
      <c r="A46" s="40"/>
      <c r="B46" s="46"/>
      <c r="C46" s="327" t="s">
        <v>1</v>
      </c>
      <c r="D46" s="327" t="s">
        <v>636</v>
      </c>
      <c r="E46" s="18" t="s">
        <v>1</v>
      </c>
      <c r="F46" s="328">
        <v>311.10000000000002</v>
      </c>
      <c r="G46" s="40"/>
      <c r="H46" s="46"/>
    </row>
    <row r="47" s="2" customFormat="1" ht="16.8" customHeight="1">
      <c r="A47" s="40"/>
      <c r="B47" s="46"/>
      <c r="C47" s="327" t="s">
        <v>1</v>
      </c>
      <c r="D47" s="327" t="s">
        <v>637</v>
      </c>
      <c r="E47" s="18" t="s">
        <v>1</v>
      </c>
      <c r="F47" s="328">
        <v>102</v>
      </c>
      <c r="G47" s="40"/>
      <c r="H47" s="46"/>
    </row>
    <row r="48" s="2" customFormat="1" ht="16.8" customHeight="1">
      <c r="A48" s="40"/>
      <c r="B48" s="46"/>
      <c r="C48" s="327" t="s">
        <v>185</v>
      </c>
      <c r="D48" s="327" t="s">
        <v>303</v>
      </c>
      <c r="E48" s="18" t="s">
        <v>1</v>
      </c>
      <c r="F48" s="328">
        <v>413.10000000000002</v>
      </c>
      <c r="G48" s="40"/>
      <c r="H48" s="46"/>
    </row>
    <row r="49" s="2" customFormat="1" ht="16.8" customHeight="1">
      <c r="A49" s="40"/>
      <c r="B49" s="46"/>
      <c r="C49" s="329" t="s">
        <v>6033</v>
      </c>
      <c r="D49" s="40"/>
      <c r="E49" s="40"/>
      <c r="F49" s="40"/>
      <c r="G49" s="40"/>
      <c r="H49" s="46"/>
    </row>
    <row r="50" s="2" customFormat="1">
      <c r="A50" s="40"/>
      <c r="B50" s="46"/>
      <c r="C50" s="327" t="s">
        <v>631</v>
      </c>
      <c r="D50" s="327" t="s">
        <v>632</v>
      </c>
      <c r="E50" s="18" t="s">
        <v>240</v>
      </c>
      <c r="F50" s="328">
        <v>834.29999999999995</v>
      </c>
      <c r="G50" s="40"/>
      <c r="H50" s="46"/>
    </row>
    <row r="51" s="2" customFormat="1" ht="16.8" customHeight="1">
      <c r="A51" s="40"/>
      <c r="B51" s="46"/>
      <c r="C51" s="327" t="s">
        <v>400</v>
      </c>
      <c r="D51" s="327" t="s">
        <v>401</v>
      </c>
      <c r="E51" s="18" t="s">
        <v>240</v>
      </c>
      <c r="F51" s="328">
        <v>3915.1399999999999</v>
      </c>
      <c r="G51" s="40"/>
      <c r="H51" s="46"/>
    </row>
    <row r="52" s="2" customFormat="1" ht="16.8" customHeight="1">
      <c r="A52" s="40"/>
      <c r="B52" s="46"/>
      <c r="C52" s="323" t="s">
        <v>597</v>
      </c>
      <c r="D52" s="324" t="s">
        <v>1</v>
      </c>
      <c r="E52" s="325" t="s">
        <v>1</v>
      </c>
      <c r="F52" s="326">
        <v>2745.7399999999998</v>
      </c>
      <c r="G52" s="40"/>
      <c r="H52" s="46"/>
    </row>
    <row r="53" s="2" customFormat="1" ht="16.8" customHeight="1">
      <c r="A53" s="40"/>
      <c r="B53" s="46"/>
      <c r="C53" s="329" t="s">
        <v>6033</v>
      </c>
      <c r="D53" s="40"/>
      <c r="E53" s="40"/>
      <c r="F53" s="40"/>
      <c r="G53" s="40"/>
      <c r="H53" s="46"/>
    </row>
    <row r="54" s="2" customFormat="1">
      <c r="A54" s="40"/>
      <c r="B54" s="46"/>
      <c r="C54" s="327" t="s">
        <v>296</v>
      </c>
      <c r="D54" s="327" t="s">
        <v>297</v>
      </c>
      <c r="E54" s="18" t="s">
        <v>240</v>
      </c>
      <c r="F54" s="328">
        <v>8544.2000000000007</v>
      </c>
      <c r="G54" s="40"/>
      <c r="H54" s="46"/>
    </row>
    <row r="55" s="2" customFormat="1" ht="16.8" customHeight="1">
      <c r="A55" s="40"/>
      <c r="B55" s="46"/>
      <c r="C55" s="327" t="s">
        <v>400</v>
      </c>
      <c r="D55" s="327" t="s">
        <v>401</v>
      </c>
      <c r="E55" s="18" t="s">
        <v>240</v>
      </c>
      <c r="F55" s="328">
        <v>3915.1399999999999</v>
      </c>
      <c r="G55" s="40"/>
      <c r="H55" s="46"/>
    </row>
    <row r="56" s="2" customFormat="1" ht="16.8" customHeight="1">
      <c r="A56" s="40"/>
      <c r="B56" s="46"/>
      <c r="C56" s="323" t="s">
        <v>677</v>
      </c>
      <c r="D56" s="324" t="s">
        <v>1</v>
      </c>
      <c r="E56" s="325" t="s">
        <v>1</v>
      </c>
      <c r="F56" s="326">
        <v>1902.2000000000001</v>
      </c>
      <c r="G56" s="40"/>
      <c r="H56" s="46"/>
    </row>
    <row r="57" s="2" customFormat="1" ht="16.8" customHeight="1">
      <c r="A57" s="40"/>
      <c r="B57" s="46"/>
      <c r="C57" s="327" t="s">
        <v>1</v>
      </c>
      <c r="D57" s="327" t="s">
        <v>676</v>
      </c>
      <c r="E57" s="18" t="s">
        <v>1</v>
      </c>
      <c r="F57" s="328">
        <v>1902.2000000000001</v>
      </c>
      <c r="G57" s="40"/>
      <c r="H57" s="46"/>
    </row>
    <row r="58" s="2" customFormat="1" ht="16.8" customHeight="1">
      <c r="A58" s="40"/>
      <c r="B58" s="46"/>
      <c r="C58" s="327" t="s">
        <v>677</v>
      </c>
      <c r="D58" s="327" t="s">
        <v>303</v>
      </c>
      <c r="E58" s="18" t="s">
        <v>1</v>
      </c>
      <c r="F58" s="328">
        <v>1902.2000000000001</v>
      </c>
      <c r="G58" s="40"/>
      <c r="H58" s="46"/>
    </row>
    <row r="59" s="2" customFormat="1" ht="16.8" customHeight="1">
      <c r="A59" s="40"/>
      <c r="B59" s="46"/>
      <c r="C59" s="323" t="s">
        <v>630</v>
      </c>
      <c r="D59" s="324" t="s">
        <v>1</v>
      </c>
      <c r="E59" s="325" t="s">
        <v>1</v>
      </c>
      <c r="F59" s="326">
        <v>4909.1999999999998</v>
      </c>
      <c r="G59" s="40"/>
      <c r="H59" s="46"/>
    </row>
    <row r="60" s="2" customFormat="1" ht="16.8" customHeight="1">
      <c r="A60" s="40"/>
      <c r="B60" s="46"/>
      <c r="C60" s="327" t="s">
        <v>1</v>
      </c>
      <c r="D60" s="327" t="s">
        <v>624</v>
      </c>
      <c r="E60" s="18" t="s">
        <v>1</v>
      </c>
      <c r="F60" s="328">
        <v>1268.0999999999999</v>
      </c>
      <c r="G60" s="40"/>
      <c r="H60" s="46"/>
    </row>
    <row r="61" s="2" customFormat="1" ht="16.8" customHeight="1">
      <c r="A61" s="40"/>
      <c r="B61" s="46"/>
      <c r="C61" s="327" t="s">
        <v>1</v>
      </c>
      <c r="D61" s="327" t="s">
        <v>625</v>
      </c>
      <c r="E61" s="18" t="s">
        <v>1</v>
      </c>
      <c r="F61" s="328">
        <v>48</v>
      </c>
      <c r="G61" s="40"/>
      <c r="H61" s="46"/>
    </row>
    <row r="62" s="2" customFormat="1" ht="16.8" customHeight="1">
      <c r="A62" s="40"/>
      <c r="B62" s="46"/>
      <c r="C62" s="327" t="s">
        <v>1</v>
      </c>
      <c r="D62" s="327" t="s">
        <v>626</v>
      </c>
      <c r="E62" s="18" t="s">
        <v>1</v>
      </c>
      <c r="F62" s="328">
        <v>525.60000000000002</v>
      </c>
      <c r="G62" s="40"/>
      <c r="H62" s="46"/>
    </row>
    <row r="63" s="2" customFormat="1" ht="16.8" customHeight="1">
      <c r="A63" s="40"/>
      <c r="B63" s="46"/>
      <c r="C63" s="327" t="s">
        <v>1</v>
      </c>
      <c r="D63" s="327" t="s">
        <v>627</v>
      </c>
      <c r="E63" s="18" t="s">
        <v>1</v>
      </c>
      <c r="F63" s="328">
        <v>1584</v>
      </c>
      <c r="G63" s="40"/>
      <c r="H63" s="46"/>
    </row>
    <row r="64" s="2" customFormat="1" ht="16.8" customHeight="1">
      <c r="A64" s="40"/>
      <c r="B64" s="46"/>
      <c r="C64" s="327" t="s">
        <v>1</v>
      </c>
      <c r="D64" s="327" t="s">
        <v>628</v>
      </c>
      <c r="E64" s="18" t="s">
        <v>1</v>
      </c>
      <c r="F64" s="328">
        <v>799.5</v>
      </c>
      <c r="G64" s="40"/>
      <c r="H64" s="46"/>
    </row>
    <row r="65" s="2" customFormat="1" ht="16.8" customHeight="1">
      <c r="A65" s="40"/>
      <c r="B65" s="46"/>
      <c r="C65" s="327" t="s">
        <v>1</v>
      </c>
      <c r="D65" s="327" t="s">
        <v>629</v>
      </c>
      <c r="E65" s="18" t="s">
        <v>1</v>
      </c>
      <c r="F65" s="328">
        <v>684</v>
      </c>
      <c r="G65" s="40"/>
      <c r="H65" s="46"/>
    </row>
    <row r="66" s="2" customFormat="1" ht="16.8" customHeight="1">
      <c r="A66" s="40"/>
      <c r="B66" s="46"/>
      <c r="C66" s="327" t="s">
        <v>630</v>
      </c>
      <c r="D66" s="327" t="s">
        <v>303</v>
      </c>
      <c r="E66" s="18" t="s">
        <v>1</v>
      </c>
      <c r="F66" s="328">
        <v>4909.1999999999998</v>
      </c>
      <c r="G66" s="40"/>
      <c r="H66" s="46"/>
    </row>
    <row r="67" s="2" customFormat="1" ht="26.4" customHeight="1">
      <c r="A67" s="40"/>
      <c r="B67" s="46"/>
      <c r="C67" s="322" t="s">
        <v>93</v>
      </c>
      <c r="D67" s="322" t="s">
        <v>94</v>
      </c>
      <c r="E67" s="40"/>
      <c r="F67" s="40"/>
      <c r="G67" s="40"/>
      <c r="H67" s="46"/>
    </row>
    <row r="68" s="2" customFormat="1" ht="16.8" customHeight="1">
      <c r="A68" s="40"/>
      <c r="B68" s="46"/>
      <c r="C68" s="323" t="s">
        <v>185</v>
      </c>
      <c r="D68" s="324" t="s">
        <v>1</v>
      </c>
      <c r="E68" s="325" t="s">
        <v>1</v>
      </c>
      <c r="F68" s="326">
        <v>16485.485000000001</v>
      </c>
      <c r="G68" s="40"/>
      <c r="H68" s="46"/>
    </row>
    <row r="69" s="2" customFormat="1" ht="16.8" customHeight="1">
      <c r="A69" s="40"/>
      <c r="B69" s="46"/>
      <c r="C69" s="327" t="s">
        <v>1</v>
      </c>
      <c r="D69" s="327" t="s">
        <v>815</v>
      </c>
      <c r="E69" s="18" t="s">
        <v>1</v>
      </c>
      <c r="F69" s="328">
        <v>49.979999999999997</v>
      </c>
      <c r="G69" s="40"/>
      <c r="H69" s="46"/>
    </row>
    <row r="70" s="2" customFormat="1" ht="16.8" customHeight="1">
      <c r="A70" s="40"/>
      <c r="B70" s="46"/>
      <c r="C70" s="327" t="s">
        <v>1</v>
      </c>
      <c r="D70" s="327" t="s">
        <v>816</v>
      </c>
      <c r="E70" s="18" t="s">
        <v>1</v>
      </c>
      <c r="F70" s="328">
        <v>6839.3400000000001</v>
      </c>
      <c r="G70" s="40"/>
      <c r="H70" s="46"/>
    </row>
    <row r="71" s="2" customFormat="1" ht="16.8" customHeight="1">
      <c r="A71" s="40"/>
      <c r="B71" s="46"/>
      <c r="C71" s="327" t="s">
        <v>1</v>
      </c>
      <c r="D71" s="327" t="s">
        <v>817</v>
      </c>
      <c r="E71" s="18" t="s">
        <v>1</v>
      </c>
      <c r="F71" s="328">
        <v>1607.0999999999999</v>
      </c>
      <c r="G71" s="40"/>
      <c r="H71" s="46"/>
    </row>
    <row r="72" s="2" customFormat="1" ht="16.8" customHeight="1">
      <c r="A72" s="40"/>
      <c r="B72" s="46"/>
      <c r="C72" s="327" t="s">
        <v>1</v>
      </c>
      <c r="D72" s="327" t="s">
        <v>818</v>
      </c>
      <c r="E72" s="18" t="s">
        <v>1</v>
      </c>
      <c r="F72" s="328">
        <v>18.149999999999999</v>
      </c>
      <c r="G72" s="40"/>
      <c r="H72" s="46"/>
    </row>
    <row r="73" s="2" customFormat="1" ht="16.8" customHeight="1">
      <c r="A73" s="40"/>
      <c r="B73" s="46"/>
      <c r="C73" s="327" t="s">
        <v>1</v>
      </c>
      <c r="D73" s="327" t="s">
        <v>819</v>
      </c>
      <c r="E73" s="18" t="s">
        <v>1</v>
      </c>
      <c r="F73" s="328">
        <v>2997.9000000000001</v>
      </c>
      <c r="G73" s="40"/>
      <c r="H73" s="46"/>
    </row>
    <row r="74" s="2" customFormat="1" ht="16.8" customHeight="1">
      <c r="A74" s="40"/>
      <c r="B74" s="46"/>
      <c r="C74" s="327" t="s">
        <v>1</v>
      </c>
      <c r="D74" s="327" t="s">
        <v>820</v>
      </c>
      <c r="E74" s="18" t="s">
        <v>1</v>
      </c>
      <c r="F74" s="328">
        <v>556.10000000000002</v>
      </c>
      <c r="G74" s="40"/>
      <c r="H74" s="46"/>
    </row>
    <row r="75" s="2" customFormat="1" ht="16.8" customHeight="1">
      <c r="A75" s="40"/>
      <c r="B75" s="46"/>
      <c r="C75" s="327" t="s">
        <v>1</v>
      </c>
      <c r="D75" s="327" t="s">
        <v>821</v>
      </c>
      <c r="E75" s="18" t="s">
        <v>1</v>
      </c>
      <c r="F75" s="328">
        <v>3169</v>
      </c>
      <c r="G75" s="40"/>
      <c r="H75" s="46"/>
    </row>
    <row r="76" s="2" customFormat="1" ht="16.8" customHeight="1">
      <c r="A76" s="40"/>
      <c r="B76" s="46"/>
      <c r="C76" s="327" t="s">
        <v>1</v>
      </c>
      <c r="D76" s="327" t="s">
        <v>822</v>
      </c>
      <c r="E76" s="18" t="s">
        <v>1</v>
      </c>
      <c r="F76" s="328">
        <v>1200.0150000000001</v>
      </c>
      <c r="G76" s="40"/>
      <c r="H76" s="46"/>
    </row>
    <row r="77" s="2" customFormat="1" ht="16.8" customHeight="1">
      <c r="A77" s="40"/>
      <c r="B77" s="46"/>
      <c r="C77" s="327" t="s">
        <v>1</v>
      </c>
      <c r="D77" s="327" t="s">
        <v>823</v>
      </c>
      <c r="E77" s="18" t="s">
        <v>1</v>
      </c>
      <c r="F77" s="328">
        <v>38</v>
      </c>
      <c r="G77" s="40"/>
      <c r="H77" s="46"/>
    </row>
    <row r="78" s="2" customFormat="1" ht="16.8" customHeight="1">
      <c r="A78" s="40"/>
      <c r="B78" s="46"/>
      <c r="C78" s="327" t="s">
        <v>1</v>
      </c>
      <c r="D78" s="327" t="s">
        <v>824</v>
      </c>
      <c r="E78" s="18" t="s">
        <v>1</v>
      </c>
      <c r="F78" s="328">
        <v>9.9000000000000004</v>
      </c>
      <c r="G78" s="40"/>
      <c r="H78" s="46"/>
    </row>
    <row r="79" s="2" customFormat="1" ht="16.8" customHeight="1">
      <c r="A79" s="40"/>
      <c r="B79" s="46"/>
      <c r="C79" s="327" t="s">
        <v>185</v>
      </c>
      <c r="D79" s="327" t="s">
        <v>303</v>
      </c>
      <c r="E79" s="18" t="s">
        <v>1</v>
      </c>
      <c r="F79" s="328">
        <v>16485.485000000001</v>
      </c>
      <c r="G79" s="40"/>
      <c r="H79" s="46"/>
    </row>
    <row r="80" s="2" customFormat="1" ht="16.8" customHeight="1">
      <c r="A80" s="40"/>
      <c r="B80" s="46"/>
      <c r="C80" s="329" t="s">
        <v>6033</v>
      </c>
      <c r="D80" s="40"/>
      <c r="E80" s="40"/>
      <c r="F80" s="40"/>
      <c r="G80" s="40"/>
      <c r="H80" s="46"/>
    </row>
    <row r="81" s="2" customFormat="1">
      <c r="A81" s="40"/>
      <c r="B81" s="46"/>
      <c r="C81" s="327" t="s">
        <v>296</v>
      </c>
      <c r="D81" s="327" t="s">
        <v>297</v>
      </c>
      <c r="E81" s="18" t="s">
        <v>240</v>
      </c>
      <c r="F81" s="328">
        <v>17041.584999999999</v>
      </c>
      <c r="G81" s="40"/>
      <c r="H81" s="46"/>
    </row>
    <row r="82" s="2" customFormat="1" ht="16.8" customHeight="1">
      <c r="A82" s="40"/>
      <c r="B82" s="46"/>
      <c r="C82" s="327" t="s">
        <v>400</v>
      </c>
      <c r="D82" s="327" t="s">
        <v>401</v>
      </c>
      <c r="E82" s="18" t="s">
        <v>240</v>
      </c>
      <c r="F82" s="328">
        <v>22504.799999999999</v>
      </c>
      <c r="G82" s="40"/>
      <c r="H82" s="46"/>
    </row>
    <row r="83" s="2" customFormat="1" ht="16.8" customHeight="1">
      <c r="A83" s="40"/>
      <c r="B83" s="46"/>
      <c r="C83" s="323" t="s">
        <v>677</v>
      </c>
      <c r="D83" s="324" t="s">
        <v>1</v>
      </c>
      <c r="E83" s="325" t="s">
        <v>1</v>
      </c>
      <c r="F83" s="326">
        <v>4753</v>
      </c>
      <c r="G83" s="40"/>
      <c r="H83" s="46"/>
    </row>
    <row r="84" s="2" customFormat="1" ht="16.8" customHeight="1">
      <c r="A84" s="40"/>
      <c r="B84" s="46"/>
      <c r="C84" s="327" t="s">
        <v>1</v>
      </c>
      <c r="D84" s="327" t="s">
        <v>855</v>
      </c>
      <c r="E84" s="18" t="s">
        <v>1</v>
      </c>
      <c r="F84" s="328">
        <v>4753</v>
      </c>
      <c r="G84" s="40"/>
      <c r="H84" s="46"/>
    </row>
    <row r="85" s="2" customFormat="1" ht="16.8" customHeight="1">
      <c r="A85" s="40"/>
      <c r="B85" s="46"/>
      <c r="C85" s="327" t="s">
        <v>677</v>
      </c>
      <c r="D85" s="327" t="s">
        <v>303</v>
      </c>
      <c r="E85" s="18" t="s">
        <v>1</v>
      </c>
      <c r="F85" s="328">
        <v>4753</v>
      </c>
      <c r="G85" s="40"/>
      <c r="H85" s="46"/>
    </row>
    <row r="86" s="2" customFormat="1" ht="16.8" customHeight="1">
      <c r="A86" s="40"/>
      <c r="B86" s="46"/>
      <c r="C86" s="329" t="s">
        <v>6033</v>
      </c>
      <c r="D86" s="40"/>
      <c r="E86" s="40"/>
      <c r="F86" s="40"/>
      <c r="G86" s="40"/>
      <c r="H86" s="46"/>
    </row>
    <row r="87" s="2" customFormat="1">
      <c r="A87" s="40"/>
      <c r="B87" s="46"/>
      <c r="C87" s="327" t="s">
        <v>671</v>
      </c>
      <c r="D87" s="327" t="s">
        <v>672</v>
      </c>
      <c r="E87" s="18" t="s">
        <v>240</v>
      </c>
      <c r="F87" s="328">
        <v>6028</v>
      </c>
      <c r="G87" s="40"/>
      <c r="H87" s="46"/>
    </row>
    <row r="88" s="2" customFormat="1" ht="16.8" customHeight="1">
      <c r="A88" s="40"/>
      <c r="B88" s="46"/>
      <c r="C88" s="327" t="s">
        <v>400</v>
      </c>
      <c r="D88" s="327" t="s">
        <v>401</v>
      </c>
      <c r="E88" s="18" t="s">
        <v>240</v>
      </c>
      <c r="F88" s="328">
        <v>22504.799999999999</v>
      </c>
      <c r="G88" s="40"/>
      <c r="H88" s="46"/>
    </row>
    <row r="89" s="2" customFormat="1" ht="16.8" customHeight="1">
      <c r="A89" s="40"/>
      <c r="B89" s="46"/>
      <c r="C89" s="323" t="s">
        <v>788</v>
      </c>
      <c r="D89" s="324" t="s">
        <v>1</v>
      </c>
      <c r="E89" s="325" t="s">
        <v>1</v>
      </c>
      <c r="F89" s="326">
        <v>1266.3150000000001</v>
      </c>
      <c r="G89" s="40"/>
      <c r="H89" s="46"/>
    </row>
    <row r="90" s="2" customFormat="1" ht="16.8" customHeight="1">
      <c r="A90" s="40"/>
      <c r="B90" s="46"/>
      <c r="C90" s="327" t="s">
        <v>1</v>
      </c>
      <c r="D90" s="327" t="s">
        <v>810</v>
      </c>
      <c r="E90" s="18" t="s">
        <v>1</v>
      </c>
      <c r="F90" s="328">
        <v>705.45000000000005</v>
      </c>
      <c r="G90" s="40"/>
      <c r="H90" s="46"/>
    </row>
    <row r="91" s="2" customFormat="1" ht="16.8" customHeight="1">
      <c r="A91" s="40"/>
      <c r="B91" s="46"/>
      <c r="C91" s="327" t="s">
        <v>1</v>
      </c>
      <c r="D91" s="327" t="s">
        <v>811</v>
      </c>
      <c r="E91" s="18" t="s">
        <v>1</v>
      </c>
      <c r="F91" s="328">
        <v>395.11500000000001</v>
      </c>
      <c r="G91" s="40"/>
      <c r="H91" s="46"/>
    </row>
    <row r="92" s="2" customFormat="1" ht="16.8" customHeight="1">
      <c r="A92" s="40"/>
      <c r="B92" s="46"/>
      <c r="C92" s="327" t="s">
        <v>1</v>
      </c>
      <c r="D92" s="327" t="s">
        <v>812</v>
      </c>
      <c r="E92" s="18" t="s">
        <v>1</v>
      </c>
      <c r="F92" s="328">
        <v>165.75</v>
      </c>
      <c r="G92" s="40"/>
      <c r="H92" s="46"/>
    </row>
    <row r="93" s="2" customFormat="1" ht="16.8" customHeight="1">
      <c r="A93" s="40"/>
      <c r="B93" s="46"/>
      <c r="C93" s="327" t="s">
        <v>788</v>
      </c>
      <c r="D93" s="327" t="s">
        <v>303</v>
      </c>
      <c r="E93" s="18" t="s">
        <v>1</v>
      </c>
      <c r="F93" s="328">
        <v>1266.3150000000001</v>
      </c>
      <c r="G93" s="40"/>
      <c r="H93" s="46"/>
    </row>
    <row r="94" s="2" customFormat="1" ht="16.8" customHeight="1">
      <c r="A94" s="40"/>
      <c r="B94" s="46"/>
      <c r="C94" s="329" t="s">
        <v>6033</v>
      </c>
      <c r="D94" s="40"/>
      <c r="E94" s="40"/>
      <c r="F94" s="40"/>
      <c r="G94" s="40"/>
      <c r="H94" s="46"/>
    </row>
    <row r="95" s="2" customFormat="1">
      <c r="A95" s="40"/>
      <c r="B95" s="46"/>
      <c r="C95" s="327" t="s">
        <v>631</v>
      </c>
      <c r="D95" s="327" t="s">
        <v>632</v>
      </c>
      <c r="E95" s="18" t="s">
        <v>240</v>
      </c>
      <c r="F95" s="328">
        <v>2152.875</v>
      </c>
      <c r="G95" s="40"/>
      <c r="H95" s="46"/>
    </row>
    <row r="96" s="2" customFormat="1" ht="16.8" customHeight="1">
      <c r="A96" s="40"/>
      <c r="B96" s="46"/>
      <c r="C96" s="327" t="s">
        <v>400</v>
      </c>
      <c r="D96" s="327" t="s">
        <v>401</v>
      </c>
      <c r="E96" s="18" t="s">
        <v>240</v>
      </c>
      <c r="F96" s="328">
        <v>22504.799999999999</v>
      </c>
      <c r="G96" s="40"/>
      <c r="H96" s="46"/>
    </row>
    <row r="97" s="2" customFormat="1" ht="26.4" customHeight="1">
      <c r="A97" s="40"/>
      <c r="B97" s="46"/>
      <c r="C97" s="322" t="s">
        <v>96</v>
      </c>
      <c r="D97" s="322" t="s">
        <v>97</v>
      </c>
      <c r="E97" s="40"/>
      <c r="F97" s="40"/>
      <c r="G97" s="40"/>
      <c r="H97" s="46"/>
    </row>
    <row r="98" s="2" customFormat="1" ht="16.8" customHeight="1">
      <c r="A98" s="40"/>
      <c r="B98" s="46"/>
      <c r="C98" s="323" t="s">
        <v>185</v>
      </c>
      <c r="D98" s="324" t="s">
        <v>1</v>
      </c>
      <c r="E98" s="325" t="s">
        <v>1</v>
      </c>
      <c r="F98" s="326">
        <v>64</v>
      </c>
      <c r="G98" s="40"/>
      <c r="H98" s="46"/>
    </row>
    <row r="99" s="2" customFormat="1" ht="16.8" customHeight="1">
      <c r="A99" s="40"/>
      <c r="B99" s="46"/>
      <c r="C99" s="327" t="s">
        <v>1</v>
      </c>
      <c r="D99" s="327" t="s">
        <v>6035</v>
      </c>
      <c r="E99" s="18" t="s">
        <v>1</v>
      </c>
      <c r="F99" s="328">
        <v>34</v>
      </c>
      <c r="G99" s="40"/>
      <c r="H99" s="46"/>
    </row>
    <row r="100" s="2" customFormat="1" ht="16.8" customHeight="1">
      <c r="A100" s="40"/>
      <c r="B100" s="46"/>
      <c r="C100" s="327" t="s">
        <v>1</v>
      </c>
      <c r="D100" s="327" t="s">
        <v>6036</v>
      </c>
      <c r="E100" s="18" t="s">
        <v>1</v>
      </c>
      <c r="F100" s="328">
        <v>30</v>
      </c>
      <c r="G100" s="40"/>
      <c r="H100" s="46"/>
    </row>
    <row r="101" s="2" customFormat="1" ht="16.8" customHeight="1">
      <c r="A101" s="40"/>
      <c r="B101" s="46"/>
      <c r="C101" s="327" t="s">
        <v>185</v>
      </c>
      <c r="D101" s="327" t="s">
        <v>303</v>
      </c>
      <c r="E101" s="18" t="s">
        <v>1</v>
      </c>
      <c r="F101" s="328">
        <v>64</v>
      </c>
      <c r="G101" s="40"/>
      <c r="H101" s="46"/>
    </row>
    <row r="102" s="2" customFormat="1" ht="26.4" customHeight="1">
      <c r="A102" s="40"/>
      <c r="B102" s="46"/>
      <c r="C102" s="322" t="s">
        <v>99</v>
      </c>
      <c r="D102" s="322" t="s">
        <v>100</v>
      </c>
      <c r="E102" s="40"/>
      <c r="F102" s="40"/>
      <c r="G102" s="40"/>
      <c r="H102" s="46"/>
    </row>
    <row r="103" s="2" customFormat="1" ht="16.8" customHeight="1">
      <c r="A103" s="40"/>
      <c r="B103" s="46"/>
      <c r="C103" s="323" t="s">
        <v>185</v>
      </c>
      <c r="D103" s="324" t="s">
        <v>1</v>
      </c>
      <c r="E103" s="325" t="s">
        <v>1</v>
      </c>
      <c r="F103" s="326">
        <v>1333.0999999999999</v>
      </c>
      <c r="G103" s="40"/>
      <c r="H103" s="46"/>
    </row>
    <row r="104" s="2" customFormat="1" ht="16.8" customHeight="1">
      <c r="A104" s="40"/>
      <c r="B104" s="46"/>
      <c r="C104" s="323" t="s">
        <v>1133</v>
      </c>
      <c r="D104" s="324" t="s">
        <v>1</v>
      </c>
      <c r="E104" s="325" t="s">
        <v>1</v>
      </c>
      <c r="F104" s="326">
        <v>1201.3</v>
      </c>
      <c r="G104" s="40"/>
      <c r="H104" s="46"/>
    </row>
    <row r="105" s="2" customFormat="1" ht="16.8" customHeight="1">
      <c r="A105" s="40"/>
      <c r="B105" s="46"/>
      <c r="C105" s="327" t="s">
        <v>1</v>
      </c>
      <c r="D105" s="327" t="s">
        <v>1159</v>
      </c>
      <c r="E105" s="18" t="s">
        <v>1</v>
      </c>
      <c r="F105" s="328">
        <v>120.3</v>
      </c>
      <c r="G105" s="40"/>
      <c r="H105" s="46"/>
    </row>
    <row r="106" s="2" customFormat="1" ht="16.8" customHeight="1">
      <c r="A106" s="40"/>
      <c r="B106" s="46"/>
      <c r="C106" s="327" t="s">
        <v>1</v>
      </c>
      <c r="D106" s="327" t="s">
        <v>1160</v>
      </c>
      <c r="E106" s="18" t="s">
        <v>1</v>
      </c>
      <c r="F106" s="328">
        <v>24.27</v>
      </c>
      <c r="G106" s="40"/>
      <c r="H106" s="46"/>
    </row>
    <row r="107" s="2" customFormat="1" ht="16.8" customHeight="1">
      <c r="A107" s="40"/>
      <c r="B107" s="46"/>
      <c r="C107" s="327" t="s">
        <v>1</v>
      </c>
      <c r="D107" s="327" t="s">
        <v>1161</v>
      </c>
      <c r="E107" s="18" t="s">
        <v>1</v>
      </c>
      <c r="F107" s="328">
        <v>162.25</v>
      </c>
      <c r="G107" s="40"/>
      <c r="H107" s="46"/>
    </row>
    <row r="108" s="2" customFormat="1" ht="16.8" customHeight="1">
      <c r="A108" s="40"/>
      <c r="B108" s="46"/>
      <c r="C108" s="327" t="s">
        <v>1</v>
      </c>
      <c r="D108" s="327" t="s">
        <v>1162</v>
      </c>
      <c r="E108" s="18" t="s">
        <v>1</v>
      </c>
      <c r="F108" s="328">
        <v>190.38</v>
      </c>
      <c r="G108" s="40"/>
      <c r="H108" s="46"/>
    </row>
    <row r="109" s="2" customFormat="1" ht="16.8" customHeight="1">
      <c r="A109" s="40"/>
      <c r="B109" s="46"/>
      <c r="C109" s="327" t="s">
        <v>1</v>
      </c>
      <c r="D109" s="327" t="s">
        <v>1163</v>
      </c>
      <c r="E109" s="18" t="s">
        <v>1</v>
      </c>
      <c r="F109" s="328">
        <v>176.09999999999999</v>
      </c>
      <c r="G109" s="40"/>
      <c r="H109" s="46"/>
    </row>
    <row r="110" s="2" customFormat="1" ht="16.8" customHeight="1">
      <c r="A110" s="40"/>
      <c r="B110" s="46"/>
      <c r="C110" s="327" t="s">
        <v>1</v>
      </c>
      <c r="D110" s="327" t="s">
        <v>1164</v>
      </c>
      <c r="E110" s="18" t="s">
        <v>1</v>
      </c>
      <c r="F110" s="328">
        <v>528</v>
      </c>
      <c r="G110" s="40"/>
      <c r="H110" s="46"/>
    </row>
    <row r="111" s="2" customFormat="1" ht="16.8" customHeight="1">
      <c r="A111" s="40"/>
      <c r="B111" s="46"/>
      <c r="C111" s="327" t="s">
        <v>1133</v>
      </c>
      <c r="D111" s="327" t="s">
        <v>303</v>
      </c>
      <c r="E111" s="18" t="s">
        <v>1</v>
      </c>
      <c r="F111" s="328">
        <v>1201.3</v>
      </c>
      <c r="G111" s="40"/>
      <c r="H111" s="46"/>
    </row>
    <row r="112" s="2" customFormat="1" ht="16.8" customHeight="1">
      <c r="A112" s="40"/>
      <c r="B112" s="46"/>
      <c r="C112" s="329" t="s">
        <v>6033</v>
      </c>
      <c r="D112" s="40"/>
      <c r="E112" s="40"/>
      <c r="F112" s="40"/>
      <c r="G112" s="40"/>
      <c r="H112" s="46"/>
    </row>
    <row r="113" s="2" customFormat="1">
      <c r="A113" s="40"/>
      <c r="B113" s="46"/>
      <c r="C113" s="327" t="s">
        <v>296</v>
      </c>
      <c r="D113" s="327" t="s">
        <v>297</v>
      </c>
      <c r="E113" s="18" t="s">
        <v>240</v>
      </c>
      <c r="F113" s="328">
        <v>2194.9400000000001</v>
      </c>
      <c r="G113" s="40"/>
      <c r="H113" s="46"/>
    </row>
    <row r="114" s="2" customFormat="1" ht="16.8" customHeight="1">
      <c r="A114" s="40"/>
      <c r="B114" s="46"/>
      <c r="C114" s="327" t="s">
        <v>400</v>
      </c>
      <c r="D114" s="327" t="s">
        <v>401</v>
      </c>
      <c r="E114" s="18" t="s">
        <v>240</v>
      </c>
      <c r="F114" s="328">
        <v>1994.3</v>
      </c>
      <c r="G114" s="40"/>
      <c r="H114" s="46"/>
    </row>
    <row r="115" s="2" customFormat="1" ht="16.8" customHeight="1">
      <c r="A115" s="40"/>
      <c r="B115" s="46"/>
      <c r="C115" s="323" t="s">
        <v>677</v>
      </c>
      <c r="D115" s="324" t="s">
        <v>1</v>
      </c>
      <c r="E115" s="325" t="s">
        <v>1</v>
      </c>
      <c r="F115" s="326">
        <v>793</v>
      </c>
      <c r="G115" s="40"/>
      <c r="H115" s="46"/>
    </row>
    <row r="116" s="2" customFormat="1" ht="16.8" customHeight="1">
      <c r="A116" s="40"/>
      <c r="B116" s="46"/>
      <c r="C116" s="327" t="s">
        <v>677</v>
      </c>
      <c r="D116" s="327" t="s">
        <v>1169</v>
      </c>
      <c r="E116" s="18" t="s">
        <v>1</v>
      </c>
      <c r="F116" s="328">
        <v>793</v>
      </c>
      <c r="G116" s="40"/>
      <c r="H116" s="46"/>
    </row>
    <row r="117" s="2" customFormat="1" ht="16.8" customHeight="1">
      <c r="A117" s="40"/>
      <c r="B117" s="46"/>
      <c r="C117" s="329" t="s">
        <v>6033</v>
      </c>
      <c r="D117" s="40"/>
      <c r="E117" s="40"/>
      <c r="F117" s="40"/>
      <c r="G117" s="40"/>
      <c r="H117" s="46"/>
    </row>
    <row r="118" s="2" customFormat="1">
      <c r="A118" s="40"/>
      <c r="B118" s="46"/>
      <c r="C118" s="327" t="s">
        <v>671</v>
      </c>
      <c r="D118" s="327" t="s">
        <v>672</v>
      </c>
      <c r="E118" s="18" t="s">
        <v>240</v>
      </c>
      <c r="F118" s="328">
        <v>953</v>
      </c>
      <c r="G118" s="40"/>
      <c r="H118" s="46"/>
    </row>
    <row r="119" s="2" customFormat="1" ht="16.8" customHeight="1">
      <c r="A119" s="40"/>
      <c r="B119" s="46"/>
      <c r="C119" s="327" t="s">
        <v>400</v>
      </c>
      <c r="D119" s="327" t="s">
        <v>401</v>
      </c>
      <c r="E119" s="18" t="s">
        <v>240</v>
      </c>
      <c r="F119" s="328">
        <v>1994.3</v>
      </c>
      <c r="G119" s="40"/>
      <c r="H119" s="46"/>
    </row>
    <row r="120" s="2" customFormat="1" ht="26.4" customHeight="1">
      <c r="A120" s="40"/>
      <c r="B120" s="46"/>
      <c r="C120" s="322" t="s">
        <v>102</v>
      </c>
      <c r="D120" s="322" t="s">
        <v>103</v>
      </c>
      <c r="E120" s="40"/>
      <c r="F120" s="40"/>
      <c r="G120" s="40"/>
      <c r="H120" s="46"/>
    </row>
    <row r="121" s="2" customFormat="1" ht="16.8" customHeight="1">
      <c r="A121" s="40"/>
      <c r="B121" s="46"/>
      <c r="C121" s="323" t="s">
        <v>1282</v>
      </c>
      <c r="D121" s="324" t="s">
        <v>1</v>
      </c>
      <c r="E121" s="325" t="s">
        <v>1</v>
      </c>
      <c r="F121" s="326">
        <v>916.90999999999997</v>
      </c>
      <c r="G121" s="40"/>
      <c r="H121" s="46"/>
    </row>
    <row r="122" s="2" customFormat="1" ht="16.8" customHeight="1">
      <c r="A122" s="40"/>
      <c r="B122" s="46"/>
      <c r="C122" s="327" t="s">
        <v>1</v>
      </c>
      <c r="D122" s="327" t="s">
        <v>1279</v>
      </c>
      <c r="E122" s="18" t="s">
        <v>1</v>
      </c>
      <c r="F122" s="328">
        <v>55.350000000000001</v>
      </c>
      <c r="G122" s="40"/>
      <c r="H122" s="46"/>
    </row>
    <row r="123" s="2" customFormat="1" ht="16.8" customHeight="1">
      <c r="A123" s="40"/>
      <c r="B123" s="46"/>
      <c r="C123" s="327" t="s">
        <v>1</v>
      </c>
      <c r="D123" s="327" t="s">
        <v>1280</v>
      </c>
      <c r="E123" s="18" t="s">
        <v>1</v>
      </c>
      <c r="F123" s="328">
        <v>147.06</v>
      </c>
      <c r="G123" s="40"/>
      <c r="H123" s="46"/>
    </row>
    <row r="124" s="2" customFormat="1" ht="16.8" customHeight="1">
      <c r="A124" s="40"/>
      <c r="B124" s="46"/>
      <c r="C124" s="327" t="s">
        <v>1</v>
      </c>
      <c r="D124" s="327" t="s">
        <v>1281</v>
      </c>
      <c r="E124" s="18" t="s">
        <v>1</v>
      </c>
      <c r="F124" s="328">
        <v>714.5</v>
      </c>
      <c r="G124" s="40"/>
      <c r="H124" s="46"/>
    </row>
    <row r="125" s="2" customFormat="1" ht="16.8" customHeight="1">
      <c r="A125" s="40"/>
      <c r="B125" s="46"/>
      <c r="C125" s="327" t="s">
        <v>1282</v>
      </c>
      <c r="D125" s="327" t="s">
        <v>303</v>
      </c>
      <c r="E125" s="18" t="s">
        <v>1</v>
      </c>
      <c r="F125" s="328">
        <v>916.90999999999997</v>
      </c>
      <c r="G125" s="40"/>
      <c r="H125" s="46"/>
    </row>
    <row r="126" s="2" customFormat="1" ht="16.8" customHeight="1">
      <c r="A126" s="40"/>
      <c r="B126" s="46"/>
      <c r="C126" s="323" t="s">
        <v>1287</v>
      </c>
      <c r="D126" s="324" t="s">
        <v>1</v>
      </c>
      <c r="E126" s="325" t="s">
        <v>1</v>
      </c>
      <c r="F126" s="326">
        <v>2833.5999999999999</v>
      </c>
      <c r="G126" s="40"/>
      <c r="H126" s="46"/>
    </row>
    <row r="127" s="2" customFormat="1" ht="16.8" customHeight="1">
      <c r="A127" s="40"/>
      <c r="B127" s="46"/>
      <c r="C127" s="327" t="s">
        <v>1</v>
      </c>
      <c r="D127" s="327" t="s">
        <v>1286</v>
      </c>
      <c r="E127" s="18" t="s">
        <v>1</v>
      </c>
      <c r="F127" s="328">
        <v>2833.5999999999999</v>
      </c>
      <c r="G127" s="40"/>
      <c r="H127" s="46"/>
    </row>
    <row r="128" s="2" customFormat="1" ht="16.8" customHeight="1">
      <c r="A128" s="40"/>
      <c r="B128" s="46"/>
      <c r="C128" s="327" t="s">
        <v>1287</v>
      </c>
      <c r="D128" s="327" t="s">
        <v>303</v>
      </c>
      <c r="E128" s="18" t="s">
        <v>1</v>
      </c>
      <c r="F128" s="328">
        <v>2833.5999999999999</v>
      </c>
      <c r="G128" s="40"/>
      <c r="H128" s="46"/>
    </row>
    <row r="129" s="2" customFormat="1" ht="16.8" customHeight="1">
      <c r="A129" s="40"/>
      <c r="B129" s="46"/>
      <c r="C129" s="323" t="s">
        <v>1231</v>
      </c>
      <c r="D129" s="324" t="s">
        <v>1</v>
      </c>
      <c r="E129" s="325" t="s">
        <v>1</v>
      </c>
      <c r="F129" s="326">
        <v>10167.629999999999</v>
      </c>
      <c r="G129" s="40"/>
      <c r="H129" s="46"/>
    </row>
    <row r="130" s="2" customFormat="1" ht="16.8" customHeight="1">
      <c r="A130" s="40"/>
      <c r="B130" s="46"/>
      <c r="C130" s="327" t="s">
        <v>1</v>
      </c>
      <c r="D130" s="327" t="s">
        <v>1305</v>
      </c>
      <c r="E130" s="18" t="s">
        <v>1</v>
      </c>
      <c r="F130" s="328">
        <v>221.09999999999999</v>
      </c>
      <c r="G130" s="40"/>
      <c r="H130" s="46"/>
    </row>
    <row r="131" s="2" customFormat="1" ht="16.8" customHeight="1">
      <c r="A131" s="40"/>
      <c r="B131" s="46"/>
      <c r="C131" s="327" t="s">
        <v>1</v>
      </c>
      <c r="D131" s="327" t="s">
        <v>1306</v>
      </c>
      <c r="E131" s="18" t="s">
        <v>1</v>
      </c>
      <c r="F131" s="328">
        <v>3411.3200000000002</v>
      </c>
      <c r="G131" s="40"/>
      <c r="H131" s="46"/>
    </row>
    <row r="132" s="2" customFormat="1" ht="16.8" customHeight="1">
      <c r="A132" s="40"/>
      <c r="B132" s="46"/>
      <c r="C132" s="327" t="s">
        <v>1</v>
      </c>
      <c r="D132" s="327" t="s">
        <v>1307</v>
      </c>
      <c r="E132" s="18" t="s">
        <v>1</v>
      </c>
      <c r="F132" s="328">
        <v>405</v>
      </c>
      <c r="G132" s="40"/>
      <c r="H132" s="46"/>
    </row>
    <row r="133" s="2" customFormat="1" ht="16.8" customHeight="1">
      <c r="A133" s="40"/>
      <c r="B133" s="46"/>
      <c r="C133" s="327" t="s">
        <v>1</v>
      </c>
      <c r="D133" s="327" t="s">
        <v>1308</v>
      </c>
      <c r="E133" s="18" t="s">
        <v>1</v>
      </c>
      <c r="F133" s="328">
        <v>30</v>
      </c>
      <c r="G133" s="40"/>
      <c r="H133" s="46"/>
    </row>
    <row r="134" s="2" customFormat="1" ht="16.8" customHeight="1">
      <c r="A134" s="40"/>
      <c r="B134" s="46"/>
      <c r="C134" s="327" t="s">
        <v>1</v>
      </c>
      <c r="D134" s="327" t="s">
        <v>1309</v>
      </c>
      <c r="E134" s="18" t="s">
        <v>1</v>
      </c>
      <c r="F134" s="328">
        <v>41.5</v>
      </c>
      <c r="G134" s="40"/>
      <c r="H134" s="46"/>
    </row>
    <row r="135" s="2" customFormat="1" ht="16.8" customHeight="1">
      <c r="A135" s="40"/>
      <c r="B135" s="46"/>
      <c r="C135" s="327" t="s">
        <v>1</v>
      </c>
      <c r="D135" s="327" t="s">
        <v>1310</v>
      </c>
      <c r="E135" s="18" t="s">
        <v>1</v>
      </c>
      <c r="F135" s="328">
        <v>3411</v>
      </c>
      <c r="G135" s="40"/>
      <c r="H135" s="46"/>
    </row>
    <row r="136" s="2" customFormat="1" ht="16.8" customHeight="1">
      <c r="A136" s="40"/>
      <c r="B136" s="46"/>
      <c r="C136" s="327" t="s">
        <v>1</v>
      </c>
      <c r="D136" s="327" t="s">
        <v>1311</v>
      </c>
      <c r="E136" s="18" t="s">
        <v>1</v>
      </c>
      <c r="F136" s="328">
        <v>1889</v>
      </c>
      <c r="G136" s="40"/>
      <c r="H136" s="46"/>
    </row>
    <row r="137" s="2" customFormat="1" ht="16.8" customHeight="1">
      <c r="A137" s="40"/>
      <c r="B137" s="46"/>
      <c r="C137" s="327" t="s">
        <v>1</v>
      </c>
      <c r="D137" s="327" t="s">
        <v>1312</v>
      </c>
      <c r="E137" s="18" t="s">
        <v>1</v>
      </c>
      <c r="F137" s="328">
        <v>260.5</v>
      </c>
      <c r="G137" s="40"/>
      <c r="H137" s="46"/>
    </row>
    <row r="138" s="2" customFormat="1" ht="16.8" customHeight="1">
      <c r="A138" s="40"/>
      <c r="B138" s="46"/>
      <c r="C138" s="327" t="s">
        <v>1</v>
      </c>
      <c r="D138" s="327" t="s">
        <v>1313</v>
      </c>
      <c r="E138" s="18" t="s">
        <v>1</v>
      </c>
      <c r="F138" s="328">
        <v>498.20999999999998</v>
      </c>
      <c r="G138" s="40"/>
      <c r="H138" s="46"/>
    </row>
    <row r="139" s="2" customFormat="1" ht="16.8" customHeight="1">
      <c r="A139" s="40"/>
      <c r="B139" s="46"/>
      <c r="C139" s="327" t="s">
        <v>1231</v>
      </c>
      <c r="D139" s="327" t="s">
        <v>303</v>
      </c>
      <c r="E139" s="18" t="s">
        <v>1</v>
      </c>
      <c r="F139" s="328">
        <v>10167.629999999999</v>
      </c>
      <c r="G139" s="40"/>
      <c r="H139" s="46"/>
    </row>
    <row r="140" s="2" customFormat="1" ht="16.8" customHeight="1">
      <c r="A140" s="40"/>
      <c r="B140" s="46"/>
      <c r="C140" s="329" t="s">
        <v>6033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7" t="s">
        <v>296</v>
      </c>
      <c r="D141" s="327" t="s">
        <v>297</v>
      </c>
      <c r="E141" s="18" t="s">
        <v>240</v>
      </c>
      <c r="F141" s="328">
        <v>10209.129999999999</v>
      </c>
      <c r="G141" s="40"/>
      <c r="H141" s="46"/>
    </row>
    <row r="142" s="2" customFormat="1" ht="16.8" customHeight="1">
      <c r="A142" s="40"/>
      <c r="B142" s="46"/>
      <c r="C142" s="327" t="s">
        <v>400</v>
      </c>
      <c r="D142" s="327" t="s">
        <v>401</v>
      </c>
      <c r="E142" s="18" t="s">
        <v>240</v>
      </c>
      <c r="F142" s="328">
        <v>10956.257</v>
      </c>
      <c r="G142" s="40"/>
      <c r="H142" s="46"/>
    </row>
    <row r="143" s="2" customFormat="1" ht="16.8" customHeight="1">
      <c r="A143" s="40"/>
      <c r="B143" s="46"/>
      <c r="C143" s="323" t="s">
        <v>1316</v>
      </c>
      <c r="D143" s="324" t="s">
        <v>1</v>
      </c>
      <c r="E143" s="325" t="s">
        <v>1</v>
      </c>
      <c r="F143" s="326">
        <v>461.15499999999997</v>
      </c>
      <c r="G143" s="40"/>
      <c r="H143" s="46"/>
    </row>
    <row r="144" s="2" customFormat="1" ht="16.8" customHeight="1">
      <c r="A144" s="40"/>
      <c r="B144" s="46"/>
      <c r="C144" s="327" t="s">
        <v>1</v>
      </c>
      <c r="D144" s="327" t="s">
        <v>1315</v>
      </c>
      <c r="E144" s="18" t="s">
        <v>1</v>
      </c>
      <c r="F144" s="328">
        <v>461.15499999999997</v>
      </c>
      <c r="G144" s="40"/>
      <c r="H144" s="46"/>
    </row>
    <row r="145" s="2" customFormat="1" ht="16.8" customHeight="1">
      <c r="A145" s="40"/>
      <c r="B145" s="46"/>
      <c r="C145" s="327" t="s">
        <v>1316</v>
      </c>
      <c r="D145" s="327" t="s">
        <v>270</v>
      </c>
      <c r="E145" s="18" t="s">
        <v>1</v>
      </c>
      <c r="F145" s="328">
        <v>461.15499999999997</v>
      </c>
      <c r="G145" s="40"/>
      <c r="H145" s="46"/>
    </row>
    <row r="146" s="2" customFormat="1" ht="16.8" customHeight="1">
      <c r="A146" s="40"/>
      <c r="B146" s="46"/>
      <c r="C146" s="323" t="s">
        <v>1233</v>
      </c>
      <c r="D146" s="324" t="s">
        <v>1</v>
      </c>
      <c r="E146" s="325" t="s">
        <v>1</v>
      </c>
      <c r="F146" s="326">
        <v>788.62699999999995</v>
      </c>
      <c r="G146" s="40"/>
      <c r="H146" s="46"/>
    </row>
    <row r="147" s="2" customFormat="1" ht="16.8" customHeight="1">
      <c r="A147" s="40"/>
      <c r="B147" s="46"/>
      <c r="C147" s="327" t="s">
        <v>1</v>
      </c>
      <c r="D147" s="327" t="s">
        <v>6037</v>
      </c>
      <c r="E147" s="18" t="s">
        <v>1</v>
      </c>
      <c r="F147" s="328">
        <v>22.079999999999998</v>
      </c>
      <c r="G147" s="40"/>
      <c r="H147" s="46"/>
    </row>
    <row r="148" s="2" customFormat="1" ht="16.8" customHeight="1">
      <c r="A148" s="40"/>
      <c r="B148" s="46"/>
      <c r="C148" s="327" t="s">
        <v>1</v>
      </c>
      <c r="D148" s="327" t="s">
        <v>6038</v>
      </c>
      <c r="E148" s="18" t="s">
        <v>1</v>
      </c>
      <c r="F148" s="328">
        <v>260.54000000000002</v>
      </c>
      <c r="G148" s="40"/>
      <c r="H148" s="46"/>
    </row>
    <row r="149" s="2" customFormat="1" ht="16.8" customHeight="1">
      <c r="A149" s="40"/>
      <c r="B149" s="46"/>
      <c r="C149" s="327" t="s">
        <v>1</v>
      </c>
      <c r="D149" s="327" t="s">
        <v>6039</v>
      </c>
      <c r="E149" s="18" t="s">
        <v>1</v>
      </c>
      <c r="F149" s="328">
        <v>498.20699999999999</v>
      </c>
      <c r="G149" s="40"/>
      <c r="H149" s="46"/>
    </row>
    <row r="150" s="2" customFormat="1" ht="16.8" customHeight="1">
      <c r="A150" s="40"/>
      <c r="B150" s="46"/>
      <c r="C150" s="327" t="s">
        <v>1</v>
      </c>
      <c r="D150" s="327" t="s">
        <v>6040</v>
      </c>
      <c r="E150" s="18" t="s">
        <v>1</v>
      </c>
      <c r="F150" s="328">
        <v>7.7999999999999998</v>
      </c>
      <c r="G150" s="40"/>
      <c r="H150" s="46"/>
    </row>
    <row r="151" s="2" customFormat="1" ht="16.8" customHeight="1">
      <c r="A151" s="40"/>
      <c r="B151" s="46"/>
      <c r="C151" s="327" t="s">
        <v>1233</v>
      </c>
      <c r="D151" s="327" t="s">
        <v>270</v>
      </c>
      <c r="E151" s="18" t="s">
        <v>1</v>
      </c>
      <c r="F151" s="328">
        <v>788.62699999999995</v>
      </c>
      <c r="G151" s="40"/>
      <c r="H151" s="46"/>
    </row>
    <row r="152" s="2" customFormat="1" ht="16.8" customHeight="1">
      <c r="A152" s="40"/>
      <c r="B152" s="46"/>
      <c r="C152" s="329" t="s">
        <v>6033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27" t="s">
        <v>400</v>
      </c>
      <c r="D153" s="327" t="s">
        <v>401</v>
      </c>
      <c r="E153" s="18" t="s">
        <v>240</v>
      </c>
      <c r="F153" s="328">
        <v>10956.257</v>
      </c>
      <c r="G153" s="40"/>
      <c r="H153" s="46"/>
    </row>
    <row r="154" s="2" customFormat="1" ht="16.8" customHeight="1">
      <c r="A154" s="40"/>
      <c r="B154" s="46"/>
      <c r="C154" s="323" t="s">
        <v>6041</v>
      </c>
      <c r="D154" s="324" t="s">
        <v>1</v>
      </c>
      <c r="E154" s="325" t="s">
        <v>1</v>
      </c>
      <c r="F154" s="326">
        <v>3089.3249999999998</v>
      </c>
      <c r="G154" s="40"/>
      <c r="H154" s="46"/>
    </row>
    <row r="155" s="2" customFormat="1" ht="26.4" customHeight="1">
      <c r="A155" s="40"/>
      <c r="B155" s="46"/>
      <c r="C155" s="322" t="s">
        <v>105</v>
      </c>
      <c r="D155" s="322" t="s">
        <v>106</v>
      </c>
      <c r="E155" s="40"/>
      <c r="F155" s="40"/>
      <c r="G155" s="40"/>
      <c r="H155" s="46"/>
    </row>
    <row r="156" s="2" customFormat="1" ht="16.8" customHeight="1">
      <c r="A156" s="40"/>
      <c r="B156" s="46"/>
      <c r="C156" s="323" t="s">
        <v>6042</v>
      </c>
      <c r="D156" s="324" t="s">
        <v>1</v>
      </c>
      <c r="E156" s="325" t="s">
        <v>1</v>
      </c>
      <c r="F156" s="326">
        <v>178.90000000000001</v>
      </c>
      <c r="G156" s="40"/>
      <c r="H156" s="46"/>
    </row>
    <row r="157" s="2" customFormat="1" ht="16.8" customHeight="1">
      <c r="A157" s="40"/>
      <c r="B157" s="46"/>
      <c r="C157" s="327" t="s">
        <v>1</v>
      </c>
      <c r="D157" s="327" t="s">
        <v>6043</v>
      </c>
      <c r="E157" s="18" t="s">
        <v>1</v>
      </c>
      <c r="F157" s="328">
        <v>178.90000000000001</v>
      </c>
      <c r="G157" s="40"/>
      <c r="H157" s="46"/>
    </row>
    <row r="158" s="2" customFormat="1" ht="16.8" customHeight="1">
      <c r="A158" s="40"/>
      <c r="B158" s="46"/>
      <c r="C158" s="327" t="s">
        <v>6042</v>
      </c>
      <c r="D158" s="327" t="s">
        <v>303</v>
      </c>
      <c r="E158" s="18" t="s">
        <v>1</v>
      </c>
      <c r="F158" s="328">
        <v>178.90000000000001</v>
      </c>
      <c r="G158" s="40"/>
      <c r="H158" s="46"/>
    </row>
    <row r="159" s="2" customFormat="1" ht="16.8" customHeight="1">
      <c r="A159" s="40"/>
      <c r="B159" s="46"/>
      <c r="C159" s="323" t="s">
        <v>6044</v>
      </c>
      <c r="D159" s="324" t="s">
        <v>1</v>
      </c>
      <c r="E159" s="325" t="s">
        <v>1</v>
      </c>
      <c r="F159" s="326">
        <v>1594</v>
      </c>
      <c r="G159" s="40"/>
      <c r="H159" s="46"/>
    </row>
    <row r="160" s="2" customFormat="1" ht="16.8" customHeight="1">
      <c r="A160" s="40"/>
      <c r="B160" s="46"/>
      <c r="C160" s="323" t="s">
        <v>1231</v>
      </c>
      <c r="D160" s="324" t="s">
        <v>1</v>
      </c>
      <c r="E160" s="325" t="s">
        <v>1</v>
      </c>
      <c r="F160" s="326">
        <v>3390.9299999999998</v>
      </c>
      <c r="G160" s="40"/>
      <c r="H160" s="46"/>
    </row>
    <row r="161" s="2" customFormat="1" ht="16.8" customHeight="1">
      <c r="A161" s="40"/>
      <c r="B161" s="46"/>
      <c r="C161" s="327" t="s">
        <v>1</v>
      </c>
      <c r="D161" s="327" t="s">
        <v>1617</v>
      </c>
      <c r="E161" s="18" t="s">
        <v>1</v>
      </c>
      <c r="F161" s="328">
        <v>715.70000000000005</v>
      </c>
      <c r="G161" s="40"/>
      <c r="H161" s="46"/>
    </row>
    <row r="162" s="2" customFormat="1" ht="16.8" customHeight="1">
      <c r="A162" s="40"/>
      <c r="B162" s="46"/>
      <c r="C162" s="327" t="s">
        <v>1</v>
      </c>
      <c r="D162" s="327" t="s">
        <v>1618</v>
      </c>
      <c r="E162" s="18" t="s">
        <v>1</v>
      </c>
      <c r="F162" s="328">
        <v>738.20000000000005</v>
      </c>
      <c r="G162" s="40"/>
      <c r="H162" s="46"/>
    </row>
    <row r="163" s="2" customFormat="1" ht="16.8" customHeight="1">
      <c r="A163" s="40"/>
      <c r="B163" s="46"/>
      <c r="C163" s="327" t="s">
        <v>1</v>
      </c>
      <c r="D163" s="327" t="s">
        <v>1619</v>
      </c>
      <c r="E163" s="18" t="s">
        <v>1</v>
      </c>
      <c r="F163" s="328">
        <v>480.42000000000002</v>
      </c>
      <c r="G163" s="40"/>
      <c r="H163" s="46"/>
    </row>
    <row r="164" s="2" customFormat="1" ht="16.8" customHeight="1">
      <c r="A164" s="40"/>
      <c r="B164" s="46"/>
      <c r="C164" s="327" t="s">
        <v>1</v>
      </c>
      <c r="D164" s="327" t="s">
        <v>1620</v>
      </c>
      <c r="E164" s="18" t="s">
        <v>1</v>
      </c>
      <c r="F164" s="328">
        <v>62.609999999999999</v>
      </c>
      <c r="G164" s="40"/>
      <c r="H164" s="46"/>
    </row>
    <row r="165" s="2" customFormat="1" ht="16.8" customHeight="1">
      <c r="A165" s="40"/>
      <c r="B165" s="46"/>
      <c r="C165" s="327" t="s">
        <v>1</v>
      </c>
      <c r="D165" s="327" t="s">
        <v>1621</v>
      </c>
      <c r="E165" s="18" t="s">
        <v>1</v>
      </c>
      <c r="F165" s="328">
        <v>134</v>
      </c>
      <c r="G165" s="40"/>
      <c r="H165" s="46"/>
    </row>
    <row r="166" s="2" customFormat="1" ht="16.8" customHeight="1">
      <c r="A166" s="40"/>
      <c r="B166" s="46"/>
      <c r="C166" s="327" t="s">
        <v>1</v>
      </c>
      <c r="D166" s="327" t="s">
        <v>1622</v>
      </c>
      <c r="E166" s="18" t="s">
        <v>1</v>
      </c>
      <c r="F166" s="328">
        <v>260</v>
      </c>
      <c r="G166" s="40"/>
      <c r="H166" s="46"/>
    </row>
    <row r="167" s="2" customFormat="1" ht="16.8" customHeight="1">
      <c r="A167" s="40"/>
      <c r="B167" s="46"/>
      <c r="C167" s="327" t="s">
        <v>1</v>
      </c>
      <c r="D167" s="327" t="s">
        <v>1623</v>
      </c>
      <c r="E167" s="18" t="s">
        <v>1</v>
      </c>
      <c r="F167" s="328">
        <v>25.600000000000001</v>
      </c>
      <c r="G167" s="40"/>
      <c r="H167" s="46"/>
    </row>
    <row r="168" s="2" customFormat="1" ht="16.8" customHeight="1">
      <c r="A168" s="40"/>
      <c r="B168" s="46"/>
      <c r="C168" s="327" t="s">
        <v>1</v>
      </c>
      <c r="D168" s="327" t="s">
        <v>1624</v>
      </c>
      <c r="E168" s="18" t="s">
        <v>1</v>
      </c>
      <c r="F168" s="328">
        <v>78.700000000000003</v>
      </c>
      <c r="G168" s="40"/>
      <c r="H168" s="46"/>
    </row>
    <row r="169" s="2" customFormat="1" ht="16.8" customHeight="1">
      <c r="A169" s="40"/>
      <c r="B169" s="46"/>
      <c r="C169" s="327" t="s">
        <v>1</v>
      </c>
      <c r="D169" s="327" t="s">
        <v>1625</v>
      </c>
      <c r="E169" s="18" t="s">
        <v>1</v>
      </c>
      <c r="F169" s="328">
        <v>46.700000000000003</v>
      </c>
      <c r="G169" s="40"/>
      <c r="H169" s="46"/>
    </row>
    <row r="170" s="2" customFormat="1" ht="16.8" customHeight="1">
      <c r="A170" s="40"/>
      <c r="B170" s="46"/>
      <c r="C170" s="327" t="s">
        <v>1</v>
      </c>
      <c r="D170" s="327" t="s">
        <v>1626</v>
      </c>
      <c r="E170" s="18" t="s">
        <v>1</v>
      </c>
      <c r="F170" s="328">
        <v>849</v>
      </c>
      <c r="G170" s="40"/>
      <c r="H170" s="46"/>
    </row>
    <row r="171" s="2" customFormat="1" ht="16.8" customHeight="1">
      <c r="A171" s="40"/>
      <c r="B171" s="46"/>
      <c r="C171" s="327" t="s">
        <v>1231</v>
      </c>
      <c r="D171" s="327" t="s">
        <v>303</v>
      </c>
      <c r="E171" s="18" t="s">
        <v>1</v>
      </c>
      <c r="F171" s="328">
        <v>3390.9299999999998</v>
      </c>
      <c r="G171" s="40"/>
      <c r="H171" s="46"/>
    </row>
    <row r="172" s="2" customFormat="1" ht="16.8" customHeight="1">
      <c r="A172" s="40"/>
      <c r="B172" s="46"/>
      <c r="C172" s="329" t="s">
        <v>6033</v>
      </c>
      <c r="D172" s="40"/>
      <c r="E172" s="40"/>
      <c r="F172" s="40"/>
      <c r="G172" s="40"/>
      <c r="H172" s="46"/>
    </row>
    <row r="173" s="2" customFormat="1">
      <c r="A173" s="40"/>
      <c r="B173" s="46"/>
      <c r="C173" s="327" t="s">
        <v>296</v>
      </c>
      <c r="D173" s="327" t="s">
        <v>297</v>
      </c>
      <c r="E173" s="18" t="s">
        <v>240</v>
      </c>
      <c r="F173" s="328">
        <v>4151.9300000000003</v>
      </c>
      <c r="G173" s="40"/>
      <c r="H173" s="46"/>
    </row>
    <row r="174" s="2" customFormat="1" ht="16.8" customHeight="1">
      <c r="A174" s="40"/>
      <c r="B174" s="46"/>
      <c r="C174" s="327" t="s">
        <v>400</v>
      </c>
      <c r="D174" s="327" t="s">
        <v>401</v>
      </c>
      <c r="E174" s="18" t="s">
        <v>240</v>
      </c>
      <c r="F174" s="328">
        <v>4664.9300000000003</v>
      </c>
      <c r="G174" s="40"/>
      <c r="H174" s="46"/>
    </row>
    <row r="175" s="2" customFormat="1" ht="16.8" customHeight="1">
      <c r="A175" s="40"/>
      <c r="B175" s="46"/>
      <c r="C175" s="323" t="s">
        <v>1539</v>
      </c>
      <c r="D175" s="324" t="s">
        <v>1</v>
      </c>
      <c r="E175" s="325" t="s">
        <v>1</v>
      </c>
      <c r="F175" s="326">
        <v>1274</v>
      </c>
      <c r="G175" s="40"/>
      <c r="H175" s="46"/>
    </row>
    <row r="176" s="2" customFormat="1" ht="16.8" customHeight="1">
      <c r="A176" s="40"/>
      <c r="B176" s="46"/>
      <c r="C176" s="327" t="s">
        <v>1</v>
      </c>
      <c r="D176" s="327" t="s">
        <v>1629</v>
      </c>
      <c r="E176" s="18" t="s">
        <v>1</v>
      </c>
      <c r="F176" s="328">
        <v>1274</v>
      </c>
      <c r="G176" s="40"/>
      <c r="H176" s="46"/>
    </row>
    <row r="177" s="2" customFormat="1" ht="16.8" customHeight="1">
      <c r="A177" s="40"/>
      <c r="B177" s="46"/>
      <c r="C177" s="327" t="s">
        <v>1539</v>
      </c>
      <c r="D177" s="327" t="s">
        <v>303</v>
      </c>
      <c r="E177" s="18" t="s">
        <v>1</v>
      </c>
      <c r="F177" s="328">
        <v>1274</v>
      </c>
      <c r="G177" s="40"/>
      <c r="H177" s="46"/>
    </row>
    <row r="178" s="2" customFormat="1" ht="16.8" customHeight="1">
      <c r="A178" s="40"/>
      <c r="B178" s="46"/>
      <c r="C178" s="329" t="s">
        <v>6033</v>
      </c>
      <c r="D178" s="40"/>
      <c r="E178" s="40"/>
      <c r="F178" s="40"/>
      <c r="G178" s="40"/>
      <c r="H178" s="46"/>
    </row>
    <row r="179" s="2" customFormat="1">
      <c r="A179" s="40"/>
      <c r="B179" s="46"/>
      <c r="C179" s="327" t="s">
        <v>671</v>
      </c>
      <c r="D179" s="327" t="s">
        <v>672</v>
      </c>
      <c r="E179" s="18" t="s">
        <v>240</v>
      </c>
      <c r="F179" s="328">
        <v>1594</v>
      </c>
      <c r="G179" s="40"/>
      <c r="H179" s="46"/>
    </row>
    <row r="180" s="2" customFormat="1" ht="16.8" customHeight="1">
      <c r="A180" s="40"/>
      <c r="B180" s="46"/>
      <c r="C180" s="327" t="s">
        <v>400</v>
      </c>
      <c r="D180" s="327" t="s">
        <v>401</v>
      </c>
      <c r="E180" s="18" t="s">
        <v>240</v>
      </c>
      <c r="F180" s="328">
        <v>4664.9300000000003</v>
      </c>
      <c r="G180" s="40"/>
      <c r="H180" s="46"/>
    </row>
    <row r="181" s="2" customFormat="1" ht="26.4" customHeight="1">
      <c r="A181" s="40"/>
      <c r="B181" s="46"/>
      <c r="C181" s="322" t="s">
        <v>108</v>
      </c>
      <c r="D181" s="322" t="s">
        <v>109</v>
      </c>
      <c r="E181" s="40"/>
      <c r="F181" s="40"/>
      <c r="G181" s="40"/>
      <c r="H181" s="46"/>
    </row>
    <row r="182" s="2" customFormat="1" ht="16.8" customHeight="1">
      <c r="A182" s="40"/>
      <c r="B182" s="46"/>
      <c r="C182" s="323" t="s">
        <v>185</v>
      </c>
      <c r="D182" s="324" t="s">
        <v>1</v>
      </c>
      <c r="E182" s="325" t="s">
        <v>1</v>
      </c>
      <c r="F182" s="326">
        <v>267.41000000000003</v>
      </c>
      <c r="G182" s="40"/>
      <c r="H182" s="46"/>
    </row>
    <row r="183" s="2" customFormat="1" ht="16.8" customHeight="1">
      <c r="A183" s="40"/>
      <c r="B183" s="46"/>
      <c r="C183" s="327" t="s">
        <v>1</v>
      </c>
      <c r="D183" s="327" t="s">
        <v>1800</v>
      </c>
      <c r="E183" s="18" t="s">
        <v>1</v>
      </c>
      <c r="F183" s="328">
        <v>70.400000000000006</v>
      </c>
      <c r="G183" s="40"/>
      <c r="H183" s="46"/>
    </row>
    <row r="184" s="2" customFormat="1" ht="16.8" customHeight="1">
      <c r="A184" s="40"/>
      <c r="B184" s="46"/>
      <c r="C184" s="327" t="s">
        <v>1</v>
      </c>
      <c r="D184" s="327" t="s">
        <v>1801</v>
      </c>
      <c r="E184" s="18" t="s">
        <v>1</v>
      </c>
      <c r="F184" s="328">
        <v>32.600000000000001</v>
      </c>
      <c r="G184" s="40"/>
      <c r="H184" s="46"/>
    </row>
    <row r="185" s="2" customFormat="1" ht="16.8" customHeight="1">
      <c r="A185" s="40"/>
      <c r="B185" s="46"/>
      <c r="C185" s="327" t="s">
        <v>1</v>
      </c>
      <c r="D185" s="327" t="s">
        <v>1802</v>
      </c>
      <c r="E185" s="18" t="s">
        <v>1</v>
      </c>
      <c r="F185" s="328">
        <v>59.700000000000003</v>
      </c>
      <c r="G185" s="40"/>
      <c r="H185" s="46"/>
    </row>
    <row r="186" s="2" customFormat="1" ht="16.8" customHeight="1">
      <c r="A186" s="40"/>
      <c r="B186" s="46"/>
      <c r="C186" s="327" t="s">
        <v>1</v>
      </c>
      <c r="D186" s="327" t="s">
        <v>1803</v>
      </c>
      <c r="E186" s="18" t="s">
        <v>1</v>
      </c>
      <c r="F186" s="328">
        <v>6.5099999999999998</v>
      </c>
      <c r="G186" s="40"/>
      <c r="H186" s="46"/>
    </row>
    <row r="187" s="2" customFormat="1" ht="16.8" customHeight="1">
      <c r="A187" s="40"/>
      <c r="B187" s="46"/>
      <c r="C187" s="327" t="s">
        <v>1</v>
      </c>
      <c r="D187" s="327" t="s">
        <v>1804</v>
      </c>
      <c r="E187" s="18" t="s">
        <v>1</v>
      </c>
      <c r="F187" s="328">
        <v>43.700000000000003</v>
      </c>
      <c r="G187" s="40"/>
      <c r="H187" s="46"/>
    </row>
    <row r="188" s="2" customFormat="1" ht="16.8" customHeight="1">
      <c r="A188" s="40"/>
      <c r="B188" s="46"/>
      <c r="C188" s="327" t="s">
        <v>1</v>
      </c>
      <c r="D188" s="327" t="s">
        <v>1805</v>
      </c>
      <c r="E188" s="18" t="s">
        <v>1</v>
      </c>
      <c r="F188" s="328">
        <v>51</v>
      </c>
      <c r="G188" s="40"/>
      <c r="H188" s="46"/>
    </row>
    <row r="189" s="2" customFormat="1" ht="16.8" customHeight="1">
      <c r="A189" s="40"/>
      <c r="B189" s="46"/>
      <c r="C189" s="327" t="s">
        <v>1</v>
      </c>
      <c r="D189" s="327" t="s">
        <v>1806</v>
      </c>
      <c r="E189" s="18" t="s">
        <v>1</v>
      </c>
      <c r="F189" s="328">
        <v>3.5</v>
      </c>
      <c r="G189" s="40"/>
      <c r="H189" s="46"/>
    </row>
    <row r="190" s="2" customFormat="1" ht="16.8" customHeight="1">
      <c r="A190" s="40"/>
      <c r="B190" s="46"/>
      <c r="C190" s="327" t="s">
        <v>185</v>
      </c>
      <c r="D190" s="327" t="s">
        <v>303</v>
      </c>
      <c r="E190" s="18" t="s">
        <v>1</v>
      </c>
      <c r="F190" s="328">
        <v>267.41000000000003</v>
      </c>
      <c r="G190" s="40"/>
      <c r="H190" s="46"/>
    </row>
    <row r="191" s="2" customFormat="1" ht="16.8" customHeight="1">
      <c r="A191" s="40"/>
      <c r="B191" s="46"/>
      <c r="C191" s="329" t="s">
        <v>6033</v>
      </c>
      <c r="D191" s="40"/>
      <c r="E191" s="40"/>
      <c r="F191" s="40"/>
      <c r="G191" s="40"/>
      <c r="H191" s="46"/>
    </row>
    <row r="192" s="2" customFormat="1">
      <c r="A192" s="40"/>
      <c r="B192" s="46"/>
      <c r="C192" s="327" t="s">
        <v>296</v>
      </c>
      <c r="D192" s="327" t="s">
        <v>297</v>
      </c>
      <c r="E192" s="18" t="s">
        <v>240</v>
      </c>
      <c r="F192" s="328">
        <v>267.41000000000003</v>
      </c>
      <c r="G192" s="40"/>
      <c r="H192" s="46"/>
    </row>
    <row r="193" s="2" customFormat="1" ht="16.8" customHeight="1">
      <c r="A193" s="40"/>
      <c r="B193" s="46"/>
      <c r="C193" s="327" t="s">
        <v>400</v>
      </c>
      <c r="D193" s="327" t="s">
        <v>401</v>
      </c>
      <c r="E193" s="18" t="s">
        <v>240</v>
      </c>
      <c r="F193" s="328">
        <v>267.41000000000003</v>
      </c>
      <c r="G193" s="40"/>
      <c r="H193" s="46"/>
    </row>
    <row r="194" s="2" customFormat="1" ht="26.4" customHeight="1">
      <c r="A194" s="40"/>
      <c r="B194" s="46"/>
      <c r="C194" s="322" t="s">
        <v>111</v>
      </c>
      <c r="D194" s="322" t="s">
        <v>112</v>
      </c>
      <c r="E194" s="40"/>
      <c r="F194" s="40"/>
      <c r="G194" s="40"/>
      <c r="H194" s="46"/>
    </row>
    <row r="195" s="2" customFormat="1" ht="16.8" customHeight="1">
      <c r="A195" s="40"/>
      <c r="B195" s="46"/>
      <c r="C195" s="323" t="s">
        <v>1849</v>
      </c>
      <c r="D195" s="324" t="s">
        <v>1</v>
      </c>
      <c r="E195" s="325" t="s">
        <v>1</v>
      </c>
      <c r="F195" s="326">
        <v>4706</v>
      </c>
      <c r="G195" s="40"/>
      <c r="H195" s="46"/>
    </row>
    <row r="196" s="2" customFormat="1" ht="16.8" customHeight="1">
      <c r="A196" s="40"/>
      <c r="B196" s="46"/>
      <c r="C196" s="327" t="s">
        <v>1849</v>
      </c>
      <c r="D196" s="327" t="s">
        <v>1938</v>
      </c>
      <c r="E196" s="18" t="s">
        <v>1</v>
      </c>
      <c r="F196" s="328">
        <v>4706</v>
      </c>
      <c r="G196" s="40"/>
      <c r="H196" s="46"/>
    </row>
    <row r="197" s="2" customFormat="1" ht="16.8" customHeight="1">
      <c r="A197" s="40"/>
      <c r="B197" s="46"/>
      <c r="C197" s="329" t="s">
        <v>6033</v>
      </c>
      <c r="D197" s="40"/>
      <c r="E197" s="40"/>
      <c r="F197" s="40"/>
      <c r="G197" s="40"/>
      <c r="H197" s="46"/>
    </row>
    <row r="198" s="2" customFormat="1">
      <c r="A198" s="40"/>
      <c r="B198" s="46"/>
      <c r="C198" s="327" t="s">
        <v>671</v>
      </c>
      <c r="D198" s="327" t="s">
        <v>672</v>
      </c>
      <c r="E198" s="18" t="s">
        <v>240</v>
      </c>
      <c r="F198" s="328">
        <v>5716</v>
      </c>
      <c r="G198" s="40"/>
      <c r="H198" s="46"/>
    </row>
    <row r="199" s="2" customFormat="1" ht="16.8" customHeight="1">
      <c r="A199" s="40"/>
      <c r="B199" s="46"/>
      <c r="C199" s="327" t="s">
        <v>400</v>
      </c>
      <c r="D199" s="327" t="s">
        <v>401</v>
      </c>
      <c r="E199" s="18" t="s">
        <v>240</v>
      </c>
      <c r="F199" s="328">
        <v>9361.5499999999993</v>
      </c>
      <c r="G199" s="40"/>
      <c r="H199" s="46"/>
    </row>
    <row r="200" s="2" customFormat="1" ht="16.8" customHeight="1">
      <c r="A200" s="40"/>
      <c r="B200" s="46"/>
      <c r="C200" s="323" t="s">
        <v>1847</v>
      </c>
      <c r="D200" s="324" t="s">
        <v>1</v>
      </c>
      <c r="E200" s="325" t="s">
        <v>1</v>
      </c>
      <c r="F200" s="326">
        <v>4655.5500000000002</v>
      </c>
      <c r="G200" s="40"/>
      <c r="H200" s="46"/>
    </row>
    <row r="201" s="2" customFormat="1" ht="16.8" customHeight="1">
      <c r="A201" s="40"/>
      <c r="B201" s="46"/>
      <c r="C201" s="327" t="s">
        <v>1</v>
      </c>
      <c r="D201" s="327" t="s">
        <v>1927</v>
      </c>
      <c r="E201" s="18" t="s">
        <v>1</v>
      </c>
      <c r="F201" s="328">
        <v>22</v>
      </c>
      <c r="G201" s="40"/>
      <c r="H201" s="46"/>
    </row>
    <row r="202" s="2" customFormat="1" ht="16.8" customHeight="1">
      <c r="A202" s="40"/>
      <c r="B202" s="46"/>
      <c r="C202" s="327" t="s">
        <v>1</v>
      </c>
      <c r="D202" s="327" t="s">
        <v>1923</v>
      </c>
      <c r="E202" s="18" t="s">
        <v>1</v>
      </c>
      <c r="F202" s="328">
        <v>148</v>
      </c>
      <c r="G202" s="40"/>
      <c r="H202" s="46"/>
    </row>
    <row r="203" s="2" customFormat="1" ht="16.8" customHeight="1">
      <c r="A203" s="40"/>
      <c r="B203" s="46"/>
      <c r="C203" s="327" t="s">
        <v>1</v>
      </c>
      <c r="D203" s="327" t="s">
        <v>1922</v>
      </c>
      <c r="E203" s="18" t="s">
        <v>1</v>
      </c>
      <c r="F203" s="328">
        <v>866</v>
      </c>
      <c r="G203" s="40"/>
      <c r="H203" s="46"/>
    </row>
    <row r="204" s="2" customFormat="1" ht="16.8" customHeight="1">
      <c r="A204" s="40"/>
      <c r="B204" s="46"/>
      <c r="C204" s="327" t="s">
        <v>1</v>
      </c>
      <c r="D204" s="327" t="s">
        <v>1928</v>
      </c>
      <c r="E204" s="18" t="s">
        <v>1</v>
      </c>
      <c r="F204" s="328">
        <v>179</v>
      </c>
      <c r="G204" s="40"/>
      <c r="H204" s="46"/>
    </row>
    <row r="205" s="2" customFormat="1" ht="16.8" customHeight="1">
      <c r="A205" s="40"/>
      <c r="B205" s="46"/>
      <c r="C205" s="327" t="s">
        <v>1</v>
      </c>
      <c r="D205" s="327" t="s">
        <v>1929</v>
      </c>
      <c r="E205" s="18" t="s">
        <v>1</v>
      </c>
      <c r="F205" s="328">
        <v>24</v>
      </c>
      <c r="G205" s="40"/>
      <c r="H205" s="46"/>
    </row>
    <row r="206" s="2" customFormat="1" ht="16.8" customHeight="1">
      <c r="A206" s="40"/>
      <c r="B206" s="46"/>
      <c r="C206" s="327" t="s">
        <v>1</v>
      </c>
      <c r="D206" s="327" t="s">
        <v>1930</v>
      </c>
      <c r="E206" s="18" t="s">
        <v>1</v>
      </c>
      <c r="F206" s="328">
        <v>2.8999999999999999</v>
      </c>
      <c r="G206" s="40"/>
      <c r="H206" s="46"/>
    </row>
    <row r="207" s="2" customFormat="1" ht="16.8" customHeight="1">
      <c r="A207" s="40"/>
      <c r="B207" s="46"/>
      <c r="C207" s="327" t="s">
        <v>1</v>
      </c>
      <c r="D207" s="327" t="s">
        <v>1931</v>
      </c>
      <c r="E207" s="18" t="s">
        <v>1</v>
      </c>
      <c r="F207" s="328">
        <v>168.15000000000001</v>
      </c>
      <c r="G207" s="40"/>
      <c r="H207" s="46"/>
    </row>
    <row r="208" s="2" customFormat="1" ht="16.8" customHeight="1">
      <c r="A208" s="40"/>
      <c r="B208" s="46"/>
      <c r="C208" s="327" t="s">
        <v>1</v>
      </c>
      <c r="D208" s="327" t="s">
        <v>1932</v>
      </c>
      <c r="E208" s="18" t="s">
        <v>1</v>
      </c>
      <c r="F208" s="328">
        <v>3137</v>
      </c>
      <c r="G208" s="40"/>
      <c r="H208" s="46"/>
    </row>
    <row r="209" s="2" customFormat="1" ht="16.8" customHeight="1">
      <c r="A209" s="40"/>
      <c r="B209" s="46"/>
      <c r="C209" s="327" t="s">
        <v>1</v>
      </c>
      <c r="D209" s="327" t="s">
        <v>1933</v>
      </c>
      <c r="E209" s="18" t="s">
        <v>1</v>
      </c>
      <c r="F209" s="328">
        <v>57</v>
      </c>
      <c r="G209" s="40"/>
      <c r="H209" s="46"/>
    </row>
    <row r="210" s="2" customFormat="1" ht="16.8" customHeight="1">
      <c r="A210" s="40"/>
      <c r="B210" s="46"/>
      <c r="C210" s="327" t="s">
        <v>1</v>
      </c>
      <c r="D210" s="327" t="s">
        <v>1934</v>
      </c>
      <c r="E210" s="18" t="s">
        <v>1</v>
      </c>
      <c r="F210" s="328">
        <v>50.899999999999999</v>
      </c>
      <c r="G210" s="40"/>
      <c r="H210" s="46"/>
    </row>
    <row r="211" s="2" customFormat="1" ht="16.8" customHeight="1">
      <c r="A211" s="40"/>
      <c r="B211" s="46"/>
      <c r="C211" s="327" t="s">
        <v>1</v>
      </c>
      <c r="D211" s="327" t="s">
        <v>1935</v>
      </c>
      <c r="E211" s="18" t="s">
        <v>1</v>
      </c>
      <c r="F211" s="328">
        <v>0.59999999999999998</v>
      </c>
      <c r="G211" s="40"/>
      <c r="H211" s="46"/>
    </row>
    <row r="212" s="2" customFormat="1" ht="16.8" customHeight="1">
      <c r="A212" s="40"/>
      <c r="B212" s="46"/>
      <c r="C212" s="327" t="s">
        <v>1847</v>
      </c>
      <c r="D212" s="327" t="s">
        <v>303</v>
      </c>
      <c r="E212" s="18" t="s">
        <v>1</v>
      </c>
      <c r="F212" s="328">
        <v>4655.5500000000002</v>
      </c>
      <c r="G212" s="40"/>
      <c r="H212" s="46"/>
    </row>
    <row r="213" s="2" customFormat="1" ht="16.8" customHeight="1">
      <c r="A213" s="40"/>
      <c r="B213" s="46"/>
      <c r="C213" s="329" t="s">
        <v>6033</v>
      </c>
      <c r="D213" s="40"/>
      <c r="E213" s="40"/>
      <c r="F213" s="40"/>
      <c r="G213" s="40"/>
      <c r="H213" s="46"/>
    </row>
    <row r="214" s="2" customFormat="1">
      <c r="A214" s="40"/>
      <c r="B214" s="46"/>
      <c r="C214" s="327" t="s">
        <v>296</v>
      </c>
      <c r="D214" s="327" t="s">
        <v>297</v>
      </c>
      <c r="E214" s="18" t="s">
        <v>240</v>
      </c>
      <c r="F214" s="328">
        <v>10346.5</v>
      </c>
      <c r="G214" s="40"/>
      <c r="H214" s="46"/>
    </row>
    <row r="215" s="2" customFormat="1" ht="16.8" customHeight="1">
      <c r="A215" s="40"/>
      <c r="B215" s="46"/>
      <c r="C215" s="327" t="s">
        <v>400</v>
      </c>
      <c r="D215" s="327" t="s">
        <v>401</v>
      </c>
      <c r="E215" s="18" t="s">
        <v>240</v>
      </c>
      <c r="F215" s="328">
        <v>9361.5499999999993</v>
      </c>
      <c r="G215" s="40"/>
      <c r="H215" s="46"/>
    </row>
    <row r="216" s="2" customFormat="1" ht="26.4" customHeight="1">
      <c r="A216" s="40"/>
      <c r="B216" s="46"/>
      <c r="C216" s="322" t="s">
        <v>114</v>
      </c>
      <c r="D216" s="322" t="s">
        <v>115</v>
      </c>
      <c r="E216" s="40"/>
      <c r="F216" s="40"/>
      <c r="G216" s="40"/>
      <c r="H216" s="46"/>
    </row>
    <row r="217" s="2" customFormat="1" ht="16.8" customHeight="1">
      <c r="A217" s="40"/>
      <c r="B217" s="46"/>
      <c r="C217" s="323" t="s">
        <v>2267</v>
      </c>
      <c r="D217" s="324" t="s">
        <v>1</v>
      </c>
      <c r="E217" s="325" t="s">
        <v>1</v>
      </c>
      <c r="F217" s="326">
        <v>130.37000000000001</v>
      </c>
      <c r="G217" s="40"/>
      <c r="H217" s="46"/>
    </row>
    <row r="218" s="2" customFormat="1" ht="16.8" customHeight="1">
      <c r="A218" s="40"/>
      <c r="B218" s="46"/>
      <c r="C218" s="327" t="s">
        <v>1</v>
      </c>
      <c r="D218" s="327" t="s">
        <v>2242</v>
      </c>
      <c r="E218" s="18" t="s">
        <v>1</v>
      </c>
      <c r="F218" s="328">
        <v>58.299999999999997</v>
      </c>
      <c r="G218" s="40"/>
      <c r="H218" s="46"/>
    </row>
    <row r="219" s="2" customFormat="1" ht="16.8" customHeight="1">
      <c r="A219" s="40"/>
      <c r="B219" s="46"/>
      <c r="C219" s="327" t="s">
        <v>1</v>
      </c>
      <c r="D219" s="327" t="s">
        <v>2266</v>
      </c>
      <c r="E219" s="18" t="s">
        <v>1</v>
      </c>
      <c r="F219" s="328">
        <v>72.069999999999993</v>
      </c>
      <c r="G219" s="40"/>
      <c r="H219" s="46"/>
    </row>
    <row r="220" s="2" customFormat="1" ht="16.8" customHeight="1">
      <c r="A220" s="40"/>
      <c r="B220" s="46"/>
      <c r="C220" s="327" t="s">
        <v>2267</v>
      </c>
      <c r="D220" s="327" t="s">
        <v>270</v>
      </c>
      <c r="E220" s="18" t="s">
        <v>1</v>
      </c>
      <c r="F220" s="328">
        <v>130.37000000000001</v>
      </c>
      <c r="G220" s="40"/>
      <c r="H220" s="46"/>
    </row>
    <row r="221" s="2" customFormat="1" ht="16.8" customHeight="1">
      <c r="A221" s="40"/>
      <c r="B221" s="46"/>
      <c r="C221" s="323" t="s">
        <v>185</v>
      </c>
      <c r="D221" s="324" t="s">
        <v>1</v>
      </c>
      <c r="E221" s="325" t="s">
        <v>1</v>
      </c>
      <c r="F221" s="326">
        <v>0</v>
      </c>
      <c r="G221" s="40"/>
      <c r="H221" s="46"/>
    </row>
    <row r="222" s="2" customFormat="1" ht="16.8" customHeight="1">
      <c r="A222" s="40"/>
      <c r="B222" s="46"/>
      <c r="C222" s="323" t="s">
        <v>2245</v>
      </c>
      <c r="D222" s="324" t="s">
        <v>1</v>
      </c>
      <c r="E222" s="325" t="s">
        <v>1</v>
      </c>
      <c r="F222" s="326">
        <v>695.48000000000002</v>
      </c>
      <c r="G222" s="40"/>
      <c r="H222" s="46"/>
    </row>
    <row r="223" s="2" customFormat="1" ht="16.8" customHeight="1">
      <c r="A223" s="40"/>
      <c r="B223" s="46"/>
      <c r="C223" s="327" t="s">
        <v>1</v>
      </c>
      <c r="D223" s="327" t="s">
        <v>2239</v>
      </c>
      <c r="E223" s="18" t="s">
        <v>1</v>
      </c>
      <c r="F223" s="328">
        <v>18.899999999999999</v>
      </c>
      <c r="G223" s="40"/>
      <c r="H223" s="46"/>
    </row>
    <row r="224" s="2" customFormat="1" ht="16.8" customHeight="1">
      <c r="A224" s="40"/>
      <c r="B224" s="46"/>
      <c r="C224" s="327" t="s">
        <v>1</v>
      </c>
      <c r="D224" s="327" t="s">
        <v>2240</v>
      </c>
      <c r="E224" s="18" t="s">
        <v>1</v>
      </c>
      <c r="F224" s="328">
        <v>46.979999999999997</v>
      </c>
      <c r="G224" s="40"/>
      <c r="H224" s="46"/>
    </row>
    <row r="225" s="2" customFormat="1" ht="16.8" customHeight="1">
      <c r="A225" s="40"/>
      <c r="B225" s="46"/>
      <c r="C225" s="327" t="s">
        <v>1</v>
      </c>
      <c r="D225" s="327" t="s">
        <v>2241</v>
      </c>
      <c r="E225" s="18" t="s">
        <v>1</v>
      </c>
      <c r="F225" s="328">
        <v>6.4000000000000004</v>
      </c>
      <c r="G225" s="40"/>
      <c r="H225" s="46"/>
    </row>
    <row r="226" s="2" customFormat="1" ht="16.8" customHeight="1">
      <c r="A226" s="40"/>
      <c r="B226" s="46"/>
      <c r="C226" s="327" t="s">
        <v>1</v>
      </c>
      <c r="D226" s="327" t="s">
        <v>2242</v>
      </c>
      <c r="E226" s="18" t="s">
        <v>1</v>
      </c>
      <c r="F226" s="328">
        <v>58.299999999999997</v>
      </c>
      <c r="G226" s="40"/>
      <c r="H226" s="46"/>
    </row>
    <row r="227" s="2" customFormat="1" ht="16.8" customHeight="1">
      <c r="A227" s="40"/>
      <c r="B227" s="46"/>
      <c r="C227" s="327" t="s">
        <v>1</v>
      </c>
      <c r="D227" s="327" t="s">
        <v>2243</v>
      </c>
      <c r="E227" s="18" t="s">
        <v>1</v>
      </c>
      <c r="F227" s="328">
        <v>72.099999999999994</v>
      </c>
      <c r="G227" s="40"/>
      <c r="H227" s="46"/>
    </row>
    <row r="228" s="2" customFormat="1" ht="16.8" customHeight="1">
      <c r="A228" s="40"/>
      <c r="B228" s="46"/>
      <c r="C228" s="327" t="s">
        <v>1</v>
      </c>
      <c r="D228" s="327" t="s">
        <v>2244</v>
      </c>
      <c r="E228" s="18" t="s">
        <v>1</v>
      </c>
      <c r="F228" s="328">
        <v>492.80000000000001</v>
      </c>
      <c r="G228" s="40"/>
      <c r="H228" s="46"/>
    </row>
    <row r="229" s="2" customFormat="1" ht="16.8" customHeight="1">
      <c r="A229" s="40"/>
      <c r="B229" s="46"/>
      <c r="C229" s="327" t="s">
        <v>2245</v>
      </c>
      <c r="D229" s="327" t="s">
        <v>303</v>
      </c>
      <c r="E229" s="18" t="s">
        <v>1</v>
      </c>
      <c r="F229" s="328">
        <v>695.48000000000002</v>
      </c>
      <c r="G229" s="40"/>
      <c r="H229" s="46"/>
    </row>
    <row r="230" s="2" customFormat="1" ht="16.8" customHeight="1">
      <c r="A230" s="40"/>
      <c r="B230" s="46"/>
      <c r="C230" s="323" t="s">
        <v>2224</v>
      </c>
      <c r="D230" s="324" t="s">
        <v>1</v>
      </c>
      <c r="E230" s="325" t="s">
        <v>1</v>
      </c>
      <c r="F230" s="326">
        <v>739.20000000000005</v>
      </c>
      <c r="G230" s="40"/>
      <c r="H230" s="46"/>
    </row>
    <row r="231" s="2" customFormat="1" ht="16.8" customHeight="1">
      <c r="A231" s="40"/>
      <c r="B231" s="46"/>
      <c r="C231" s="327" t="s">
        <v>1</v>
      </c>
      <c r="D231" s="327" t="s">
        <v>2254</v>
      </c>
      <c r="E231" s="18" t="s">
        <v>1</v>
      </c>
      <c r="F231" s="328">
        <v>739.20000000000005</v>
      </c>
      <c r="G231" s="40"/>
      <c r="H231" s="46"/>
    </row>
    <row r="232" s="2" customFormat="1" ht="16.8" customHeight="1">
      <c r="A232" s="40"/>
      <c r="B232" s="46"/>
      <c r="C232" s="327" t="s">
        <v>2224</v>
      </c>
      <c r="D232" s="327" t="s">
        <v>303</v>
      </c>
      <c r="E232" s="18" t="s">
        <v>1</v>
      </c>
      <c r="F232" s="328">
        <v>739.20000000000005</v>
      </c>
      <c r="G232" s="40"/>
      <c r="H232" s="46"/>
    </row>
    <row r="233" s="2" customFormat="1" ht="16.8" customHeight="1">
      <c r="A233" s="40"/>
      <c r="B233" s="46"/>
      <c r="C233" s="329" t="s">
        <v>6033</v>
      </c>
      <c r="D233" s="40"/>
      <c r="E233" s="40"/>
      <c r="F233" s="40"/>
      <c r="G233" s="40"/>
      <c r="H233" s="46"/>
    </row>
    <row r="234" s="2" customFormat="1">
      <c r="A234" s="40"/>
      <c r="B234" s="46"/>
      <c r="C234" s="327" t="s">
        <v>380</v>
      </c>
      <c r="D234" s="327" t="s">
        <v>381</v>
      </c>
      <c r="E234" s="18" t="s">
        <v>240</v>
      </c>
      <c r="F234" s="328">
        <v>878.20000000000005</v>
      </c>
      <c r="G234" s="40"/>
      <c r="H234" s="46"/>
    </row>
    <row r="235" s="2" customFormat="1" ht="16.8" customHeight="1">
      <c r="A235" s="40"/>
      <c r="B235" s="46"/>
      <c r="C235" s="327" t="s">
        <v>400</v>
      </c>
      <c r="D235" s="327" t="s">
        <v>401</v>
      </c>
      <c r="E235" s="18" t="s">
        <v>240</v>
      </c>
      <c r="F235" s="328">
        <v>1371.8499999999999</v>
      </c>
      <c r="G235" s="40"/>
      <c r="H235" s="46"/>
    </row>
    <row r="236" s="2" customFormat="1" ht="26.4" customHeight="1">
      <c r="A236" s="40"/>
      <c r="B236" s="46"/>
      <c r="C236" s="322" t="s">
        <v>125</v>
      </c>
      <c r="D236" s="322" t="s">
        <v>126</v>
      </c>
      <c r="E236" s="40"/>
      <c r="F236" s="40"/>
      <c r="G236" s="40"/>
      <c r="H236" s="46"/>
    </row>
    <row r="237" s="2" customFormat="1" ht="16.8" customHeight="1">
      <c r="A237" s="40"/>
      <c r="B237" s="46"/>
      <c r="C237" s="323" t="s">
        <v>2224</v>
      </c>
      <c r="D237" s="324" t="s">
        <v>1</v>
      </c>
      <c r="E237" s="325" t="s">
        <v>1</v>
      </c>
      <c r="F237" s="326">
        <v>219.154</v>
      </c>
      <c r="G237" s="40"/>
      <c r="H237" s="46"/>
    </row>
    <row r="238" s="2" customFormat="1" ht="16.8" customHeight="1">
      <c r="A238" s="40"/>
      <c r="B238" s="46"/>
      <c r="C238" s="327" t="s">
        <v>1</v>
      </c>
      <c r="D238" s="327" t="s">
        <v>3148</v>
      </c>
      <c r="E238" s="18" t="s">
        <v>1</v>
      </c>
      <c r="F238" s="328">
        <v>219.154</v>
      </c>
      <c r="G238" s="40"/>
      <c r="H238" s="46"/>
    </row>
    <row r="239" s="2" customFormat="1" ht="16.8" customHeight="1">
      <c r="A239" s="40"/>
      <c r="B239" s="46"/>
      <c r="C239" s="327" t="s">
        <v>2224</v>
      </c>
      <c r="D239" s="327" t="s">
        <v>303</v>
      </c>
      <c r="E239" s="18" t="s">
        <v>1</v>
      </c>
      <c r="F239" s="328">
        <v>219.154</v>
      </c>
      <c r="G239" s="40"/>
      <c r="H239" s="46"/>
    </row>
    <row r="240" s="2" customFormat="1" ht="16.8" customHeight="1">
      <c r="A240" s="40"/>
      <c r="B240" s="46"/>
      <c r="C240" s="329" t="s">
        <v>6033</v>
      </c>
      <c r="D240" s="40"/>
      <c r="E240" s="40"/>
      <c r="F240" s="40"/>
      <c r="G240" s="40"/>
      <c r="H240" s="46"/>
    </row>
    <row r="241" s="2" customFormat="1">
      <c r="A241" s="40"/>
      <c r="B241" s="46"/>
      <c r="C241" s="327" t="s">
        <v>671</v>
      </c>
      <c r="D241" s="327" t="s">
        <v>672</v>
      </c>
      <c r="E241" s="18" t="s">
        <v>240</v>
      </c>
      <c r="F241" s="328">
        <v>259.738</v>
      </c>
      <c r="G241" s="40"/>
      <c r="H241" s="46"/>
    </row>
    <row r="242" s="2" customFormat="1" ht="16.8" customHeight="1">
      <c r="A242" s="40"/>
      <c r="B242" s="46"/>
      <c r="C242" s="327" t="s">
        <v>400</v>
      </c>
      <c r="D242" s="327" t="s">
        <v>401</v>
      </c>
      <c r="E242" s="18" t="s">
        <v>240</v>
      </c>
      <c r="F242" s="328">
        <v>367.416</v>
      </c>
      <c r="G242" s="40"/>
      <c r="H242" s="46"/>
    </row>
    <row r="243" s="2" customFormat="1" ht="16.8" customHeight="1">
      <c r="A243" s="40"/>
      <c r="B243" s="46"/>
      <c r="C243" s="323" t="s">
        <v>3125</v>
      </c>
      <c r="D243" s="324" t="s">
        <v>1</v>
      </c>
      <c r="E243" s="325" t="s">
        <v>1</v>
      </c>
      <c r="F243" s="326">
        <v>148.262</v>
      </c>
      <c r="G243" s="40"/>
      <c r="H243" s="46"/>
    </row>
    <row r="244" s="2" customFormat="1" ht="16.8" customHeight="1">
      <c r="A244" s="40"/>
      <c r="B244" s="46"/>
      <c r="C244" s="327" t="s">
        <v>1</v>
      </c>
      <c r="D244" s="327" t="s">
        <v>3144</v>
      </c>
      <c r="E244" s="18" t="s">
        <v>1</v>
      </c>
      <c r="F244" s="328">
        <v>146.102</v>
      </c>
      <c r="G244" s="40"/>
      <c r="H244" s="46"/>
    </row>
    <row r="245" s="2" customFormat="1" ht="16.8" customHeight="1">
      <c r="A245" s="40"/>
      <c r="B245" s="46"/>
      <c r="C245" s="327" t="s">
        <v>1</v>
      </c>
      <c r="D245" s="327" t="s">
        <v>3145</v>
      </c>
      <c r="E245" s="18" t="s">
        <v>1</v>
      </c>
      <c r="F245" s="328">
        <v>2.1600000000000001</v>
      </c>
      <c r="G245" s="40"/>
      <c r="H245" s="46"/>
    </row>
    <row r="246" s="2" customFormat="1" ht="16.8" customHeight="1">
      <c r="A246" s="40"/>
      <c r="B246" s="46"/>
      <c r="C246" s="327" t="s">
        <v>3125</v>
      </c>
      <c r="D246" s="327" t="s">
        <v>303</v>
      </c>
      <c r="E246" s="18" t="s">
        <v>1</v>
      </c>
      <c r="F246" s="328">
        <v>148.262</v>
      </c>
      <c r="G246" s="40"/>
      <c r="H246" s="46"/>
    </row>
    <row r="247" s="2" customFormat="1" ht="16.8" customHeight="1">
      <c r="A247" s="40"/>
      <c r="B247" s="46"/>
      <c r="C247" s="329" t="s">
        <v>6033</v>
      </c>
      <c r="D247" s="40"/>
      <c r="E247" s="40"/>
      <c r="F247" s="40"/>
      <c r="G247" s="40"/>
      <c r="H247" s="46"/>
    </row>
    <row r="248" s="2" customFormat="1">
      <c r="A248" s="40"/>
      <c r="B248" s="46"/>
      <c r="C248" s="327" t="s">
        <v>2377</v>
      </c>
      <c r="D248" s="327" t="s">
        <v>2378</v>
      </c>
      <c r="E248" s="18" t="s">
        <v>240</v>
      </c>
      <c r="F248" s="328">
        <v>174.862</v>
      </c>
      <c r="G248" s="40"/>
      <c r="H248" s="46"/>
    </row>
    <row r="249" s="2" customFormat="1" ht="16.8" customHeight="1">
      <c r="A249" s="40"/>
      <c r="B249" s="46"/>
      <c r="C249" s="327" t="s">
        <v>400</v>
      </c>
      <c r="D249" s="327" t="s">
        <v>401</v>
      </c>
      <c r="E249" s="18" t="s">
        <v>240</v>
      </c>
      <c r="F249" s="328">
        <v>367.416</v>
      </c>
      <c r="G249" s="40"/>
      <c r="H249" s="46"/>
    </row>
    <row r="250" s="2" customFormat="1" ht="26.4" customHeight="1">
      <c r="A250" s="40"/>
      <c r="B250" s="46"/>
      <c r="C250" s="322" t="s">
        <v>128</v>
      </c>
      <c r="D250" s="322" t="s">
        <v>129</v>
      </c>
      <c r="E250" s="40"/>
      <c r="F250" s="40"/>
      <c r="G250" s="40"/>
      <c r="H250" s="46"/>
    </row>
    <row r="251" s="2" customFormat="1" ht="16.8" customHeight="1">
      <c r="A251" s="40"/>
      <c r="B251" s="46"/>
      <c r="C251" s="323" t="s">
        <v>185</v>
      </c>
      <c r="D251" s="324" t="s">
        <v>1</v>
      </c>
      <c r="E251" s="325" t="s">
        <v>1</v>
      </c>
      <c r="F251" s="326">
        <v>254.43000000000001</v>
      </c>
      <c r="G251" s="40"/>
      <c r="H251" s="46"/>
    </row>
    <row r="252" s="2" customFormat="1" ht="26.4" customHeight="1">
      <c r="A252" s="40"/>
      <c r="B252" s="46"/>
      <c r="C252" s="322" t="s">
        <v>131</v>
      </c>
      <c r="D252" s="322" t="s">
        <v>132</v>
      </c>
      <c r="E252" s="40"/>
      <c r="F252" s="40"/>
      <c r="G252" s="40"/>
      <c r="H252" s="46"/>
    </row>
    <row r="253" s="2" customFormat="1" ht="16.8" customHeight="1">
      <c r="A253" s="40"/>
      <c r="B253" s="46"/>
      <c r="C253" s="323" t="s">
        <v>3576</v>
      </c>
      <c r="D253" s="324" t="s">
        <v>1</v>
      </c>
      <c r="E253" s="325" t="s">
        <v>1</v>
      </c>
      <c r="F253" s="326">
        <v>890.89999999999998</v>
      </c>
      <c r="G253" s="40"/>
      <c r="H253" s="46"/>
    </row>
    <row r="254" s="2" customFormat="1" ht="16.8" customHeight="1">
      <c r="A254" s="40"/>
      <c r="B254" s="46"/>
      <c r="C254" s="327" t="s">
        <v>1</v>
      </c>
      <c r="D254" s="327" t="s">
        <v>3619</v>
      </c>
      <c r="E254" s="18" t="s">
        <v>1</v>
      </c>
      <c r="F254" s="328">
        <v>60.899999999999999</v>
      </c>
      <c r="G254" s="40"/>
      <c r="H254" s="46"/>
    </row>
    <row r="255" s="2" customFormat="1" ht="16.8" customHeight="1">
      <c r="A255" s="40"/>
      <c r="B255" s="46"/>
      <c r="C255" s="327" t="s">
        <v>1</v>
      </c>
      <c r="D255" s="327" t="s">
        <v>3620</v>
      </c>
      <c r="E255" s="18" t="s">
        <v>1</v>
      </c>
      <c r="F255" s="328">
        <v>681</v>
      </c>
      <c r="G255" s="40"/>
      <c r="H255" s="46"/>
    </row>
    <row r="256" s="2" customFormat="1" ht="16.8" customHeight="1">
      <c r="A256" s="40"/>
      <c r="B256" s="46"/>
      <c r="C256" s="327" t="s">
        <v>1</v>
      </c>
      <c r="D256" s="327" t="s">
        <v>3621</v>
      </c>
      <c r="E256" s="18" t="s">
        <v>1</v>
      </c>
      <c r="F256" s="328">
        <v>15</v>
      </c>
      <c r="G256" s="40"/>
      <c r="H256" s="46"/>
    </row>
    <row r="257" s="2" customFormat="1" ht="16.8" customHeight="1">
      <c r="A257" s="40"/>
      <c r="B257" s="46"/>
      <c r="C257" s="327" t="s">
        <v>1</v>
      </c>
      <c r="D257" s="327" t="s">
        <v>3622</v>
      </c>
      <c r="E257" s="18" t="s">
        <v>1</v>
      </c>
      <c r="F257" s="328">
        <v>25</v>
      </c>
      <c r="G257" s="40"/>
      <c r="H257" s="46"/>
    </row>
    <row r="258" s="2" customFormat="1" ht="16.8" customHeight="1">
      <c r="A258" s="40"/>
      <c r="B258" s="46"/>
      <c r="C258" s="327" t="s">
        <v>1</v>
      </c>
      <c r="D258" s="327" t="s">
        <v>3623</v>
      </c>
      <c r="E258" s="18" t="s">
        <v>1</v>
      </c>
      <c r="F258" s="328">
        <v>28</v>
      </c>
      <c r="G258" s="40"/>
      <c r="H258" s="46"/>
    </row>
    <row r="259" s="2" customFormat="1" ht="16.8" customHeight="1">
      <c r="A259" s="40"/>
      <c r="B259" s="46"/>
      <c r="C259" s="327" t="s">
        <v>1</v>
      </c>
      <c r="D259" s="327" t="s">
        <v>3624</v>
      </c>
      <c r="E259" s="18" t="s">
        <v>1</v>
      </c>
      <c r="F259" s="328">
        <v>81</v>
      </c>
      <c r="G259" s="40"/>
      <c r="H259" s="46"/>
    </row>
    <row r="260" s="2" customFormat="1" ht="16.8" customHeight="1">
      <c r="A260" s="40"/>
      <c r="B260" s="46"/>
      <c r="C260" s="327" t="s">
        <v>3576</v>
      </c>
      <c r="D260" s="327" t="s">
        <v>303</v>
      </c>
      <c r="E260" s="18" t="s">
        <v>1</v>
      </c>
      <c r="F260" s="328">
        <v>890.89999999999998</v>
      </c>
      <c r="G260" s="40"/>
      <c r="H260" s="46"/>
    </row>
    <row r="261" s="2" customFormat="1" ht="16.8" customHeight="1">
      <c r="A261" s="40"/>
      <c r="B261" s="46"/>
      <c r="C261" s="329" t="s">
        <v>6033</v>
      </c>
      <c r="D261" s="40"/>
      <c r="E261" s="40"/>
      <c r="F261" s="40"/>
      <c r="G261" s="40"/>
      <c r="H261" s="46"/>
    </row>
    <row r="262" s="2" customFormat="1">
      <c r="A262" s="40"/>
      <c r="B262" s="46"/>
      <c r="C262" s="327" t="s">
        <v>296</v>
      </c>
      <c r="D262" s="327" t="s">
        <v>297</v>
      </c>
      <c r="E262" s="18" t="s">
        <v>240</v>
      </c>
      <c r="F262" s="328">
        <v>994.29999999999995</v>
      </c>
      <c r="G262" s="40"/>
      <c r="H262" s="46"/>
    </row>
    <row r="263" s="2" customFormat="1" ht="16.8" customHeight="1">
      <c r="A263" s="40"/>
      <c r="B263" s="46"/>
      <c r="C263" s="327" t="s">
        <v>3629</v>
      </c>
      <c r="D263" s="327" t="s">
        <v>3630</v>
      </c>
      <c r="E263" s="18" t="s">
        <v>240</v>
      </c>
      <c r="F263" s="328">
        <v>890.89999999999998</v>
      </c>
      <c r="G263" s="40"/>
      <c r="H263" s="46"/>
    </row>
    <row r="264" s="2" customFormat="1" ht="26.4" customHeight="1">
      <c r="A264" s="40"/>
      <c r="B264" s="46"/>
      <c r="C264" s="322" t="s">
        <v>134</v>
      </c>
      <c r="D264" s="322" t="s">
        <v>135</v>
      </c>
      <c r="E264" s="40"/>
      <c r="F264" s="40"/>
      <c r="G264" s="40"/>
      <c r="H264" s="46"/>
    </row>
    <row r="265" s="2" customFormat="1" ht="16.8" customHeight="1">
      <c r="A265" s="40"/>
      <c r="B265" s="46"/>
      <c r="C265" s="323" t="s">
        <v>1849</v>
      </c>
      <c r="D265" s="324" t="s">
        <v>1</v>
      </c>
      <c r="E265" s="325" t="s">
        <v>1</v>
      </c>
      <c r="F265" s="326">
        <v>165</v>
      </c>
      <c r="G265" s="40"/>
      <c r="H265" s="46"/>
    </row>
    <row r="266" s="2" customFormat="1" ht="16.8" customHeight="1">
      <c r="A266" s="40"/>
      <c r="B266" s="46"/>
      <c r="C266" s="329" t="s">
        <v>6033</v>
      </c>
      <c r="D266" s="40"/>
      <c r="E266" s="40"/>
      <c r="F266" s="40"/>
      <c r="G266" s="40"/>
      <c r="H266" s="46"/>
    </row>
    <row r="267" s="2" customFormat="1">
      <c r="A267" s="40"/>
      <c r="B267" s="46"/>
      <c r="C267" s="327" t="s">
        <v>671</v>
      </c>
      <c r="D267" s="327" t="s">
        <v>672</v>
      </c>
      <c r="E267" s="18" t="s">
        <v>240</v>
      </c>
      <c r="F267" s="328">
        <v>214</v>
      </c>
      <c r="G267" s="40"/>
      <c r="H267" s="46"/>
    </row>
    <row r="268" s="2" customFormat="1" ht="16.8" customHeight="1">
      <c r="A268" s="40"/>
      <c r="B268" s="46"/>
      <c r="C268" s="327" t="s">
        <v>3629</v>
      </c>
      <c r="D268" s="327" t="s">
        <v>3630</v>
      </c>
      <c r="E268" s="18" t="s">
        <v>240</v>
      </c>
      <c r="F268" s="328">
        <v>625</v>
      </c>
      <c r="G268" s="40"/>
      <c r="H268" s="46"/>
    </row>
    <row r="269" s="2" customFormat="1" ht="16.8" customHeight="1">
      <c r="A269" s="40"/>
      <c r="B269" s="46"/>
      <c r="C269" s="323" t="s">
        <v>3930</v>
      </c>
      <c r="D269" s="324" t="s">
        <v>1</v>
      </c>
      <c r="E269" s="325" t="s">
        <v>1</v>
      </c>
      <c r="F269" s="326">
        <v>460</v>
      </c>
      <c r="G269" s="40"/>
      <c r="H269" s="46"/>
    </row>
    <row r="270" s="2" customFormat="1" ht="16.8" customHeight="1">
      <c r="A270" s="40"/>
      <c r="B270" s="46"/>
      <c r="C270" s="327" t="s">
        <v>1</v>
      </c>
      <c r="D270" s="327" t="s">
        <v>3965</v>
      </c>
      <c r="E270" s="18" t="s">
        <v>1</v>
      </c>
      <c r="F270" s="328">
        <v>63</v>
      </c>
      <c r="G270" s="40"/>
      <c r="H270" s="46"/>
    </row>
    <row r="271" s="2" customFormat="1" ht="16.8" customHeight="1">
      <c r="A271" s="40"/>
      <c r="B271" s="46"/>
      <c r="C271" s="327" t="s">
        <v>1</v>
      </c>
      <c r="D271" s="327" t="s">
        <v>3966</v>
      </c>
      <c r="E271" s="18" t="s">
        <v>1</v>
      </c>
      <c r="F271" s="328">
        <v>76</v>
      </c>
      <c r="G271" s="40"/>
      <c r="H271" s="46"/>
    </row>
    <row r="272" s="2" customFormat="1" ht="16.8" customHeight="1">
      <c r="A272" s="40"/>
      <c r="B272" s="46"/>
      <c r="C272" s="327" t="s">
        <v>1</v>
      </c>
      <c r="D272" s="327" t="s">
        <v>3967</v>
      </c>
      <c r="E272" s="18" t="s">
        <v>1</v>
      </c>
      <c r="F272" s="328">
        <v>28</v>
      </c>
      <c r="G272" s="40"/>
      <c r="H272" s="46"/>
    </row>
    <row r="273" s="2" customFormat="1" ht="16.8" customHeight="1">
      <c r="A273" s="40"/>
      <c r="B273" s="46"/>
      <c r="C273" s="327" t="s">
        <v>1</v>
      </c>
      <c r="D273" s="327" t="s">
        <v>3968</v>
      </c>
      <c r="E273" s="18" t="s">
        <v>1</v>
      </c>
      <c r="F273" s="328">
        <v>79</v>
      </c>
      <c r="G273" s="40"/>
      <c r="H273" s="46"/>
    </row>
    <row r="274" s="2" customFormat="1" ht="16.8" customHeight="1">
      <c r="A274" s="40"/>
      <c r="B274" s="46"/>
      <c r="C274" s="327" t="s">
        <v>1</v>
      </c>
      <c r="D274" s="327" t="s">
        <v>3969</v>
      </c>
      <c r="E274" s="18" t="s">
        <v>1</v>
      </c>
      <c r="F274" s="328">
        <v>110</v>
      </c>
      <c r="G274" s="40"/>
      <c r="H274" s="46"/>
    </row>
    <row r="275" s="2" customFormat="1" ht="16.8" customHeight="1">
      <c r="A275" s="40"/>
      <c r="B275" s="46"/>
      <c r="C275" s="327" t="s">
        <v>1</v>
      </c>
      <c r="D275" s="327" t="s">
        <v>3970</v>
      </c>
      <c r="E275" s="18" t="s">
        <v>1</v>
      </c>
      <c r="F275" s="328">
        <v>100</v>
      </c>
      <c r="G275" s="40"/>
      <c r="H275" s="46"/>
    </row>
    <row r="276" s="2" customFormat="1" ht="16.8" customHeight="1">
      <c r="A276" s="40"/>
      <c r="B276" s="46"/>
      <c r="C276" s="327" t="s">
        <v>1</v>
      </c>
      <c r="D276" s="327" t="s">
        <v>3971</v>
      </c>
      <c r="E276" s="18" t="s">
        <v>1</v>
      </c>
      <c r="F276" s="328">
        <v>4</v>
      </c>
      <c r="G276" s="40"/>
      <c r="H276" s="46"/>
    </row>
    <row r="277" s="2" customFormat="1" ht="16.8" customHeight="1">
      <c r="A277" s="40"/>
      <c r="B277" s="46"/>
      <c r="C277" s="327" t="s">
        <v>3930</v>
      </c>
      <c r="D277" s="327" t="s">
        <v>303</v>
      </c>
      <c r="E277" s="18" t="s">
        <v>1</v>
      </c>
      <c r="F277" s="328">
        <v>460</v>
      </c>
      <c r="G277" s="40"/>
      <c r="H277" s="46"/>
    </row>
    <row r="278" s="2" customFormat="1" ht="16.8" customHeight="1">
      <c r="A278" s="40"/>
      <c r="B278" s="46"/>
      <c r="C278" s="329" t="s">
        <v>6033</v>
      </c>
      <c r="D278" s="40"/>
      <c r="E278" s="40"/>
      <c r="F278" s="40"/>
      <c r="G278" s="40"/>
      <c r="H278" s="46"/>
    </row>
    <row r="279" s="2" customFormat="1">
      <c r="A279" s="40"/>
      <c r="B279" s="46"/>
      <c r="C279" s="327" t="s">
        <v>296</v>
      </c>
      <c r="D279" s="327" t="s">
        <v>297</v>
      </c>
      <c r="E279" s="18" t="s">
        <v>240</v>
      </c>
      <c r="F279" s="328">
        <v>1369.9000000000001</v>
      </c>
      <c r="G279" s="40"/>
      <c r="H279" s="46"/>
    </row>
    <row r="280" s="2" customFormat="1" ht="16.8" customHeight="1">
      <c r="A280" s="40"/>
      <c r="B280" s="46"/>
      <c r="C280" s="327" t="s">
        <v>3629</v>
      </c>
      <c r="D280" s="327" t="s">
        <v>3630</v>
      </c>
      <c r="E280" s="18" t="s">
        <v>240</v>
      </c>
      <c r="F280" s="328">
        <v>625</v>
      </c>
      <c r="G280" s="40"/>
      <c r="H280" s="46"/>
    </row>
    <row r="281" s="2" customFormat="1" ht="26.4" customHeight="1">
      <c r="A281" s="40"/>
      <c r="B281" s="46"/>
      <c r="C281" s="322" t="s">
        <v>137</v>
      </c>
      <c r="D281" s="322" t="s">
        <v>138</v>
      </c>
      <c r="E281" s="40"/>
      <c r="F281" s="40"/>
      <c r="G281" s="40"/>
      <c r="H281" s="46"/>
    </row>
    <row r="282" s="2" customFormat="1" ht="16.8" customHeight="1">
      <c r="A282" s="40"/>
      <c r="B282" s="46"/>
      <c r="C282" s="323" t="s">
        <v>3930</v>
      </c>
      <c r="D282" s="324" t="s">
        <v>1</v>
      </c>
      <c r="E282" s="325" t="s">
        <v>1</v>
      </c>
      <c r="F282" s="326">
        <v>188.554</v>
      </c>
      <c r="G282" s="40"/>
      <c r="H282" s="46"/>
    </row>
    <row r="283" s="2" customFormat="1" ht="16.8" customHeight="1">
      <c r="A283" s="40"/>
      <c r="B283" s="46"/>
      <c r="C283" s="327" t="s">
        <v>1</v>
      </c>
      <c r="D283" s="327" t="s">
        <v>4133</v>
      </c>
      <c r="E283" s="18" t="s">
        <v>1</v>
      </c>
      <c r="F283" s="328">
        <v>69.450000000000003</v>
      </c>
      <c r="G283" s="40"/>
      <c r="H283" s="46"/>
    </row>
    <row r="284" s="2" customFormat="1" ht="16.8" customHeight="1">
      <c r="A284" s="40"/>
      <c r="B284" s="46"/>
      <c r="C284" s="327" t="s">
        <v>1</v>
      </c>
      <c r="D284" s="327" t="s">
        <v>4134</v>
      </c>
      <c r="E284" s="18" t="s">
        <v>1</v>
      </c>
      <c r="F284" s="328">
        <v>5.25</v>
      </c>
      <c r="G284" s="40"/>
      <c r="H284" s="46"/>
    </row>
    <row r="285" s="2" customFormat="1" ht="16.8" customHeight="1">
      <c r="A285" s="40"/>
      <c r="B285" s="46"/>
      <c r="C285" s="327" t="s">
        <v>1</v>
      </c>
      <c r="D285" s="327" t="s">
        <v>4135</v>
      </c>
      <c r="E285" s="18" t="s">
        <v>1</v>
      </c>
      <c r="F285" s="328">
        <v>21.353999999999999</v>
      </c>
      <c r="G285" s="40"/>
      <c r="H285" s="46"/>
    </row>
    <row r="286" s="2" customFormat="1" ht="16.8" customHeight="1">
      <c r="A286" s="40"/>
      <c r="B286" s="46"/>
      <c r="C286" s="327" t="s">
        <v>1</v>
      </c>
      <c r="D286" s="327" t="s">
        <v>4136</v>
      </c>
      <c r="E286" s="18" t="s">
        <v>1</v>
      </c>
      <c r="F286" s="328">
        <v>5.2999999999999998</v>
      </c>
      <c r="G286" s="40"/>
      <c r="H286" s="46"/>
    </row>
    <row r="287" s="2" customFormat="1" ht="16.8" customHeight="1">
      <c r="A287" s="40"/>
      <c r="B287" s="46"/>
      <c r="C287" s="327" t="s">
        <v>1</v>
      </c>
      <c r="D287" s="327" t="s">
        <v>4137</v>
      </c>
      <c r="E287" s="18" t="s">
        <v>1</v>
      </c>
      <c r="F287" s="328">
        <v>87.200000000000003</v>
      </c>
      <c r="G287" s="40"/>
      <c r="H287" s="46"/>
    </row>
    <row r="288" s="2" customFormat="1" ht="16.8" customHeight="1">
      <c r="A288" s="40"/>
      <c r="B288" s="46"/>
      <c r="C288" s="327" t="s">
        <v>3930</v>
      </c>
      <c r="D288" s="327" t="s">
        <v>303</v>
      </c>
      <c r="E288" s="18" t="s">
        <v>1</v>
      </c>
      <c r="F288" s="328">
        <v>188.554</v>
      </c>
      <c r="G288" s="40"/>
      <c r="H288" s="46"/>
    </row>
    <row r="289" s="2" customFormat="1" ht="16.8" customHeight="1">
      <c r="A289" s="40"/>
      <c r="B289" s="46"/>
      <c r="C289" s="329" t="s">
        <v>6033</v>
      </c>
      <c r="D289" s="40"/>
      <c r="E289" s="40"/>
      <c r="F289" s="40"/>
      <c r="G289" s="40"/>
      <c r="H289" s="46"/>
    </row>
    <row r="290" s="2" customFormat="1">
      <c r="A290" s="40"/>
      <c r="B290" s="46"/>
      <c r="C290" s="327" t="s">
        <v>631</v>
      </c>
      <c r="D290" s="327" t="s">
        <v>632</v>
      </c>
      <c r="E290" s="18" t="s">
        <v>240</v>
      </c>
      <c r="F290" s="328">
        <v>210.85400000000001</v>
      </c>
      <c r="G290" s="40"/>
      <c r="H290" s="46"/>
    </row>
    <row r="291" s="2" customFormat="1" ht="16.8" customHeight="1">
      <c r="A291" s="40"/>
      <c r="B291" s="46"/>
      <c r="C291" s="327" t="s">
        <v>3629</v>
      </c>
      <c r="D291" s="327" t="s">
        <v>3630</v>
      </c>
      <c r="E291" s="18" t="s">
        <v>240</v>
      </c>
      <c r="F291" s="328">
        <v>319.35399999999998</v>
      </c>
      <c r="G291" s="40"/>
      <c r="H291" s="46"/>
    </row>
    <row r="292" s="2" customFormat="1" ht="26.4" customHeight="1">
      <c r="A292" s="40"/>
      <c r="B292" s="46"/>
      <c r="C292" s="322" t="s">
        <v>140</v>
      </c>
      <c r="D292" s="322" t="s">
        <v>141</v>
      </c>
      <c r="E292" s="40"/>
      <c r="F292" s="40"/>
      <c r="G292" s="40"/>
      <c r="H292" s="46"/>
    </row>
    <row r="293" s="2" customFormat="1" ht="16.8" customHeight="1">
      <c r="A293" s="40"/>
      <c r="B293" s="46"/>
      <c r="C293" s="323" t="s">
        <v>185</v>
      </c>
      <c r="D293" s="324" t="s">
        <v>1</v>
      </c>
      <c r="E293" s="325" t="s">
        <v>1</v>
      </c>
      <c r="F293" s="326">
        <v>84.599999999999994</v>
      </c>
      <c r="G293" s="40"/>
      <c r="H293" s="46"/>
    </row>
    <row r="294" s="2" customFormat="1" ht="16.8" customHeight="1">
      <c r="A294" s="40"/>
      <c r="B294" s="46"/>
      <c r="C294" s="327" t="s">
        <v>1</v>
      </c>
      <c r="D294" s="327" t="s">
        <v>6045</v>
      </c>
      <c r="E294" s="18" t="s">
        <v>1</v>
      </c>
      <c r="F294" s="328">
        <v>67.5</v>
      </c>
      <c r="G294" s="40"/>
      <c r="H294" s="46"/>
    </row>
    <row r="295" s="2" customFormat="1" ht="16.8" customHeight="1">
      <c r="A295" s="40"/>
      <c r="B295" s="46"/>
      <c r="C295" s="327" t="s">
        <v>1</v>
      </c>
      <c r="D295" s="327" t="s">
        <v>6046</v>
      </c>
      <c r="E295" s="18" t="s">
        <v>1</v>
      </c>
      <c r="F295" s="328">
        <v>17.100000000000001</v>
      </c>
      <c r="G295" s="40"/>
      <c r="H295" s="46"/>
    </row>
    <row r="296" s="2" customFormat="1" ht="16.8" customHeight="1">
      <c r="A296" s="40"/>
      <c r="B296" s="46"/>
      <c r="C296" s="327" t="s">
        <v>185</v>
      </c>
      <c r="D296" s="327" t="s">
        <v>303</v>
      </c>
      <c r="E296" s="18" t="s">
        <v>1</v>
      </c>
      <c r="F296" s="328">
        <v>84.599999999999994</v>
      </c>
      <c r="G296" s="40"/>
      <c r="H296" s="46"/>
    </row>
    <row r="297" s="2" customFormat="1" ht="26.4" customHeight="1">
      <c r="A297" s="40"/>
      <c r="B297" s="46"/>
      <c r="C297" s="322" t="s">
        <v>6047</v>
      </c>
      <c r="D297" s="322" t="s">
        <v>144</v>
      </c>
      <c r="E297" s="40"/>
      <c r="F297" s="40"/>
      <c r="G297" s="40"/>
      <c r="H297" s="46"/>
    </row>
    <row r="298" s="2" customFormat="1" ht="16.8" customHeight="1">
      <c r="A298" s="40"/>
      <c r="B298" s="46"/>
      <c r="C298" s="323" t="s">
        <v>4206</v>
      </c>
      <c r="D298" s="324" t="s">
        <v>1</v>
      </c>
      <c r="E298" s="325" t="s">
        <v>1</v>
      </c>
      <c r="F298" s="326">
        <v>32.384999999999998</v>
      </c>
      <c r="G298" s="40"/>
      <c r="H298" s="46"/>
    </row>
    <row r="299" s="2" customFormat="1" ht="16.8" customHeight="1">
      <c r="A299" s="40"/>
      <c r="B299" s="46"/>
      <c r="C299" s="327" t="s">
        <v>1</v>
      </c>
      <c r="D299" s="327" t="s">
        <v>4237</v>
      </c>
      <c r="E299" s="18" t="s">
        <v>1</v>
      </c>
      <c r="F299" s="328">
        <v>26.5</v>
      </c>
      <c r="G299" s="40"/>
      <c r="H299" s="46"/>
    </row>
    <row r="300" s="2" customFormat="1" ht="16.8" customHeight="1">
      <c r="A300" s="40"/>
      <c r="B300" s="46"/>
      <c r="C300" s="327" t="s">
        <v>1</v>
      </c>
      <c r="D300" s="327" t="s">
        <v>4238</v>
      </c>
      <c r="E300" s="18" t="s">
        <v>1</v>
      </c>
      <c r="F300" s="328">
        <v>3.8999999999999999</v>
      </c>
      <c r="G300" s="40"/>
      <c r="H300" s="46"/>
    </row>
    <row r="301" s="2" customFormat="1" ht="16.8" customHeight="1">
      <c r="A301" s="40"/>
      <c r="B301" s="46"/>
      <c r="C301" s="327" t="s">
        <v>1</v>
      </c>
      <c r="D301" s="327" t="s">
        <v>4239</v>
      </c>
      <c r="E301" s="18" t="s">
        <v>1</v>
      </c>
      <c r="F301" s="328">
        <v>1.1200000000000001</v>
      </c>
      <c r="G301" s="40"/>
      <c r="H301" s="46"/>
    </row>
    <row r="302" s="2" customFormat="1" ht="16.8" customHeight="1">
      <c r="A302" s="40"/>
      <c r="B302" s="46"/>
      <c r="C302" s="327" t="s">
        <v>1</v>
      </c>
      <c r="D302" s="327" t="s">
        <v>4240</v>
      </c>
      <c r="E302" s="18" t="s">
        <v>1</v>
      </c>
      <c r="F302" s="328">
        <v>0.76500000000000001</v>
      </c>
      <c r="G302" s="40"/>
      <c r="H302" s="46"/>
    </row>
    <row r="303" s="2" customFormat="1" ht="16.8" customHeight="1">
      <c r="A303" s="40"/>
      <c r="B303" s="46"/>
      <c r="C303" s="327" t="s">
        <v>1</v>
      </c>
      <c r="D303" s="327" t="s">
        <v>4241</v>
      </c>
      <c r="E303" s="18" t="s">
        <v>1</v>
      </c>
      <c r="F303" s="328">
        <v>0.10000000000000001</v>
      </c>
      <c r="G303" s="40"/>
      <c r="H303" s="46"/>
    </row>
    <row r="304" s="2" customFormat="1" ht="16.8" customHeight="1">
      <c r="A304" s="40"/>
      <c r="B304" s="46"/>
      <c r="C304" s="327" t="s">
        <v>4206</v>
      </c>
      <c r="D304" s="327" t="s">
        <v>303</v>
      </c>
      <c r="E304" s="18" t="s">
        <v>1</v>
      </c>
      <c r="F304" s="328">
        <v>32.384999999999998</v>
      </c>
      <c r="G304" s="40"/>
      <c r="H304" s="46"/>
    </row>
    <row r="305" s="2" customFormat="1" ht="16.8" customHeight="1">
      <c r="A305" s="40"/>
      <c r="B305" s="46"/>
      <c r="C305" s="329" t="s">
        <v>6033</v>
      </c>
      <c r="D305" s="40"/>
      <c r="E305" s="40"/>
      <c r="F305" s="40"/>
      <c r="G305" s="40"/>
      <c r="H305" s="46"/>
    </row>
    <row r="306" s="2" customFormat="1">
      <c r="A306" s="40"/>
      <c r="B306" s="46"/>
      <c r="C306" s="327" t="s">
        <v>296</v>
      </c>
      <c r="D306" s="327" t="s">
        <v>297</v>
      </c>
      <c r="E306" s="18" t="s">
        <v>240</v>
      </c>
      <c r="F306" s="328">
        <v>67.510000000000005</v>
      </c>
      <c r="G306" s="40"/>
      <c r="H306" s="46"/>
    </row>
    <row r="307" s="2" customFormat="1" ht="16.8" customHeight="1">
      <c r="A307" s="40"/>
      <c r="B307" s="46"/>
      <c r="C307" s="327" t="s">
        <v>400</v>
      </c>
      <c r="D307" s="327" t="s">
        <v>401</v>
      </c>
      <c r="E307" s="18" t="s">
        <v>240</v>
      </c>
      <c r="F307" s="328">
        <v>32.384999999999998</v>
      </c>
      <c r="G307" s="40"/>
      <c r="H307" s="46"/>
    </row>
    <row r="308" s="2" customFormat="1" ht="26.4" customHeight="1">
      <c r="A308" s="40"/>
      <c r="B308" s="46"/>
      <c r="C308" s="322" t="s">
        <v>6048</v>
      </c>
      <c r="D308" s="322" t="s">
        <v>147</v>
      </c>
      <c r="E308" s="40"/>
      <c r="F308" s="40"/>
      <c r="G308" s="40"/>
      <c r="H308" s="46"/>
    </row>
    <row r="309" s="2" customFormat="1" ht="16.8" customHeight="1">
      <c r="A309" s="40"/>
      <c r="B309" s="46"/>
      <c r="C309" s="323" t="s">
        <v>4206</v>
      </c>
      <c r="D309" s="324" t="s">
        <v>1</v>
      </c>
      <c r="E309" s="325" t="s">
        <v>1</v>
      </c>
      <c r="F309" s="326">
        <v>75.200000000000003</v>
      </c>
      <c r="G309" s="40"/>
      <c r="H309" s="46"/>
    </row>
    <row r="310" s="2" customFormat="1" ht="16.8" customHeight="1">
      <c r="A310" s="40"/>
      <c r="B310" s="46"/>
      <c r="C310" s="327" t="s">
        <v>1</v>
      </c>
      <c r="D310" s="327" t="s">
        <v>4400</v>
      </c>
      <c r="E310" s="18" t="s">
        <v>1</v>
      </c>
      <c r="F310" s="328">
        <v>70.099999999999994</v>
      </c>
      <c r="G310" s="40"/>
      <c r="H310" s="46"/>
    </row>
    <row r="311" s="2" customFormat="1" ht="16.8" customHeight="1">
      <c r="A311" s="40"/>
      <c r="B311" s="46"/>
      <c r="C311" s="327" t="s">
        <v>1</v>
      </c>
      <c r="D311" s="327" t="s">
        <v>4401</v>
      </c>
      <c r="E311" s="18" t="s">
        <v>1</v>
      </c>
      <c r="F311" s="328">
        <v>5.0999999999999996</v>
      </c>
      <c r="G311" s="40"/>
      <c r="H311" s="46"/>
    </row>
    <row r="312" s="2" customFormat="1" ht="16.8" customHeight="1">
      <c r="A312" s="40"/>
      <c r="B312" s="46"/>
      <c r="C312" s="327" t="s">
        <v>4206</v>
      </c>
      <c r="D312" s="327" t="s">
        <v>303</v>
      </c>
      <c r="E312" s="18" t="s">
        <v>1</v>
      </c>
      <c r="F312" s="328">
        <v>75.200000000000003</v>
      </c>
      <c r="G312" s="40"/>
      <c r="H312" s="46"/>
    </row>
    <row r="313" s="2" customFormat="1" ht="16.8" customHeight="1">
      <c r="A313" s="40"/>
      <c r="B313" s="46"/>
      <c r="C313" s="329" t="s">
        <v>6033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7" t="s">
        <v>296</v>
      </c>
      <c r="D314" s="327" t="s">
        <v>297</v>
      </c>
      <c r="E314" s="18" t="s">
        <v>240</v>
      </c>
      <c r="F314" s="328">
        <v>193.80000000000001</v>
      </c>
      <c r="G314" s="40"/>
      <c r="H314" s="46"/>
    </row>
    <row r="315" s="2" customFormat="1" ht="16.8" customHeight="1">
      <c r="A315" s="40"/>
      <c r="B315" s="46"/>
      <c r="C315" s="327" t="s">
        <v>400</v>
      </c>
      <c r="D315" s="327" t="s">
        <v>401</v>
      </c>
      <c r="E315" s="18" t="s">
        <v>240</v>
      </c>
      <c r="F315" s="328">
        <v>75.200000000000003</v>
      </c>
      <c r="G315" s="40"/>
      <c r="H315" s="46"/>
    </row>
    <row r="316" s="2" customFormat="1" ht="26.4" customHeight="1">
      <c r="A316" s="40"/>
      <c r="B316" s="46"/>
      <c r="C316" s="322" t="s">
        <v>6049</v>
      </c>
      <c r="D316" s="322" t="s">
        <v>150</v>
      </c>
      <c r="E316" s="40"/>
      <c r="F316" s="40"/>
      <c r="G316" s="40"/>
      <c r="H316" s="46"/>
    </row>
    <row r="317" s="2" customFormat="1" ht="16.8" customHeight="1">
      <c r="A317" s="40"/>
      <c r="B317" s="46"/>
      <c r="C317" s="323" t="s">
        <v>4206</v>
      </c>
      <c r="D317" s="324" t="s">
        <v>1</v>
      </c>
      <c r="E317" s="325" t="s">
        <v>1</v>
      </c>
      <c r="F317" s="326">
        <v>21.280000000000001</v>
      </c>
      <c r="G317" s="40"/>
      <c r="H317" s="46"/>
    </row>
    <row r="318" s="2" customFormat="1" ht="16.8" customHeight="1">
      <c r="A318" s="40"/>
      <c r="B318" s="46"/>
      <c r="C318" s="327" t="s">
        <v>1</v>
      </c>
      <c r="D318" s="327" t="s">
        <v>4585</v>
      </c>
      <c r="E318" s="18" t="s">
        <v>1</v>
      </c>
      <c r="F318" s="328">
        <v>11.199999999999999</v>
      </c>
      <c r="G318" s="40"/>
      <c r="H318" s="46"/>
    </row>
    <row r="319" s="2" customFormat="1" ht="16.8" customHeight="1">
      <c r="A319" s="40"/>
      <c r="B319" s="46"/>
      <c r="C319" s="327" t="s">
        <v>1</v>
      </c>
      <c r="D319" s="327" t="s">
        <v>4586</v>
      </c>
      <c r="E319" s="18" t="s">
        <v>1</v>
      </c>
      <c r="F319" s="328">
        <v>2.8799999999999999</v>
      </c>
      <c r="G319" s="40"/>
      <c r="H319" s="46"/>
    </row>
    <row r="320" s="2" customFormat="1" ht="16.8" customHeight="1">
      <c r="A320" s="40"/>
      <c r="B320" s="46"/>
      <c r="C320" s="327" t="s">
        <v>1</v>
      </c>
      <c r="D320" s="327" t="s">
        <v>4587</v>
      </c>
      <c r="E320" s="18" t="s">
        <v>1</v>
      </c>
      <c r="F320" s="328">
        <v>4.2000000000000002</v>
      </c>
      <c r="G320" s="40"/>
      <c r="H320" s="46"/>
    </row>
    <row r="321" s="2" customFormat="1" ht="16.8" customHeight="1">
      <c r="A321" s="40"/>
      <c r="B321" s="46"/>
      <c r="C321" s="327" t="s">
        <v>1</v>
      </c>
      <c r="D321" s="327" t="s">
        <v>4588</v>
      </c>
      <c r="E321" s="18" t="s">
        <v>1</v>
      </c>
      <c r="F321" s="328">
        <v>2.8799999999999999</v>
      </c>
      <c r="G321" s="40"/>
      <c r="H321" s="46"/>
    </row>
    <row r="322" s="2" customFormat="1" ht="16.8" customHeight="1">
      <c r="A322" s="40"/>
      <c r="B322" s="46"/>
      <c r="C322" s="327" t="s">
        <v>1</v>
      </c>
      <c r="D322" s="327" t="s">
        <v>4589</v>
      </c>
      <c r="E322" s="18" t="s">
        <v>1</v>
      </c>
      <c r="F322" s="328">
        <v>0.12</v>
      </c>
      <c r="G322" s="40"/>
      <c r="H322" s="46"/>
    </row>
    <row r="323" s="2" customFormat="1" ht="16.8" customHeight="1">
      <c r="A323" s="40"/>
      <c r="B323" s="46"/>
      <c r="C323" s="327" t="s">
        <v>4206</v>
      </c>
      <c r="D323" s="327" t="s">
        <v>303</v>
      </c>
      <c r="E323" s="18" t="s">
        <v>1</v>
      </c>
      <c r="F323" s="328">
        <v>21.280000000000001</v>
      </c>
      <c r="G323" s="40"/>
      <c r="H323" s="46"/>
    </row>
    <row r="324" s="2" customFormat="1" ht="16.8" customHeight="1">
      <c r="A324" s="40"/>
      <c r="B324" s="46"/>
      <c r="C324" s="329" t="s">
        <v>6033</v>
      </c>
      <c r="D324" s="40"/>
      <c r="E324" s="40"/>
      <c r="F324" s="40"/>
      <c r="G324" s="40"/>
      <c r="H324" s="46"/>
    </row>
    <row r="325" s="2" customFormat="1">
      <c r="A325" s="40"/>
      <c r="B325" s="46"/>
      <c r="C325" s="327" t="s">
        <v>296</v>
      </c>
      <c r="D325" s="327" t="s">
        <v>297</v>
      </c>
      <c r="E325" s="18" t="s">
        <v>240</v>
      </c>
      <c r="F325" s="328">
        <v>41.479999999999997</v>
      </c>
      <c r="G325" s="40"/>
      <c r="H325" s="46"/>
    </row>
    <row r="326" s="2" customFormat="1" ht="16.8" customHeight="1">
      <c r="A326" s="40"/>
      <c r="B326" s="46"/>
      <c r="C326" s="327" t="s">
        <v>400</v>
      </c>
      <c r="D326" s="327" t="s">
        <v>401</v>
      </c>
      <c r="E326" s="18" t="s">
        <v>240</v>
      </c>
      <c r="F326" s="328">
        <v>21.280000000000001</v>
      </c>
      <c r="G326" s="40"/>
      <c r="H326" s="46"/>
    </row>
    <row r="327" s="2" customFormat="1" ht="26.4" customHeight="1">
      <c r="A327" s="40"/>
      <c r="B327" s="46"/>
      <c r="C327" s="322" t="s">
        <v>6050</v>
      </c>
      <c r="D327" s="322" t="s">
        <v>153</v>
      </c>
      <c r="E327" s="40"/>
      <c r="F327" s="40"/>
      <c r="G327" s="40"/>
      <c r="H327" s="46"/>
    </row>
    <row r="328" s="2" customFormat="1" ht="16.8" customHeight="1">
      <c r="A328" s="40"/>
      <c r="B328" s="46"/>
      <c r="C328" s="323" t="s">
        <v>4206</v>
      </c>
      <c r="D328" s="324" t="s">
        <v>1</v>
      </c>
      <c r="E328" s="325" t="s">
        <v>1</v>
      </c>
      <c r="F328" s="326">
        <v>171.94999999999999</v>
      </c>
      <c r="G328" s="40"/>
      <c r="H328" s="46"/>
    </row>
    <row r="329" s="2" customFormat="1" ht="16.8" customHeight="1">
      <c r="A329" s="40"/>
      <c r="B329" s="46"/>
      <c r="C329" s="327" t="s">
        <v>1</v>
      </c>
      <c r="D329" s="327" t="s">
        <v>4685</v>
      </c>
      <c r="E329" s="18" t="s">
        <v>1</v>
      </c>
      <c r="F329" s="328">
        <v>116.90000000000001</v>
      </c>
      <c r="G329" s="40"/>
      <c r="H329" s="46"/>
    </row>
    <row r="330" s="2" customFormat="1" ht="16.8" customHeight="1">
      <c r="A330" s="40"/>
      <c r="B330" s="46"/>
      <c r="C330" s="327" t="s">
        <v>1</v>
      </c>
      <c r="D330" s="327" t="s">
        <v>4686</v>
      </c>
      <c r="E330" s="18" t="s">
        <v>1</v>
      </c>
      <c r="F330" s="328">
        <v>8.25</v>
      </c>
      <c r="G330" s="40"/>
      <c r="H330" s="46"/>
    </row>
    <row r="331" s="2" customFormat="1" ht="16.8" customHeight="1">
      <c r="A331" s="40"/>
      <c r="B331" s="46"/>
      <c r="C331" s="327" t="s">
        <v>1</v>
      </c>
      <c r="D331" s="327" t="s">
        <v>4687</v>
      </c>
      <c r="E331" s="18" t="s">
        <v>1</v>
      </c>
      <c r="F331" s="328">
        <v>46.799999999999997</v>
      </c>
      <c r="G331" s="40"/>
      <c r="H331" s="46"/>
    </row>
    <row r="332" s="2" customFormat="1" ht="16.8" customHeight="1">
      <c r="A332" s="40"/>
      <c r="B332" s="46"/>
      <c r="C332" s="327" t="s">
        <v>4206</v>
      </c>
      <c r="D332" s="327" t="s">
        <v>303</v>
      </c>
      <c r="E332" s="18" t="s">
        <v>1</v>
      </c>
      <c r="F332" s="328">
        <v>171.94999999999999</v>
      </c>
      <c r="G332" s="40"/>
      <c r="H332" s="46"/>
    </row>
    <row r="333" s="2" customFormat="1" ht="16.8" customHeight="1">
      <c r="A333" s="40"/>
      <c r="B333" s="46"/>
      <c r="C333" s="329" t="s">
        <v>6033</v>
      </c>
      <c r="D333" s="40"/>
      <c r="E333" s="40"/>
      <c r="F333" s="40"/>
      <c r="G333" s="40"/>
      <c r="H333" s="46"/>
    </row>
    <row r="334" s="2" customFormat="1">
      <c r="A334" s="40"/>
      <c r="B334" s="46"/>
      <c r="C334" s="327" t="s">
        <v>296</v>
      </c>
      <c r="D334" s="327" t="s">
        <v>297</v>
      </c>
      <c r="E334" s="18" t="s">
        <v>240</v>
      </c>
      <c r="F334" s="328">
        <v>345.35000000000002</v>
      </c>
      <c r="G334" s="40"/>
      <c r="H334" s="46"/>
    </row>
    <row r="335" s="2" customFormat="1" ht="16.8" customHeight="1">
      <c r="A335" s="40"/>
      <c r="B335" s="46"/>
      <c r="C335" s="327" t="s">
        <v>400</v>
      </c>
      <c r="D335" s="327" t="s">
        <v>401</v>
      </c>
      <c r="E335" s="18" t="s">
        <v>240</v>
      </c>
      <c r="F335" s="328">
        <v>171.94999999999999</v>
      </c>
      <c r="G335" s="40"/>
      <c r="H335" s="46"/>
    </row>
    <row r="336" s="2" customFormat="1" ht="26.4" customHeight="1">
      <c r="A336" s="40"/>
      <c r="B336" s="46"/>
      <c r="C336" s="322" t="s">
        <v>6051</v>
      </c>
      <c r="D336" s="322" t="s">
        <v>156</v>
      </c>
      <c r="E336" s="40"/>
      <c r="F336" s="40"/>
      <c r="G336" s="40"/>
      <c r="H336" s="46"/>
    </row>
    <row r="337" s="2" customFormat="1" ht="16.8" customHeight="1">
      <c r="A337" s="40"/>
      <c r="B337" s="46"/>
      <c r="C337" s="323" t="s">
        <v>4206</v>
      </c>
      <c r="D337" s="324" t="s">
        <v>1</v>
      </c>
      <c r="E337" s="325" t="s">
        <v>1</v>
      </c>
      <c r="F337" s="326">
        <v>21.050000000000001</v>
      </c>
      <c r="G337" s="40"/>
      <c r="H337" s="46"/>
    </row>
    <row r="338" s="2" customFormat="1" ht="16.8" customHeight="1">
      <c r="A338" s="40"/>
      <c r="B338" s="46"/>
      <c r="C338" s="327" t="s">
        <v>1</v>
      </c>
      <c r="D338" s="327" t="s">
        <v>4780</v>
      </c>
      <c r="E338" s="18" t="s">
        <v>1</v>
      </c>
      <c r="F338" s="328">
        <v>8.1999999999999993</v>
      </c>
      <c r="G338" s="40"/>
      <c r="H338" s="46"/>
    </row>
    <row r="339" s="2" customFormat="1" ht="16.8" customHeight="1">
      <c r="A339" s="40"/>
      <c r="B339" s="46"/>
      <c r="C339" s="327" t="s">
        <v>1</v>
      </c>
      <c r="D339" s="327" t="s">
        <v>4781</v>
      </c>
      <c r="E339" s="18" t="s">
        <v>1</v>
      </c>
      <c r="F339" s="328">
        <v>3</v>
      </c>
      <c r="G339" s="40"/>
      <c r="H339" s="46"/>
    </row>
    <row r="340" s="2" customFormat="1" ht="16.8" customHeight="1">
      <c r="A340" s="40"/>
      <c r="B340" s="46"/>
      <c r="C340" s="327" t="s">
        <v>1</v>
      </c>
      <c r="D340" s="327" t="s">
        <v>4782</v>
      </c>
      <c r="E340" s="18" t="s">
        <v>1</v>
      </c>
      <c r="F340" s="328">
        <v>7.2400000000000002</v>
      </c>
      <c r="G340" s="40"/>
      <c r="H340" s="46"/>
    </row>
    <row r="341" s="2" customFormat="1" ht="16.8" customHeight="1">
      <c r="A341" s="40"/>
      <c r="B341" s="46"/>
      <c r="C341" s="327" t="s">
        <v>1</v>
      </c>
      <c r="D341" s="327" t="s">
        <v>4783</v>
      </c>
      <c r="E341" s="18" t="s">
        <v>1</v>
      </c>
      <c r="F341" s="328">
        <v>2.4900000000000002</v>
      </c>
      <c r="G341" s="40"/>
      <c r="H341" s="46"/>
    </row>
    <row r="342" s="2" customFormat="1" ht="16.8" customHeight="1">
      <c r="A342" s="40"/>
      <c r="B342" s="46"/>
      <c r="C342" s="327" t="s">
        <v>1</v>
      </c>
      <c r="D342" s="327" t="s">
        <v>4589</v>
      </c>
      <c r="E342" s="18" t="s">
        <v>1</v>
      </c>
      <c r="F342" s="328">
        <v>0.12</v>
      </c>
      <c r="G342" s="40"/>
      <c r="H342" s="46"/>
    </row>
    <row r="343" s="2" customFormat="1" ht="16.8" customHeight="1">
      <c r="A343" s="40"/>
      <c r="B343" s="46"/>
      <c r="C343" s="327" t="s">
        <v>4206</v>
      </c>
      <c r="D343" s="327" t="s">
        <v>303</v>
      </c>
      <c r="E343" s="18" t="s">
        <v>1</v>
      </c>
      <c r="F343" s="328">
        <v>21.050000000000001</v>
      </c>
      <c r="G343" s="40"/>
      <c r="H343" s="46"/>
    </row>
    <row r="344" s="2" customFormat="1" ht="16.8" customHeight="1">
      <c r="A344" s="40"/>
      <c r="B344" s="46"/>
      <c r="C344" s="329" t="s">
        <v>6033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7" t="s">
        <v>296</v>
      </c>
      <c r="D345" s="327" t="s">
        <v>297</v>
      </c>
      <c r="E345" s="18" t="s">
        <v>240</v>
      </c>
      <c r="F345" s="328">
        <v>39.649999999999999</v>
      </c>
      <c r="G345" s="40"/>
      <c r="H345" s="46"/>
    </row>
    <row r="346" s="2" customFormat="1" ht="16.8" customHeight="1">
      <c r="A346" s="40"/>
      <c r="B346" s="46"/>
      <c r="C346" s="327" t="s">
        <v>400</v>
      </c>
      <c r="D346" s="327" t="s">
        <v>401</v>
      </c>
      <c r="E346" s="18" t="s">
        <v>240</v>
      </c>
      <c r="F346" s="328">
        <v>21.050000000000001</v>
      </c>
      <c r="G346" s="40"/>
      <c r="H346" s="46"/>
    </row>
    <row r="347" s="2" customFormat="1" ht="26.4" customHeight="1">
      <c r="A347" s="40"/>
      <c r="B347" s="46"/>
      <c r="C347" s="322" t="s">
        <v>158</v>
      </c>
      <c r="D347" s="322" t="s">
        <v>159</v>
      </c>
      <c r="E347" s="40"/>
      <c r="F347" s="40"/>
      <c r="G347" s="40"/>
      <c r="H347" s="46"/>
    </row>
    <row r="348" s="2" customFormat="1" ht="16.8" customHeight="1">
      <c r="A348" s="40"/>
      <c r="B348" s="46"/>
      <c r="C348" s="323" t="s">
        <v>185</v>
      </c>
      <c r="D348" s="324" t="s">
        <v>1</v>
      </c>
      <c r="E348" s="325" t="s">
        <v>1</v>
      </c>
      <c r="F348" s="326">
        <v>54.619999999999997</v>
      </c>
      <c r="G348" s="40"/>
      <c r="H348" s="46"/>
    </row>
    <row r="349" s="2" customFormat="1" ht="16.8" customHeight="1">
      <c r="A349" s="40"/>
      <c r="B349" s="46"/>
      <c r="C349" s="327" t="s">
        <v>1</v>
      </c>
      <c r="D349" s="327" t="s">
        <v>4882</v>
      </c>
      <c r="E349" s="18" t="s">
        <v>1</v>
      </c>
      <c r="F349" s="328">
        <v>1.3700000000000001</v>
      </c>
      <c r="G349" s="40"/>
      <c r="H349" s="46"/>
    </row>
    <row r="350" s="2" customFormat="1" ht="16.8" customHeight="1">
      <c r="A350" s="40"/>
      <c r="B350" s="46"/>
      <c r="C350" s="327" t="s">
        <v>1</v>
      </c>
      <c r="D350" s="327" t="s">
        <v>4883</v>
      </c>
      <c r="E350" s="18" t="s">
        <v>1</v>
      </c>
      <c r="F350" s="328">
        <v>46.439999999999998</v>
      </c>
      <c r="G350" s="40"/>
      <c r="H350" s="46"/>
    </row>
    <row r="351" s="2" customFormat="1" ht="16.8" customHeight="1">
      <c r="A351" s="40"/>
      <c r="B351" s="46"/>
      <c r="C351" s="327" t="s">
        <v>1</v>
      </c>
      <c r="D351" s="327" t="s">
        <v>4884</v>
      </c>
      <c r="E351" s="18" t="s">
        <v>1</v>
      </c>
      <c r="F351" s="328">
        <v>4.8600000000000003</v>
      </c>
      <c r="G351" s="40"/>
      <c r="H351" s="46"/>
    </row>
    <row r="352" s="2" customFormat="1" ht="16.8" customHeight="1">
      <c r="A352" s="40"/>
      <c r="B352" s="46"/>
      <c r="C352" s="327" t="s">
        <v>1</v>
      </c>
      <c r="D352" s="327" t="s">
        <v>4885</v>
      </c>
      <c r="E352" s="18" t="s">
        <v>1</v>
      </c>
      <c r="F352" s="328">
        <v>1.95</v>
      </c>
      <c r="G352" s="40"/>
      <c r="H352" s="46"/>
    </row>
    <row r="353" s="2" customFormat="1" ht="16.8" customHeight="1">
      <c r="A353" s="40"/>
      <c r="B353" s="46"/>
      <c r="C353" s="327" t="s">
        <v>185</v>
      </c>
      <c r="D353" s="327" t="s">
        <v>303</v>
      </c>
      <c r="E353" s="18" t="s">
        <v>1</v>
      </c>
      <c r="F353" s="328">
        <v>54.619999999999997</v>
      </c>
      <c r="G353" s="40"/>
      <c r="H353" s="46"/>
    </row>
    <row r="354" s="2" customFormat="1" ht="16.8" customHeight="1">
      <c r="A354" s="40"/>
      <c r="B354" s="46"/>
      <c r="C354" s="329" t="s">
        <v>6033</v>
      </c>
      <c r="D354" s="40"/>
      <c r="E354" s="40"/>
      <c r="F354" s="40"/>
      <c r="G354" s="40"/>
      <c r="H354" s="46"/>
    </row>
    <row r="355" s="2" customFormat="1">
      <c r="A355" s="40"/>
      <c r="B355" s="46"/>
      <c r="C355" s="327" t="s">
        <v>296</v>
      </c>
      <c r="D355" s="327" t="s">
        <v>297</v>
      </c>
      <c r="E355" s="18" t="s">
        <v>240</v>
      </c>
      <c r="F355" s="328">
        <v>109.16</v>
      </c>
      <c r="G355" s="40"/>
      <c r="H355" s="46"/>
    </row>
    <row r="356" s="2" customFormat="1" ht="16.8" customHeight="1">
      <c r="A356" s="40"/>
      <c r="B356" s="46"/>
      <c r="C356" s="327" t="s">
        <v>400</v>
      </c>
      <c r="D356" s="327" t="s">
        <v>401</v>
      </c>
      <c r="E356" s="18" t="s">
        <v>240</v>
      </c>
      <c r="F356" s="328">
        <v>54.619999999999997</v>
      </c>
      <c r="G356" s="40"/>
      <c r="H356" s="46"/>
    </row>
    <row r="357" s="2" customFormat="1" ht="26.4" customHeight="1">
      <c r="A357" s="40"/>
      <c r="B357" s="46"/>
      <c r="C357" s="322" t="s">
        <v>161</v>
      </c>
      <c r="D357" s="322" t="s">
        <v>162</v>
      </c>
      <c r="E357" s="40"/>
      <c r="F357" s="40"/>
      <c r="G357" s="40"/>
      <c r="H357" s="46"/>
    </row>
    <row r="358" s="2" customFormat="1" ht="16.8" customHeight="1">
      <c r="A358" s="40"/>
      <c r="B358" s="46"/>
      <c r="C358" s="323" t="s">
        <v>185</v>
      </c>
      <c r="D358" s="324" t="s">
        <v>1</v>
      </c>
      <c r="E358" s="325" t="s">
        <v>1</v>
      </c>
      <c r="F358" s="326">
        <v>118.15000000000001</v>
      </c>
      <c r="G358" s="40"/>
      <c r="H358" s="46"/>
    </row>
    <row r="359" s="2" customFormat="1" ht="16.8" customHeight="1">
      <c r="A359" s="40"/>
      <c r="B359" s="46"/>
      <c r="C359" s="327" t="s">
        <v>1</v>
      </c>
      <c r="D359" s="327" t="s">
        <v>4930</v>
      </c>
      <c r="E359" s="18" t="s">
        <v>1</v>
      </c>
      <c r="F359" s="328">
        <v>4.2000000000000002</v>
      </c>
      <c r="G359" s="40"/>
      <c r="H359" s="46"/>
    </row>
    <row r="360" s="2" customFormat="1" ht="16.8" customHeight="1">
      <c r="A360" s="40"/>
      <c r="B360" s="46"/>
      <c r="C360" s="327" t="s">
        <v>1</v>
      </c>
      <c r="D360" s="327" t="s">
        <v>4931</v>
      </c>
      <c r="E360" s="18" t="s">
        <v>1</v>
      </c>
      <c r="F360" s="328">
        <v>7.2999999999999998</v>
      </c>
      <c r="G360" s="40"/>
      <c r="H360" s="46"/>
    </row>
    <row r="361" s="2" customFormat="1" ht="16.8" customHeight="1">
      <c r="A361" s="40"/>
      <c r="B361" s="46"/>
      <c r="C361" s="327" t="s">
        <v>1</v>
      </c>
      <c r="D361" s="327" t="s">
        <v>4932</v>
      </c>
      <c r="E361" s="18" t="s">
        <v>1</v>
      </c>
      <c r="F361" s="328">
        <v>46.5</v>
      </c>
      <c r="G361" s="40"/>
      <c r="H361" s="46"/>
    </row>
    <row r="362" s="2" customFormat="1" ht="16.8" customHeight="1">
      <c r="A362" s="40"/>
      <c r="B362" s="46"/>
      <c r="C362" s="327" t="s">
        <v>1</v>
      </c>
      <c r="D362" s="327" t="s">
        <v>4933</v>
      </c>
      <c r="E362" s="18" t="s">
        <v>1</v>
      </c>
      <c r="F362" s="328">
        <v>60.149999999999999</v>
      </c>
      <c r="G362" s="40"/>
      <c r="H362" s="46"/>
    </row>
    <row r="363" s="2" customFormat="1" ht="16.8" customHeight="1">
      <c r="A363" s="40"/>
      <c r="B363" s="46"/>
      <c r="C363" s="327" t="s">
        <v>185</v>
      </c>
      <c r="D363" s="327" t="s">
        <v>303</v>
      </c>
      <c r="E363" s="18" t="s">
        <v>1</v>
      </c>
      <c r="F363" s="328">
        <v>118.15000000000001</v>
      </c>
      <c r="G363" s="40"/>
      <c r="H363" s="46"/>
    </row>
    <row r="364" s="2" customFormat="1" ht="16.8" customHeight="1">
      <c r="A364" s="40"/>
      <c r="B364" s="46"/>
      <c r="C364" s="329" t="s">
        <v>6033</v>
      </c>
      <c r="D364" s="40"/>
      <c r="E364" s="40"/>
      <c r="F364" s="40"/>
      <c r="G364" s="40"/>
      <c r="H364" s="46"/>
    </row>
    <row r="365" s="2" customFormat="1">
      <c r="A365" s="40"/>
      <c r="B365" s="46"/>
      <c r="C365" s="327" t="s">
        <v>296</v>
      </c>
      <c r="D365" s="327" t="s">
        <v>297</v>
      </c>
      <c r="E365" s="18" t="s">
        <v>240</v>
      </c>
      <c r="F365" s="328">
        <v>285.97000000000003</v>
      </c>
      <c r="G365" s="40"/>
      <c r="H365" s="46"/>
    </row>
    <row r="366" s="2" customFormat="1" ht="16.8" customHeight="1">
      <c r="A366" s="40"/>
      <c r="B366" s="46"/>
      <c r="C366" s="327" t="s">
        <v>400</v>
      </c>
      <c r="D366" s="327" t="s">
        <v>401</v>
      </c>
      <c r="E366" s="18" t="s">
        <v>240</v>
      </c>
      <c r="F366" s="328">
        <v>118.15000000000001</v>
      </c>
      <c r="G366" s="40"/>
      <c r="H366" s="46"/>
    </row>
    <row r="367" s="2" customFormat="1" ht="26.4" customHeight="1">
      <c r="A367" s="40"/>
      <c r="B367" s="46"/>
      <c r="C367" s="322" t="s">
        <v>164</v>
      </c>
      <c r="D367" s="322" t="s">
        <v>165</v>
      </c>
      <c r="E367" s="40"/>
      <c r="F367" s="40"/>
      <c r="G367" s="40"/>
      <c r="H367" s="46"/>
    </row>
    <row r="368" s="2" customFormat="1" ht="16.8" customHeight="1">
      <c r="A368" s="40"/>
      <c r="B368" s="46"/>
      <c r="C368" s="323" t="s">
        <v>185</v>
      </c>
      <c r="D368" s="324" t="s">
        <v>1</v>
      </c>
      <c r="E368" s="325" t="s">
        <v>1</v>
      </c>
      <c r="F368" s="326">
        <v>3.4609999999999999</v>
      </c>
      <c r="G368" s="40"/>
      <c r="H368" s="46"/>
    </row>
    <row r="369" s="2" customFormat="1" ht="16.8" customHeight="1">
      <c r="A369" s="40"/>
      <c r="B369" s="46"/>
      <c r="C369" s="327" t="s">
        <v>1</v>
      </c>
      <c r="D369" s="327" t="s">
        <v>5095</v>
      </c>
      <c r="E369" s="18" t="s">
        <v>1</v>
      </c>
      <c r="F369" s="328">
        <v>3.4609999999999999</v>
      </c>
      <c r="G369" s="40"/>
      <c r="H369" s="46"/>
    </row>
    <row r="370" s="2" customFormat="1" ht="16.8" customHeight="1">
      <c r="A370" s="40"/>
      <c r="B370" s="46"/>
      <c r="C370" s="327" t="s">
        <v>185</v>
      </c>
      <c r="D370" s="327" t="s">
        <v>303</v>
      </c>
      <c r="E370" s="18" t="s">
        <v>1</v>
      </c>
      <c r="F370" s="328">
        <v>3.4609999999999999</v>
      </c>
      <c r="G370" s="40"/>
      <c r="H370" s="46"/>
    </row>
    <row r="371" s="2" customFormat="1" ht="16.8" customHeight="1">
      <c r="A371" s="40"/>
      <c r="B371" s="46"/>
      <c r="C371" s="329" t="s">
        <v>6033</v>
      </c>
      <c r="D371" s="40"/>
      <c r="E371" s="40"/>
      <c r="F371" s="40"/>
      <c r="G371" s="40"/>
      <c r="H371" s="46"/>
    </row>
    <row r="372" s="2" customFormat="1">
      <c r="A372" s="40"/>
      <c r="B372" s="46"/>
      <c r="C372" s="327" t="s">
        <v>296</v>
      </c>
      <c r="D372" s="327" t="s">
        <v>297</v>
      </c>
      <c r="E372" s="18" t="s">
        <v>240</v>
      </c>
      <c r="F372" s="328">
        <v>17.271000000000001</v>
      </c>
      <c r="G372" s="40"/>
      <c r="H372" s="46"/>
    </row>
    <row r="373" s="2" customFormat="1" ht="16.8" customHeight="1">
      <c r="A373" s="40"/>
      <c r="B373" s="46"/>
      <c r="C373" s="327" t="s">
        <v>400</v>
      </c>
      <c r="D373" s="327" t="s">
        <v>401</v>
      </c>
      <c r="E373" s="18" t="s">
        <v>240</v>
      </c>
      <c r="F373" s="328">
        <v>3.4609999999999999</v>
      </c>
      <c r="G373" s="40"/>
      <c r="H373" s="46"/>
    </row>
    <row r="374" s="2" customFormat="1" ht="26.4" customHeight="1">
      <c r="A374" s="40"/>
      <c r="B374" s="46"/>
      <c r="C374" s="322" t="s">
        <v>175</v>
      </c>
      <c r="D374" s="322" t="s">
        <v>176</v>
      </c>
      <c r="E374" s="40"/>
      <c r="F374" s="40"/>
      <c r="G374" s="40"/>
      <c r="H374" s="46"/>
    </row>
    <row r="375" s="2" customFormat="1" ht="16.8" customHeight="1">
      <c r="A375" s="40"/>
      <c r="B375" s="46"/>
      <c r="C375" s="323" t="s">
        <v>5399</v>
      </c>
      <c r="D375" s="324" t="s">
        <v>1</v>
      </c>
      <c r="E375" s="325" t="s">
        <v>1</v>
      </c>
      <c r="F375" s="326">
        <v>3</v>
      </c>
      <c r="G375" s="40"/>
      <c r="H375" s="46"/>
    </row>
    <row r="376" s="2" customFormat="1" ht="16.8" customHeight="1">
      <c r="A376" s="40"/>
      <c r="B376" s="46"/>
      <c r="C376" s="327" t="s">
        <v>5399</v>
      </c>
      <c r="D376" s="327" t="s">
        <v>5465</v>
      </c>
      <c r="E376" s="18" t="s">
        <v>1</v>
      </c>
      <c r="F376" s="328">
        <v>3</v>
      </c>
      <c r="G376" s="40"/>
      <c r="H376" s="46"/>
    </row>
    <row r="377" s="2" customFormat="1" ht="16.8" customHeight="1">
      <c r="A377" s="40"/>
      <c r="B377" s="46"/>
      <c r="C377" s="329" t="s">
        <v>6033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327" t="s">
        <v>5461</v>
      </c>
      <c r="D378" s="327" t="s">
        <v>5462</v>
      </c>
      <c r="E378" s="18" t="s">
        <v>459</v>
      </c>
      <c r="F378" s="328">
        <v>3</v>
      </c>
      <c r="G378" s="40"/>
      <c r="H378" s="46"/>
    </row>
    <row r="379" s="2" customFormat="1" ht="16.8" customHeight="1">
      <c r="A379" s="40"/>
      <c r="B379" s="46"/>
      <c r="C379" s="327" t="s">
        <v>5535</v>
      </c>
      <c r="D379" s="327" t="s">
        <v>5536</v>
      </c>
      <c r="E379" s="18" t="s">
        <v>459</v>
      </c>
      <c r="F379" s="328">
        <v>3</v>
      </c>
      <c r="G379" s="40"/>
      <c r="H379" s="46"/>
    </row>
    <row r="380" s="2" customFormat="1" ht="16.8" customHeight="1">
      <c r="A380" s="40"/>
      <c r="B380" s="46"/>
      <c r="C380" s="327" t="s">
        <v>5575</v>
      </c>
      <c r="D380" s="327" t="s">
        <v>5576</v>
      </c>
      <c r="E380" s="18" t="s">
        <v>459</v>
      </c>
      <c r="F380" s="328">
        <v>3</v>
      </c>
      <c r="G380" s="40"/>
      <c r="H380" s="46"/>
    </row>
    <row r="381" s="2" customFormat="1">
      <c r="A381" s="40"/>
      <c r="B381" s="46"/>
      <c r="C381" s="327" t="s">
        <v>5654</v>
      </c>
      <c r="D381" s="327" t="s">
        <v>5655</v>
      </c>
      <c r="E381" s="18" t="s">
        <v>459</v>
      </c>
      <c r="F381" s="328">
        <v>6</v>
      </c>
      <c r="G381" s="40"/>
      <c r="H381" s="46"/>
    </row>
    <row r="382" s="2" customFormat="1">
      <c r="A382" s="40"/>
      <c r="B382" s="46"/>
      <c r="C382" s="327" t="s">
        <v>5697</v>
      </c>
      <c r="D382" s="327" t="s">
        <v>5698</v>
      </c>
      <c r="E382" s="18" t="s">
        <v>459</v>
      </c>
      <c r="F382" s="328">
        <v>6</v>
      </c>
      <c r="G382" s="40"/>
      <c r="H382" s="46"/>
    </row>
    <row r="383" s="2" customFormat="1" ht="16.8" customHeight="1">
      <c r="A383" s="40"/>
      <c r="B383" s="46"/>
      <c r="C383" s="323" t="s">
        <v>5400</v>
      </c>
      <c r="D383" s="324" t="s">
        <v>1</v>
      </c>
      <c r="E383" s="325" t="s">
        <v>1</v>
      </c>
      <c r="F383" s="326">
        <v>1</v>
      </c>
      <c r="G383" s="40"/>
      <c r="H383" s="46"/>
    </row>
    <row r="384" s="2" customFormat="1" ht="16.8" customHeight="1">
      <c r="A384" s="40"/>
      <c r="B384" s="46"/>
      <c r="C384" s="327" t="s">
        <v>5400</v>
      </c>
      <c r="D384" s="327" t="s">
        <v>5470</v>
      </c>
      <c r="E384" s="18" t="s">
        <v>1</v>
      </c>
      <c r="F384" s="328">
        <v>1</v>
      </c>
      <c r="G384" s="40"/>
      <c r="H384" s="46"/>
    </row>
    <row r="385" s="2" customFormat="1" ht="16.8" customHeight="1">
      <c r="A385" s="40"/>
      <c r="B385" s="46"/>
      <c r="C385" s="329" t="s">
        <v>6033</v>
      </c>
      <c r="D385" s="40"/>
      <c r="E385" s="40"/>
      <c r="F385" s="40"/>
      <c r="G385" s="40"/>
      <c r="H385" s="46"/>
    </row>
    <row r="386" s="2" customFormat="1" ht="16.8" customHeight="1">
      <c r="A386" s="40"/>
      <c r="B386" s="46"/>
      <c r="C386" s="327" t="s">
        <v>5466</v>
      </c>
      <c r="D386" s="327" t="s">
        <v>5467</v>
      </c>
      <c r="E386" s="18" t="s">
        <v>459</v>
      </c>
      <c r="F386" s="328">
        <v>1</v>
      </c>
      <c r="G386" s="40"/>
      <c r="H386" s="46"/>
    </row>
    <row r="387" s="2" customFormat="1" ht="16.8" customHeight="1">
      <c r="A387" s="40"/>
      <c r="B387" s="46"/>
      <c r="C387" s="327" t="s">
        <v>5539</v>
      </c>
      <c r="D387" s="327" t="s">
        <v>5540</v>
      </c>
      <c r="E387" s="18" t="s">
        <v>459</v>
      </c>
      <c r="F387" s="328">
        <v>1</v>
      </c>
      <c r="G387" s="40"/>
      <c r="H387" s="46"/>
    </row>
    <row r="388" s="2" customFormat="1" ht="16.8" customHeight="1">
      <c r="A388" s="40"/>
      <c r="B388" s="46"/>
      <c r="C388" s="327" t="s">
        <v>5579</v>
      </c>
      <c r="D388" s="327" t="s">
        <v>5580</v>
      </c>
      <c r="E388" s="18" t="s">
        <v>459</v>
      </c>
      <c r="F388" s="328">
        <v>1</v>
      </c>
      <c r="G388" s="40"/>
      <c r="H388" s="46"/>
    </row>
    <row r="389" s="2" customFormat="1">
      <c r="A389" s="40"/>
      <c r="B389" s="46"/>
      <c r="C389" s="327" t="s">
        <v>5659</v>
      </c>
      <c r="D389" s="327" t="s">
        <v>5660</v>
      </c>
      <c r="E389" s="18" t="s">
        <v>459</v>
      </c>
      <c r="F389" s="328">
        <v>2</v>
      </c>
      <c r="G389" s="40"/>
      <c r="H389" s="46"/>
    </row>
    <row r="390" s="2" customFormat="1">
      <c r="A390" s="40"/>
      <c r="B390" s="46"/>
      <c r="C390" s="327" t="s">
        <v>5701</v>
      </c>
      <c r="D390" s="327" t="s">
        <v>5702</v>
      </c>
      <c r="E390" s="18" t="s">
        <v>459</v>
      </c>
      <c r="F390" s="328">
        <v>2</v>
      </c>
      <c r="G390" s="40"/>
      <c r="H390" s="46"/>
    </row>
    <row r="391" s="2" customFormat="1" ht="16.8" customHeight="1">
      <c r="A391" s="40"/>
      <c r="B391" s="46"/>
      <c r="C391" s="323" t="s">
        <v>5401</v>
      </c>
      <c r="D391" s="324" t="s">
        <v>1</v>
      </c>
      <c r="E391" s="325" t="s">
        <v>1</v>
      </c>
      <c r="F391" s="326">
        <v>2</v>
      </c>
      <c r="G391" s="40"/>
      <c r="H391" s="46"/>
    </row>
    <row r="392" s="2" customFormat="1" ht="16.8" customHeight="1">
      <c r="A392" s="40"/>
      <c r="B392" s="46"/>
      <c r="C392" s="327" t="s">
        <v>5401</v>
      </c>
      <c r="D392" s="327" t="s">
        <v>5475</v>
      </c>
      <c r="E392" s="18" t="s">
        <v>1</v>
      </c>
      <c r="F392" s="328">
        <v>2</v>
      </c>
      <c r="G392" s="40"/>
      <c r="H392" s="46"/>
    </row>
    <row r="393" s="2" customFormat="1" ht="16.8" customHeight="1">
      <c r="A393" s="40"/>
      <c r="B393" s="46"/>
      <c r="C393" s="329" t="s">
        <v>6033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327" t="s">
        <v>5471</v>
      </c>
      <c r="D394" s="327" t="s">
        <v>5472</v>
      </c>
      <c r="E394" s="18" t="s">
        <v>459</v>
      </c>
      <c r="F394" s="328">
        <v>2</v>
      </c>
      <c r="G394" s="40"/>
      <c r="H394" s="46"/>
    </row>
    <row r="395" s="2" customFormat="1" ht="16.8" customHeight="1">
      <c r="A395" s="40"/>
      <c r="B395" s="46"/>
      <c r="C395" s="327" t="s">
        <v>5543</v>
      </c>
      <c r="D395" s="327" t="s">
        <v>5544</v>
      </c>
      <c r="E395" s="18" t="s">
        <v>459</v>
      </c>
      <c r="F395" s="328">
        <v>2</v>
      </c>
      <c r="G395" s="40"/>
      <c r="H395" s="46"/>
    </row>
    <row r="396" s="2" customFormat="1" ht="16.8" customHeight="1">
      <c r="A396" s="40"/>
      <c r="B396" s="46"/>
      <c r="C396" s="327" t="s">
        <v>5583</v>
      </c>
      <c r="D396" s="327" t="s">
        <v>5584</v>
      </c>
      <c r="E396" s="18" t="s">
        <v>459</v>
      </c>
      <c r="F396" s="328">
        <v>2</v>
      </c>
      <c r="G396" s="40"/>
      <c r="H396" s="46"/>
    </row>
    <row r="397" s="2" customFormat="1">
      <c r="A397" s="40"/>
      <c r="B397" s="46"/>
      <c r="C397" s="327" t="s">
        <v>5664</v>
      </c>
      <c r="D397" s="327" t="s">
        <v>5665</v>
      </c>
      <c r="E397" s="18" t="s">
        <v>459</v>
      </c>
      <c r="F397" s="328">
        <v>4</v>
      </c>
      <c r="G397" s="40"/>
      <c r="H397" s="46"/>
    </row>
    <row r="398" s="2" customFormat="1">
      <c r="A398" s="40"/>
      <c r="B398" s="46"/>
      <c r="C398" s="327" t="s">
        <v>5705</v>
      </c>
      <c r="D398" s="327" t="s">
        <v>5706</v>
      </c>
      <c r="E398" s="18" t="s">
        <v>459</v>
      </c>
      <c r="F398" s="328">
        <v>4</v>
      </c>
      <c r="G398" s="40"/>
      <c r="H398" s="46"/>
    </row>
    <row r="399" s="2" customFormat="1" ht="16.8" customHeight="1">
      <c r="A399" s="40"/>
      <c r="B399" s="46"/>
      <c r="C399" s="323" t="s">
        <v>5402</v>
      </c>
      <c r="D399" s="324" t="s">
        <v>1</v>
      </c>
      <c r="E399" s="325" t="s">
        <v>1</v>
      </c>
      <c r="F399" s="326">
        <v>7</v>
      </c>
      <c r="G399" s="40"/>
      <c r="H399" s="46"/>
    </row>
    <row r="400" s="2" customFormat="1" ht="16.8" customHeight="1">
      <c r="A400" s="40"/>
      <c r="B400" s="46"/>
      <c r="C400" s="327" t="s">
        <v>5402</v>
      </c>
      <c r="D400" s="327" t="s">
        <v>5455</v>
      </c>
      <c r="E400" s="18" t="s">
        <v>1</v>
      </c>
      <c r="F400" s="328">
        <v>7</v>
      </c>
      <c r="G400" s="40"/>
      <c r="H400" s="46"/>
    </row>
    <row r="401" s="2" customFormat="1" ht="16.8" customHeight="1">
      <c r="A401" s="40"/>
      <c r="B401" s="46"/>
      <c r="C401" s="329" t="s">
        <v>6033</v>
      </c>
      <c r="D401" s="40"/>
      <c r="E401" s="40"/>
      <c r="F401" s="40"/>
      <c r="G401" s="40"/>
      <c r="H401" s="46"/>
    </row>
    <row r="402" s="2" customFormat="1" ht="16.8" customHeight="1">
      <c r="A402" s="40"/>
      <c r="B402" s="46"/>
      <c r="C402" s="327" t="s">
        <v>5451</v>
      </c>
      <c r="D402" s="327" t="s">
        <v>5452</v>
      </c>
      <c r="E402" s="18" t="s">
        <v>459</v>
      </c>
      <c r="F402" s="328">
        <v>7</v>
      </c>
      <c r="G402" s="40"/>
      <c r="H402" s="46"/>
    </row>
    <row r="403" s="2" customFormat="1" ht="16.8" customHeight="1">
      <c r="A403" s="40"/>
      <c r="B403" s="46"/>
      <c r="C403" s="327" t="s">
        <v>5531</v>
      </c>
      <c r="D403" s="327" t="s">
        <v>5532</v>
      </c>
      <c r="E403" s="18" t="s">
        <v>459</v>
      </c>
      <c r="F403" s="328">
        <v>7</v>
      </c>
      <c r="G403" s="40"/>
      <c r="H403" s="46"/>
    </row>
    <row r="404" s="2" customFormat="1" ht="16.8" customHeight="1">
      <c r="A404" s="40"/>
      <c r="B404" s="46"/>
      <c r="C404" s="327" t="s">
        <v>5567</v>
      </c>
      <c r="D404" s="327" t="s">
        <v>5568</v>
      </c>
      <c r="E404" s="18" t="s">
        <v>459</v>
      </c>
      <c r="F404" s="328">
        <v>7</v>
      </c>
      <c r="G404" s="40"/>
      <c r="H404" s="46"/>
    </row>
    <row r="405" s="2" customFormat="1" ht="16.8" customHeight="1">
      <c r="A405" s="40"/>
      <c r="B405" s="46"/>
      <c r="C405" s="327" t="s">
        <v>5607</v>
      </c>
      <c r="D405" s="327" t="s">
        <v>5608</v>
      </c>
      <c r="E405" s="18" t="s">
        <v>459</v>
      </c>
      <c r="F405" s="328">
        <v>7</v>
      </c>
      <c r="G405" s="40"/>
      <c r="H405" s="46"/>
    </row>
    <row r="406" s="2" customFormat="1">
      <c r="A406" s="40"/>
      <c r="B406" s="46"/>
      <c r="C406" s="327" t="s">
        <v>5644</v>
      </c>
      <c r="D406" s="327" t="s">
        <v>5645</v>
      </c>
      <c r="E406" s="18" t="s">
        <v>459</v>
      </c>
      <c r="F406" s="328">
        <v>14</v>
      </c>
      <c r="G406" s="40"/>
      <c r="H406" s="46"/>
    </row>
    <row r="407" s="2" customFormat="1">
      <c r="A407" s="40"/>
      <c r="B407" s="46"/>
      <c r="C407" s="327" t="s">
        <v>5689</v>
      </c>
      <c r="D407" s="327" t="s">
        <v>5690</v>
      </c>
      <c r="E407" s="18" t="s">
        <v>459</v>
      </c>
      <c r="F407" s="328">
        <v>14</v>
      </c>
      <c r="G407" s="40"/>
      <c r="H407" s="46"/>
    </row>
    <row r="408" s="2" customFormat="1" ht="16.8" customHeight="1">
      <c r="A408" s="40"/>
      <c r="B408" s="46"/>
      <c r="C408" s="323" t="s">
        <v>5403</v>
      </c>
      <c r="D408" s="324" t="s">
        <v>1</v>
      </c>
      <c r="E408" s="325" t="s">
        <v>1</v>
      </c>
      <c r="F408" s="326">
        <v>309</v>
      </c>
      <c r="G408" s="40"/>
      <c r="H408" s="46"/>
    </row>
    <row r="409" s="2" customFormat="1" ht="16.8" customHeight="1">
      <c r="A409" s="40"/>
      <c r="B409" s="46"/>
      <c r="C409" s="327" t="s">
        <v>5403</v>
      </c>
      <c r="D409" s="327" t="s">
        <v>5435</v>
      </c>
      <c r="E409" s="18" t="s">
        <v>1</v>
      </c>
      <c r="F409" s="328">
        <v>309</v>
      </c>
      <c r="G409" s="40"/>
      <c r="H409" s="46"/>
    </row>
    <row r="410" s="2" customFormat="1" ht="16.8" customHeight="1">
      <c r="A410" s="40"/>
      <c r="B410" s="46"/>
      <c r="C410" s="329" t="s">
        <v>6033</v>
      </c>
      <c r="D410" s="40"/>
      <c r="E410" s="40"/>
      <c r="F410" s="40"/>
      <c r="G410" s="40"/>
      <c r="H410" s="46"/>
    </row>
    <row r="411" s="2" customFormat="1" ht="16.8" customHeight="1">
      <c r="A411" s="40"/>
      <c r="B411" s="46"/>
      <c r="C411" s="327" t="s">
        <v>5431</v>
      </c>
      <c r="D411" s="327" t="s">
        <v>5432</v>
      </c>
      <c r="E411" s="18" t="s">
        <v>459</v>
      </c>
      <c r="F411" s="328">
        <v>309</v>
      </c>
      <c r="G411" s="40"/>
      <c r="H411" s="46"/>
    </row>
    <row r="412" s="2" customFormat="1" ht="16.8" customHeight="1">
      <c r="A412" s="40"/>
      <c r="B412" s="46"/>
      <c r="C412" s="327" t="s">
        <v>5515</v>
      </c>
      <c r="D412" s="327" t="s">
        <v>5516</v>
      </c>
      <c r="E412" s="18" t="s">
        <v>459</v>
      </c>
      <c r="F412" s="328">
        <v>309</v>
      </c>
      <c r="G412" s="40"/>
      <c r="H412" s="46"/>
    </row>
    <row r="413" s="2" customFormat="1" ht="16.8" customHeight="1">
      <c r="A413" s="40"/>
      <c r="B413" s="46"/>
      <c r="C413" s="327" t="s">
        <v>5551</v>
      </c>
      <c r="D413" s="327" t="s">
        <v>5552</v>
      </c>
      <c r="E413" s="18" t="s">
        <v>459</v>
      </c>
      <c r="F413" s="328">
        <v>309</v>
      </c>
      <c r="G413" s="40"/>
      <c r="H413" s="46"/>
    </row>
    <row r="414" s="2" customFormat="1">
      <c r="A414" s="40"/>
      <c r="B414" s="46"/>
      <c r="C414" s="327" t="s">
        <v>5624</v>
      </c>
      <c r="D414" s="327" t="s">
        <v>5625</v>
      </c>
      <c r="E414" s="18" t="s">
        <v>459</v>
      </c>
      <c r="F414" s="328">
        <v>618</v>
      </c>
      <c r="G414" s="40"/>
      <c r="H414" s="46"/>
    </row>
    <row r="415" s="2" customFormat="1">
      <c r="A415" s="40"/>
      <c r="B415" s="46"/>
      <c r="C415" s="327" t="s">
        <v>5673</v>
      </c>
      <c r="D415" s="327" t="s">
        <v>5674</v>
      </c>
      <c r="E415" s="18" t="s">
        <v>459</v>
      </c>
      <c r="F415" s="328">
        <v>618</v>
      </c>
      <c r="G415" s="40"/>
      <c r="H415" s="46"/>
    </row>
    <row r="416" s="2" customFormat="1" ht="16.8" customHeight="1">
      <c r="A416" s="40"/>
      <c r="B416" s="46"/>
      <c r="C416" s="323" t="s">
        <v>5405</v>
      </c>
      <c r="D416" s="324" t="s">
        <v>1</v>
      </c>
      <c r="E416" s="325" t="s">
        <v>1</v>
      </c>
      <c r="F416" s="326">
        <v>55</v>
      </c>
      <c r="G416" s="40"/>
      <c r="H416" s="46"/>
    </row>
    <row r="417" s="2" customFormat="1" ht="16.8" customHeight="1">
      <c r="A417" s="40"/>
      <c r="B417" s="46"/>
      <c r="C417" s="327" t="s">
        <v>5405</v>
      </c>
      <c r="D417" s="327" t="s">
        <v>5440</v>
      </c>
      <c r="E417" s="18" t="s">
        <v>1</v>
      </c>
      <c r="F417" s="328">
        <v>55</v>
      </c>
      <c r="G417" s="40"/>
      <c r="H417" s="46"/>
    </row>
    <row r="418" s="2" customFormat="1" ht="16.8" customHeight="1">
      <c r="A418" s="40"/>
      <c r="B418" s="46"/>
      <c r="C418" s="329" t="s">
        <v>6033</v>
      </c>
      <c r="D418" s="40"/>
      <c r="E418" s="40"/>
      <c r="F418" s="40"/>
      <c r="G418" s="40"/>
      <c r="H418" s="46"/>
    </row>
    <row r="419" s="2" customFormat="1" ht="16.8" customHeight="1">
      <c r="A419" s="40"/>
      <c r="B419" s="46"/>
      <c r="C419" s="327" t="s">
        <v>5436</v>
      </c>
      <c r="D419" s="327" t="s">
        <v>5437</v>
      </c>
      <c r="E419" s="18" t="s">
        <v>459</v>
      </c>
      <c r="F419" s="328">
        <v>55</v>
      </c>
      <c r="G419" s="40"/>
      <c r="H419" s="46"/>
    </row>
    <row r="420" s="2" customFormat="1" ht="16.8" customHeight="1">
      <c r="A420" s="40"/>
      <c r="B420" s="46"/>
      <c r="C420" s="327" t="s">
        <v>5519</v>
      </c>
      <c r="D420" s="327" t="s">
        <v>5520</v>
      </c>
      <c r="E420" s="18" t="s">
        <v>459</v>
      </c>
      <c r="F420" s="328">
        <v>55</v>
      </c>
      <c r="G420" s="40"/>
      <c r="H420" s="46"/>
    </row>
    <row r="421" s="2" customFormat="1" ht="16.8" customHeight="1">
      <c r="A421" s="40"/>
      <c r="B421" s="46"/>
      <c r="C421" s="327" t="s">
        <v>5555</v>
      </c>
      <c r="D421" s="327" t="s">
        <v>5556</v>
      </c>
      <c r="E421" s="18" t="s">
        <v>459</v>
      </c>
      <c r="F421" s="328">
        <v>55</v>
      </c>
      <c r="G421" s="40"/>
      <c r="H421" s="46"/>
    </row>
    <row r="422" s="2" customFormat="1">
      <c r="A422" s="40"/>
      <c r="B422" s="46"/>
      <c r="C422" s="327" t="s">
        <v>5629</v>
      </c>
      <c r="D422" s="327" t="s">
        <v>5630</v>
      </c>
      <c r="E422" s="18" t="s">
        <v>459</v>
      </c>
      <c r="F422" s="328">
        <v>110</v>
      </c>
      <c r="G422" s="40"/>
      <c r="H422" s="46"/>
    </row>
    <row r="423" s="2" customFormat="1">
      <c r="A423" s="40"/>
      <c r="B423" s="46"/>
      <c r="C423" s="327" t="s">
        <v>5677</v>
      </c>
      <c r="D423" s="327" t="s">
        <v>5678</v>
      </c>
      <c r="E423" s="18" t="s">
        <v>459</v>
      </c>
      <c r="F423" s="328">
        <v>110</v>
      </c>
      <c r="G423" s="40"/>
      <c r="H423" s="46"/>
    </row>
    <row r="424" s="2" customFormat="1" ht="16.8" customHeight="1">
      <c r="A424" s="40"/>
      <c r="B424" s="46"/>
      <c r="C424" s="323" t="s">
        <v>5406</v>
      </c>
      <c r="D424" s="324" t="s">
        <v>1</v>
      </c>
      <c r="E424" s="325" t="s">
        <v>1</v>
      </c>
      <c r="F424" s="326">
        <v>27</v>
      </c>
      <c r="G424" s="40"/>
      <c r="H424" s="46"/>
    </row>
    <row r="425" s="2" customFormat="1" ht="16.8" customHeight="1">
      <c r="A425" s="40"/>
      <c r="B425" s="46"/>
      <c r="C425" s="327" t="s">
        <v>5406</v>
      </c>
      <c r="D425" s="327" t="s">
        <v>5445</v>
      </c>
      <c r="E425" s="18" t="s">
        <v>1</v>
      </c>
      <c r="F425" s="328">
        <v>27</v>
      </c>
      <c r="G425" s="40"/>
      <c r="H425" s="46"/>
    </row>
    <row r="426" s="2" customFormat="1" ht="16.8" customHeight="1">
      <c r="A426" s="40"/>
      <c r="B426" s="46"/>
      <c r="C426" s="329" t="s">
        <v>6033</v>
      </c>
      <c r="D426" s="40"/>
      <c r="E426" s="40"/>
      <c r="F426" s="40"/>
      <c r="G426" s="40"/>
      <c r="H426" s="46"/>
    </row>
    <row r="427" s="2" customFormat="1" ht="16.8" customHeight="1">
      <c r="A427" s="40"/>
      <c r="B427" s="46"/>
      <c r="C427" s="327" t="s">
        <v>5441</v>
      </c>
      <c r="D427" s="327" t="s">
        <v>5442</v>
      </c>
      <c r="E427" s="18" t="s">
        <v>459</v>
      </c>
      <c r="F427" s="328">
        <v>27</v>
      </c>
      <c r="G427" s="40"/>
      <c r="H427" s="46"/>
    </row>
    <row r="428" s="2" customFormat="1" ht="16.8" customHeight="1">
      <c r="A428" s="40"/>
      <c r="B428" s="46"/>
      <c r="C428" s="327" t="s">
        <v>5523</v>
      </c>
      <c r="D428" s="327" t="s">
        <v>5524</v>
      </c>
      <c r="E428" s="18" t="s">
        <v>459</v>
      </c>
      <c r="F428" s="328">
        <v>27</v>
      </c>
      <c r="G428" s="40"/>
      <c r="H428" s="46"/>
    </row>
    <row r="429" s="2" customFormat="1" ht="16.8" customHeight="1">
      <c r="A429" s="40"/>
      <c r="B429" s="46"/>
      <c r="C429" s="327" t="s">
        <v>5559</v>
      </c>
      <c r="D429" s="327" t="s">
        <v>5560</v>
      </c>
      <c r="E429" s="18" t="s">
        <v>459</v>
      </c>
      <c r="F429" s="328">
        <v>27</v>
      </c>
      <c r="G429" s="40"/>
      <c r="H429" s="46"/>
    </row>
    <row r="430" s="2" customFormat="1">
      <c r="A430" s="40"/>
      <c r="B430" s="46"/>
      <c r="C430" s="327" t="s">
        <v>5634</v>
      </c>
      <c r="D430" s="327" t="s">
        <v>5635</v>
      </c>
      <c r="E430" s="18" t="s">
        <v>459</v>
      </c>
      <c r="F430" s="328">
        <v>54</v>
      </c>
      <c r="G430" s="40"/>
      <c r="H430" s="46"/>
    </row>
    <row r="431" s="2" customFormat="1">
      <c r="A431" s="40"/>
      <c r="B431" s="46"/>
      <c r="C431" s="327" t="s">
        <v>5681</v>
      </c>
      <c r="D431" s="327" t="s">
        <v>5682</v>
      </c>
      <c r="E431" s="18" t="s">
        <v>459</v>
      </c>
      <c r="F431" s="328">
        <v>54</v>
      </c>
      <c r="G431" s="40"/>
      <c r="H431" s="46"/>
    </row>
    <row r="432" s="2" customFormat="1" ht="16.8" customHeight="1">
      <c r="A432" s="40"/>
      <c r="B432" s="46"/>
      <c r="C432" s="323" t="s">
        <v>5408</v>
      </c>
      <c r="D432" s="324" t="s">
        <v>1</v>
      </c>
      <c r="E432" s="325" t="s">
        <v>1</v>
      </c>
      <c r="F432" s="326">
        <v>4</v>
      </c>
      <c r="G432" s="40"/>
      <c r="H432" s="46"/>
    </row>
    <row r="433" s="2" customFormat="1" ht="16.8" customHeight="1">
      <c r="A433" s="40"/>
      <c r="B433" s="46"/>
      <c r="C433" s="327" t="s">
        <v>5408</v>
      </c>
      <c r="D433" s="327" t="s">
        <v>5450</v>
      </c>
      <c r="E433" s="18" t="s">
        <v>1</v>
      </c>
      <c r="F433" s="328">
        <v>4</v>
      </c>
      <c r="G433" s="40"/>
      <c r="H433" s="46"/>
    </row>
    <row r="434" s="2" customFormat="1" ht="16.8" customHeight="1">
      <c r="A434" s="40"/>
      <c r="B434" s="46"/>
      <c r="C434" s="329" t="s">
        <v>6033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327" t="s">
        <v>5446</v>
      </c>
      <c r="D435" s="327" t="s">
        <v>5447</v>
      </c>
      <c r="E435" s="18" t="s">
        <v>459</v>
      </c>
      <c r="F435" s="328">
        <v>4</v>
      </c>
      <c r="G435" s="40"/>
      <c r="H435" s="46"/>
    </row>
    <row r="436" s="2" customFormat="1" ht="16.8" customHeight="1">
      <c r="A436" s="40"/>
      <c r="B436" s="46"/>
      <c r="C436" s="327" t="s">
        <v>5527</v>
      </c>
      <c r="D436" s="327" t="s">
        <v>5528</v>
      </c>
      <c r="E436" s="18" t="s">
        <v>459</v>
      </c>
      <c r="F436" s="328">
        <v>4</v>
      </c>
      <c r="G436" s="40"/>
      <c r="H436" s="46"/>
    </row>
    <row r="437" s="2" customFormat="1" ht="16.8" customHeight="1">
      <c r="A437" s="40"/>
      <c r="B437" s="46"/>
      <c r="C437" s="327" t="s">
        <v>5563</v>
      </c>
      <c r="D437" s="327" t="s">
        <v>5564</v>
      </c>
      <c r="E437" s="18" t="s">
        <v>459</v>
      </c>
      <c r="F437" s="328">
        <v>4</v>
      </c>
      <c r="G437" s="40"/>
      <c r="H437" s="46"/>
    </row>
    <row r="438" s="2" customFormat="1">
      <c r="A438" s="40"/>
      <c r="B438" s="46"/>
      <c r="C438" s="327" t="s">
        <v>5639</v>
      </c>
      <c r="D438" s="327" t="s">
        <v>5640</v>
      </c>
      <c r="E438" s="18" t="s">
        <v>459</v>
      </c>
      <c r="F438" s="328">
        <v>8</v>
      </c>
      <c r="G438" s="40"/>
      <c r="H438" s="46"/>
    </row>
    <row r="439" s="2" customFormat="1">
      <c r="A439" s="40"/>
      <c r="B439" s="46"/>
      <c r="C439" s="327" t="s">
        <v>5685</v>
      </c>
      <c r="D439" s="327" t="s">
        <v>5686</v>
      </c>
      <c r="E439" s="18" t="s">
        <v>459</v>
      </c>
      <c r="F439" s="328">
        <v>8</v>
      </c>
      <c r="G439" s="40"/>
      <c r="H439" s="46"/>
    </row>
    <row r="440" s="2" customFormat="1" ht="16.8" customHeight="1">
      <c r="A440" s="40"/>
      <c r="B440" s="46"/>
      <c r="C440" s="323" t="s">
        <v>5409</v>
      </c>
      <c r="D440" s="324" t="s">
        <v>1</v>
      </c>
      <c r="E440" s="325" t="s">
        <v>1</v>
      </c>
      <c r="F440" s="326">
        <v>1</v>
      </c>
      <c r="G440" s="40"/>
      <c r="H440" s="46"/>
    </row>
    <row r="441" s="2" customFormat="1" ht="16.8" customHeight="1">
      <c r="A441" s="40"/>
      <c r="B441" s="46"/>
      <c r="C441" s="327" t="s">
        <v>5409</v>
      </c>
      <c r="D441" s="327" t="s">
        <v>5460</v>
      </c>
      <c r="E441" s="18" t="s">
        <v>1</v>
      </c>
      <c r="F441" s="328">
        <v>1</v>
      </c>
      <c r="G441" s="40"/>
      <c r="H441" s="46"/>
    </row>
    <row r="442" s="2" customFormat="1" ht="16.8" customHeight="1">
      <c r="A442" s="40"/>
      <c r="B442" s="46"/>
      <c r="C442" s="329" t="s">
        <v>6033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7" t="s">
        <v>5456</v>
      </c>
      <c r="D443" s="327" t="s">
        <v>5457</v>
      </c>
      <c r="E443" s="18" t="s">
        <v>459</v>
      </c>
      <c r="F443" s="328">
        <v>1</v>
      </c>
      <c r="G443" s="40"/>
      <c r="H443" s="46"/>
    </row>
    <row r="444" s="2" customFormat="1" ht="16.8" customHeight="1">
      <c r="A444" s="40"/>
      <c r="B444" s="46"/>
      <c r="C444" s="327" t="s">
        <v>5571</v>
      </c>
      <c r="D444" s="327" t="s">
        <v>5572</v>
      </c>
      <c r="E444" s="18" t="s">
        <v>459</v>
      </c>
      <c r="F444" s="328">
        <v>1</v>
      </c>
      <c r="G444" s="40"/>
      <c r="H444" s="46"/>
    </row>
    <row r="445" s="2" customFormat="1">
      <c r="A445" s="40"/>
      <c r="B445" s="46"/>
      <c r="C445" s="327" t="s">
        <v>5649</v>
      </c>
      <c r="D445" s="327" t="s">
        <v>5650</v>
      </c>
      <c r="E445" s="18" t="s">
        <v>459</v>
      </c>
      <c r="F445" s="328">
        <v>2</v>
      </c>
      <c r="G445" s="40"/>
      <c r="H445" s="46"/>
    </row>
    <row r="446" s="2" customFormat="1">
      <c r="A446" s="40"/>
      <c r="B446" s="46"/>
      <c r="C446" s="327" t="s">
        <v>5693</v>
      </c>
      <c r="D446" s="327" t="s">
        <v>5694</v>
      </c>
      <c r="E446" s="18" t="s">
        <v>459</v>
      </c>
      <c r="F446" s="328">
        <v>2</v>
      </c>
      <c r="G446" s="40"/>
      <c r="H446" s="46"/>
    </row>
    <row r="447" s="2" customFormat="1" ht="16.8" customHeight="1">
      <c r="A447" s="40"/>
      <c r="B447" s="46"/>
      <c r="C447" s="323" t="s">
        <v>5410</v>
      </c>
      <c r="D447" s="324" t="s">
        <v>1</v>
      </c>
      <c r="E447" s="325" t="s">
        <v>1</v>
      </c>
      <c r="F447" s="326">
        <v>322</v>
      </c>
      <c r="G447" s="40"/>
      <c r="H447" s="46"/>
    </row>
    <row r="448" s="2" customFormat="1" ht="16.8" customHeight="1">
      <c r="A448" s="40"/>
      <c r="B448" s="46"/>
      <c r="C448" s="327" t="s">
        <v>5410</v>
      </c>
      <c r="D448" s="327" t="s">
        <v>5430</v>
      </c>
      <c r="E448" s="18" t="s">
        <v>1</v>
      </c>
      <c r="F448" s="328">
        <v>322</v>
      </c>
      <c r="G448" s="40"/>
      <c r="H448" s="46"/>
    </row>
    <row r="449" s="2" customFormat="1" ht="16.8" customHeight="1">
      <c r="A449" s="40"/>
      <c r="B449" s="46"/>
      <c r="C449" s="329" t="s">
        <v>6033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7" t="s">
        <v>5426</v>
      </c>
      <c r="D450" s="327" t="s">
        <v>5427</v>
      </c>
      <c r="E450" s="18" t="s">
        <v>459</v>
      </c>
      <c r="F450" s="328">
        <v>322</v>
      </c>
      <c r="G450" s="40"/>
      <c r="H450" s="46"/>
    </row>
    <row r="451" s="2" customFormat="1" ht="16.8" customHeight="1">
      <c r="A451" s="40"/>
      <c r="B451" s="46"/>
      <c r="C451" s="327" t="s">
        <v>5511</v>
      </c>
      <c r="D451" s="327" t="s">
        <v>5512</v>
      </c>
      <c r="E451" s="18" t="s">
        <v>459</v>
      </c>
      <c r="F451" s="328">
        <v>322</v>
      </c>
      <c r="G451" s="40"/>
      <c r="H451" s="46"/>
    </row>
    <row r="452" s="2" customFormat="1" ht="16.8" customHeight="1">
      <c r="A452" s="40"/>
      <c r="B452" s="46"/>
      <c r="C452" s="327" t="s">
        <v>5547</v>
      </c>
      <c r="D452" s="327" t="s">
        <v>5548</v>
      </c>
      <c r="E452" s="18" t="s">
        <v>459</v>
      </c>
      <c r="F452" s="328">
        <v>322</v>
      </c>
      <c r="G452" s="40"/>
      <c r="H452" s="46"/>
    </row>
    <row r="453" s="2" customFormat="1">
      <c r="A453" s="40"/>
      <c r="B453" s="46"/>
      <c r="C453" s="327" t="s">
        <v>5619</v>
      </c>
      <c r="D453" s="327" t="s">
        <v>5620</v>
      </c>
      <c r="E453" s="18" t="s">
        <v>459</v>
      </c>
      <c r="F453" s="328">
        <v>644</v>
      </c>
      <c r="G453" s="40"/>
      <c r="H453" s="46"/>
    </row>
    <row r="454" s="2" customFormat="1">
      <c r="A454" s="40"/>
      <c r="B454" s="46"/>
      <c r="C454" s="327" t="s">
        <v>5669</v>
      </c>
      <c r="D454" s="327" t="s">
        <v>5670</v>
      </c>
      <c r="E454" s="18" t="s">
        <v>459</v>
      </c>
      <c r="F454" s="328">
        <v>644</v>
      </c>
      <c r="G454" s="40"/>
      <c r="H454" s="46"/>
    </row>
    <row r="455" s="2" customFormat="1" ht="16.8" customHeight="1">
      <c r="A455" s="40"/>
      <c r="B455" s="46"/>
      <c r="C455" s="323" t="s">
        <v>5412</v>
      </c>
      <c r="D455" s="324" t="s">
        <v>1</v>
      </c>
      <c r="E455" s="325" t="s">
        <v>1</v>
      </c>
      <c r="F455" s="326">
        <v>15</v>
      </c>
      <c r="G455" s="40"/>
      <c r="H455" s="46"/>
    </row>
    <row r="456" s="2" customFormat="1" ht="16.8" customHeight="1">
      <c r="A456" s="40"/>
      <c r="B456" s="46"/>
      <c r="C456" s="327" t="s">
        <v>5412</v>
      </c>
      <c r="D456" s="327" t="s">
        <v>5500</v>
      </c>
      <c r="E456" s="18" t="s">
        <v>1</v>
      </c>
      <c r="F456" s="328">
        <v>15</v>
      </c>
      <c r="G456" s="40"/>
      <c r="H456" s="46"/>
    </row>
    <row r="457" s="2" customFormat="1" ht="16.8" customHeight="1">
      <c r="A457" s="40"/>
      <c r="B457" s="46"/>
      <c r="C457" s="329" t="s">
        <v>6033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327" t="s">
        <v>5496</v>
      </c>
      <c r="D458" s="327" t="s">
        <v>5497</v>
      </c>
      <c r="E458" s="18" t="s">
        <v>459</v>
      </c>
      <c r="F458" s="328">
        <v>15</v>
      </c>
      <c r="G458" s="40"/>
      <c r="H458" s="46"/>
    </row>
    <row r="459" s="2" customFormat="1" ht="16.8" customHeight="1">
      <c r="A459" s="40"/>
      <c r="B459" s="46"/>
      <c r="C459" s="327" t="s">
        <v>5603</v>
      </c>
      <c r="D459" s="327" t="s">
        <v>5604</v>
      </c>
      <c r="E459" s="18" t="s">
        <v>459</v>
      </c>
      <c r="F459" s="328">
        <v>15</v>
      </c>
      <c r="G459" s="40"/>
      <c r="H459" s="46"/>
    </row>
    <row r="460" s="2" customFormat="1" ht="16.8" customHeight="1">
      <c r="A460" s="40"/>
      <c r="B460" s="46"/>
      <c r="C460" s="327" t="s">
        <v>5729</v>
      </c>
      <c r="D460" s="327" t="s">
        <v>5730</v>
      </c>
      <c r="E460" s="18" t="s">
        <v>459</v>
      </c>
      <c r="F460" s="328">
        <v>435</v>
      </c>
      <c r="G460" s="40"/>
      <c r="H460" s="46"/>
    </row>
    <row r="461" s="2" customFormat="1" ht="16.8" customHeight="1">
      <c r="A461" s="40"/>
      <c r="B461" s="46"/>
      <c r="C461" s="327" t="s">
        <v>5759</v>
      </c>
      <c r="D461" s="327" t="s">
        <v>5760</v>
      </c>
      <c r="E461" s="18" t="s">
        <v>459</v>
      </c>
      <c r="F461" s="328">
        <v>15</v>
      </c>
      <c r="G461" s="40"/>
      <c r="H461" s="46"/>
    </row>
    <row r="462" s="2" customFormat="1" ht="16.8" customHeight="1">
      <c r="A462" s="40"/>
      <c r="B462" s="46"/>
      <c r="C462" s="327" t="s">
        <v>5776</v>
      </c>
      <c r="D462" s="327" t="s">
        <v>5777</v>
      </c>
      <c r="E462" s="18" t="s">
        <v>459</v>
      </c>
      <c r="F462" s="328">
        <v>702</v>
      </c>
      <c r="G462" s="40"/>
      <c r="H462" s="46"/>
    </row>
    <row r="463" s="2" customFormat="1" ht="16.8" customHeight="1">
      <c r="A463" s="40"/>
      <c r="B463" s="46"/>
      <c r="C463" s="323" t="s">
        <v>5413</v>
      </c>
      <c r="D463" s="324" t="s">
        <v>1</v>
      </c>
      <c r="E463" s="325" t="s">
        <v>1</v>
      </c>
      <c r="F463" s="326">
        <v>11</v>
      </c>
      <c r="G463" s="40"/>
      <c r="H463" s="46"/>
    </row>
    <row r="464" s="2" customFormat="1" ht="16.8" customHeight="1">
      <c r="A464" s="40"/>
      <c r="B464" s="46"/>
      <c r="C464" s="327" t="s">
        <v>5413</v>
      </c>
      <c r="D464" s="327" t="s">
        <v>5505</v>
      </c>
      <c r="E464" s="18" t="s">
        <v>1</v>
      </c>
      <c r="F464" s="328">
        <v>11</v>
      </c>
      <c r="G464" s="40"/>
      <c r="H464" s="46"/>
    </row>
    <row r="465" s="2" customFormat="1" ht="16.8" customHeight="1">
      <c r="A465" s="40"/>
      <c r="B465" s="46"/>
      <c r="C465" s="329" t="s">
        <v>6033</v>
      </c>
      <c r="D465" s="40"/>
      <c r="E465" s="40"/>
      <c r="F465" s="40"/>
      <c r="G465" s="40"/>
      <c r="H465" s="46"/>
    </row>
    <row r="466" s="2" customFormat="1" ht="16.8" customHeight="1">
      <c r="A466" s="40"/>
      <c r="B466" s="46"/>
      <c r="C466" s="327" t="s">
        <v>5501</v>
      </c>
      <c r="D466" s="327" t="s">
        <v>5502</v>
      </c>
      <c r="E466" s="18" t="s">
        <v>459</v>
      </c>
      <c r="F466" s="328">
        <v>11</v>
      </c>
      <c r="G466" s="40"/>
      <c r="H466" s="46"/>
    </row>
    <row r="467" s="2" customFormat="1" ht="16.8" customHeight="1">
      <c r="A467" s="40"/>
      <c r="B467" s="46"/>
      <c r="C467" s="327" t="s">
        <v>5734</v>
      </c>
      <c r="D467" s="327" t="s">
        <v>5735</v>
      </c>
      <c r="E467" s="18" t="s">
        <v>459</v>
      </c>
      <c r="F467" s="328">
        <v>319</v>
      </c>
      <c r="G467" s="40"/>
      <c r="H467" s="46"/>
    </row>
    <row r="468" s="2" customFormat="1" ht="16.8" customHeight="1">
      <c r="A468" s="40"/>
      <c r="B468" s="46"/>
      <c r="C468" s="327" t="s">
        <v>5763</v>
      </c>
      <c r="D468" s="327" t="s">
        <v>5764</v>
      </c>
      <c r="E468" s="18" t="s">
        <v>459</v>
      </c>
      <c r="F468" s="328">
        <v>11</v>
      </c>
      <c r="G468" s="40"/>
      <c r="H468" s="46"/>
    </row>
    <row r="469" s="2" customFormat="1" ht="16.8" customHeight="1">
      <c r="A469" s="40"/>
      <c r="B469" s="46"/>
      <c r="C469" s="327" t="s">
        <v>5776</v>
      </c>
      <c r="D469" s="327" t="s">
        <v>5777</v>
      </c>
      <c r="E469" s="18" t="s">
        <v>459</v>
      </c>
      <c r="F469" s="328">
        <v>702</v>
      </c>
      <c r="G469" s="40"/>
      <c r="H469" s="46"/>
    </row>
    <row r="470" s="2" customFormat="1" ht="16.8" customHeight="1">
      <c r="A470" s="40"/>
      <c r="B470" s="46"/>
      <c r="C470" s="323" t="s">
        <v>5414</v>
      </c>
      <c r="D470" s="324" t="s">
        <v>1</v>
      </c>
      <c r="E470" s="325" t="s">
        <v>1</v>
      </c>
      <c r="F470" s="326">
        <v>1</v>
      </c>
      <c r="G470" s="40"/>
      <c r="H470" s="46"/>
    </row>
    <row r="471" s="2" customFormat="1" ht="16.8" customHeight="1">
      <c r="A471" s="40"/>
      <c r="B471" s="46"/>
      <c r="C471" s="327" t="s">
        <v>5414</v>
      </c>
      <c r="D471" s="327" t="s">
        <v>5510</v>
      </c>
      <c r="E471" s="18" t="s">
        <v>1</v>
      </c>
      <c r="F471" s="328">
        <v>1</v>
      </c>
      <c r="G471" s="40"/>
      <c r="H471" s="46"/>
    </row>
    <row r="472" s="2" customFormat="1" ht="16.8" customHeight="1">
      <c r="A472" s="40"/>
      <c r="B472" s="46"/>
      <c r="C472" s="329" t="s">
        <v>6033</v>
      </c>
      <c r="D472" s="40"/>
      <c r="E472" s="40"/>
      <c r="F472" s="40"/>
      <c r="G472" s="40"/>
      <c r="H472" s="46"/>
    </row>
    <row r="473" s="2" customFormat="1" ht="16.8" customHeight="1">
      <c r="A473" s="40"/>
      <c r="B473" s="46"/>
      <c r="C473" s="327" t="s">
        <v>5506</v>
      </c>
      <c r="D473" s="327" t="s">
        <v>5507</v>
      </c>
      <c r="E473" s="18" t="s">
        <v>459</v>
      </c>
      <c r="F473" s="328">
        <v>1</v>
      </c>
      <c r="G473" s="40"/>
      <c r="H473" s="46"/>
    </row>
    <row r="474" s="2" customFormat="1" ht="16.8" customHeight="1">
      <c r="A474" s="40"/>
      <c r="B474" s="46"/>
      <c r="C474" s="327" t="s">
        <v>5611</v>
      </c>
      <c r="D474" s="327" t="s">
        <v>5612</v>
      </c>
      <c r="E474" s="18" t="s">
        <v>459</v>
      </c>
      <c r="F474" s="328">
        <v>1</v>
      </c>
      <c r="G474" s="40"/>
      <c r="H474" s="46"/>
    </row>
    <row r="475" s="2" customFormat="1" ht="16.8" customHeight="1">
      <c r="A475" s="40"/>
      <c r="B475" s="46"/>
      <c r="C475" s="327" t="s">
        <v>5739</v>
      </c>
      <c r="D475" s="327" t="s">
        <v>5740</v>
      </c>
      <c r="E475" s="18" t="s">
        <v>459</v>
      </c>
      <c r="F475" s="328">
        <v>1</v>
      </c>
      <c r="G475" s="40"/>
      <c r="H475" s="46"/>
    </row>
    <row r="476" s="2" customFormat="1" ht="16.8" customHeight="1">
      <c r="A476" s="40"/>
      <c r="B476" s="46"/>
      <c r="C476" s="327" t="s">
        <v>5767</v>
      </c>
      <c r="D476" s="327" t="s">
        <v>5768</v>
      </c>
      <c r="E476" s="18" t="s">
        <v>459</v>
      </c>
      <c r="F476" s="328">
        <v>1</v>
      </c>
      <c r="G476" s="40"/>
      <c r="H476" s="46"/>
    </row>
    <row r="477" s="2" customFormat="1" ht="16.8" customHeight="1">
      <c r="A477" s="40"/>
      <c r="B477" s="46"/>
      <c r="C477" s="327" t="s">
        <v>5776</v>
      </c>
      <c r="D477" s="327" t="s">
        <v>5777</v>
      </c>
      <c r="E477" s="18" t="s">
        <v>459</v>
      </c>
      <c r="F477" s="328">
        <v>702</v>
      </c>
      <c r="G477" s="40"/>
      <c r="H477" s="46"/>
    </row>
    <row r="478" s="2" customFormat="1" ht="16.8" customHeight="1">
      <c r="A478" s="40"/>
      <c r="B478" s="46"/>
      <c r="C478" s="323" t="s">
        <v>5415</v>
      </c>
      <c r="D478" s="324" t="s">
        <v>1</v>
      </c>
      <c r="E478" s="325" t="s">
        <v>1</v>
      </c>
      <c r="F478" s="326">
        <v>252</v>
      </c>
      <c r="G478" s="40"/>
      <c r="H478" s="46"/>
    </row>
    <row r="479" s="2" customFormat="1" ht="16.8" customHeight="1">
      <c r="A479" s="40"/>
      <c r="B479" s="46"/>
      <c r="C479" s="327" t="s">
        <v>5415</v>
      </c>
      <c r="D479" s="327" t="s">
        <v>5480</v>
      </c>
      <c r="E479" s="18" t="s">
        <v>1</v>
      </c>
      <c r="F479" s="328">
        <v>252</v>
      </c>
      <c r="G479" s="40"/>
      <c r="H479" s="46"/>
    </row>
    <row r="480" s="2" customFormat="1" ht="16.8" customHeight="1">
      <c r="A480" s="40"/>
      <c r="B480" s="46"/>
      <c r="C480" s="329" t="s">
        <v>6033</v>
      </c>
      <c r="D480" s="40"/>
      <c r="E480" s="40"/>
      <c r="F480" s="40"/>
      <c r="G480" s="40"/>
      <c r="H480" s="46"/>
    </row>
    <row r="481" s="2" customFormat="1" ht="16.8" customHeight="1">
      <c r="A481" s="40"/>
      <c r="B481" s="46"/>
      <c r="C481" s="327" t="s">
        <v>5476</v>
      </c>
      <c r="D481" s="327" t="s">
        <v>5477</v>
      </c>
      <c r="E481" s="18" t="s">
        <v>459</v>
      </c>
      <c r="F481" s="328">
        <v>252</v>
      </c>
      <c r="G481" s="40"/>
      <c r="H481" s="46"/>
    </row>
    <row r="482" s="2" customFormat="1" ht="16.8" customHeight="1">
      <c r="A482" s="40"/>
      <c r="B482" s="46"/>
      <c r="C482" s="327" t="s">
        <v>5587</v>
      </c>
      <c r="D482" s="327" t="s">
        <v>5588</v>
      </c>
      <c r="E482" s="18" t="s">
        <v>459</v>
      </c>
      <c r="F482" s="328">
        <v>252</v>
      </c>
      <c r="G482" s="40"/>
      <c r="H482" s="46"/>
    </row>
    <row r="483" s="2" customFormat="1" ht="16.8" customHeight="1">
      <c r="A483" s="40"/>
      <c r="B483" s="46"/>
      <c r="C483" s="327" t="s">
        <v>5709</v>
      </c>
      <c r="D483" s="327" t="s">
        <v>5710</v>
      </c>
      <c r="E483" s="18" t="s">
        <v>459</v>
      </c>
      <c r="F483" s="328">
        <v>7308</v>
      </c>
      <c r="G483" s="40"/>
      <c r="H483" s="46"/>
    </row>
    <row r="484" s="2" customFormat="1" ht="16.8" customHeight="1">
      <c r="A484" s="40"/>
      <c r="B484" s="46"/>
      <c r="C484" s="327" t="s">
        <v>5743</v>
      </c>
      <c r="D484" s="327" t="s">
        <v>5744</v>
      </c>
      <c r="E484" s="18" t="s">
        <v>459</v>
      </c>
      <c r="F484" s="328">
        <v>252</v>
      </c>
      <c r="G484" s="40"/>
      <c r="H484" s="46"/>
    </row>
    <row r="485" s="2" customFormat="1" ht="16.8" customHeight="1">
      <c r="A485" s="40"/>
      <c r="B485" s="46"/>
      <c r="C485" s="327" t="s">
        <v>5776</v>
      </c>
      <c r="D485" s="327" t="s">
        <v>5777</v>
      </c>
      <c r="E485" s="18" t="s">
        <v>459</v>
      </c>
      <c r="F485" s="328">
        <v>702</v>
      </c>
      <c r="G485" s="40"/>
      <c r="H485" s="46"/>
    </row>
    <row r="486" s="2" customFormat="1" ht="16.8" customHeight="1">
      <c r="A486" s="40"/>
      <c r="B486" s="46"/>
      <c r="C486" s="323" t="s">
        <v>5417</v>
      </c>
      <c r="D486" s="324" t="s">
        <v>1</v>
      </c>
      <c r="E486" s="325" t="s">
        <v>1</v>
      </c>
      <c r="F486" s="326">
        <v>221</v>
      </c>
      <c r="G486" s="40"/>
      <c r="H486" s="46"/>
    </row>
    <row r="487" s="2" customFormat="1" ht="16.8" customHeight="1">
      <c r="A487" s="40"/>
      <c r="B487" s="46"/>
      <c r="C487" s="327" t="s">
        <v>5417</v>
      </c>
      <c r="D487" s="327" t="s">
        <v>5485</v>
      </c>
      <c r="E487" s="18" t="s">
        <v>1</v>
      </c>
      <c r="F487" s="328">
        <v>221</v>
      </c>
      <c r="G487" s="40"/>
      <c r="H487" s="46"/>
    </row>
    <row r="488" s="2" customFormat="1" ht="16.8" customHeight="1">
      <c r="A488" s="40"/>
      <c r="B488" s="46"/>
      <c r="C488" s="329" t="s">
        <v>6033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327" t="s">
        <v>5481</v>
      </c>
      <c r="D489" s="327" t="s">
        <v>5482</v>
      </c>
      <c r="E489" s="18" t="s">
        <v>459</v>
      </c>
      <c r="F489" s="328">
        <v>221</v>
      </c>
      <c r="G489" s="40"/>
      <c r="H489" s="46"/>
    </row>
    <row r="490" s="2" customFormat="1" ht="16.8" customHeight="1">
      <c r="A490" s="40"/>
      <c r="B490" s="46"/>
      <c r="C490" s="327" t="s">
        <v>5591</v>
      </c>
      <c r="D490" s="327" t="s">
        <v>5592</v>
      </c>
      <c r="E490" s="18" t="s">
        <v>459</v>
      </c>
      <c r="F490" s="328">
        <v>221</v>
      </c>
      <c r="G490" s="40"/>
      <c r="H490" s="46"/>
    </row>
    <row r="491" s="2" customFormat="1" ht="16.8" customHeight="1">
      <c r="A491" s="40"/>
      <c r="B491" s="46"/>
      <c r="C491" s="327" t="s">
        <v>5714</v>
      </c>
      <c r="D491" s="327" t="s">
        <v>5715</v>
      </c>
      <c r="E491" s="18" t="s">
        <v>459</v>
      </c>
      <c r="F491" s="328">
        <v>6409</v>
      </c>
      <c r="G491" s="40"/>
      <c r="H491" s="46"/>
    </row>
    <row r="492" s="2" customFormat="1" ht="16.8" customHeight="1">
      <c r="A492" s="40"/>
      <c r="B492" s="46"/>
      <c r="C492" s="327" t="s">
        <v>5747</v>
      </c>
      <c r="D492" s="327" t="s">
        <v>5748</v>
      </c>
      <c r="E492" s="18" t="s">
        <v>459</v>
      </c>
      <c r="F492" s="328">
        <v>221</v>
      </c>
      <c r="G492" s="40"/>
      <c r="H492" s="46"/>
    </row>
    <row r="493" s="2" customFormat="1" ht="16.8" customHeight="1">
      <c r="A493" s="40"/>
      <c r="B493" s="46"/>
      <c r="C493" s="327" t="s">
        <v>5776</v>
      </c>
      <c r="D493" s="327" t="s">
        <v>5777</v>
      </c>
      <c r="E493" s="18" t="s">
        <v>459</v>
      </c>
      <c r="F493" s="328">
        <v>702</v>
      </c>
      <c r="G493" s="40"/>
      <c r="H493" s="46"/>
    </row>
    <row r="494" s="2" customFormat="1" ht="16.8" customHeight="1">
      <c r="A494" s="40"/>
      <c r="B494" s="46"/>
      <c r="C494" s="323" t="s">
        <v>5419</v>
      </c>
      <c r="D494" s="324" t="s">
        <v>1</v>
      </c>
      <c r="E494" s="325" t="s">
        <v>1</v>
      </c>
      <c r="F494" s="326">
        <v>103</v>
      </c>
      <c r="G494" s="40"/>
      <c r="H494" s="46"/>
    </row>
    <row r="495" s="2" customFormat="1" ht="16.8" customHeight="1">
      <c r="A495" s="40"/>
      <c r="B495" s="46"/>
      <c r="C495" s="327" t="s">
        <v>5419</v>
      </c>
      <c r="D495" s="327" t="s">
        <v>5490</v>
      </c>
      <c r="E495" s="18" t="s">
        <v>1</v>
      </c>
      <c r="F495" s="328">
        <v>103</v>
      </c>
      <c r="G495" s="40"/>
      <c r="H495" s="46"/>
    </row>
    <row r="496" s="2" customFormat="1" ht="16.8" customHeight="1">
      <c r="A496" s="40"/>
      <c r="B496" s="46"/>
      <c r="C496" s="329" t="s">
        <v>6033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7" t="s">
        <v>5486</v>
      </c>
      <c r="D497" s="327" t="s">
        <v>5487</v>
      </c>
      <c r="E497" s="18" t="s">
        <v>459</v>
      </c>
      <c r="F497" s="328">
        <v>103</v>
      </c>
      <c r="G497" s="40"/>
      <c r="H497" s="46"/>
    </row>
    <row r="498" s="2" customFormat="1" ht="16.8" customHeight="1">
      <c r="A498" s="40"/>
      <c r="B498" s="46"/>
      <c r="C498" s="327" t="s">
        <v>5595</v>
      </c>
      <c r="D498" s="327" t="s">
        <v>5596</v>
      </c>
      <c r="E498" s="18" t="s">
        <v>459</v>
      </c>
      <c r="F498" s="328">
        <v>103</v>
      </c>
      <c r="G498" s="40"/>
      <c r="H498" s="46"/>
    </row>
    <row r="499" s="2" customFormat="1" ht="16.8" customHeight="1">
      <c r="A499" s="40"/>
      <c r="B499" s="46"/>
      <c r="C499" s="327" t="s">
        <v>5719</v>
      </c>
      <c r="D499" s="327" t="s">
        <v>5720</v>
      </c>
      <c r="E499" s="18" t="s">
        <v>459</v>
      </c>
      <c r="F499" s="328">
        <v>2987</v>
      </c>
      <c r="G499" s="40"/>
      <c r="H499" s="46"/>
    </row>
    <row r="500" s="2" customFormat="1" ht="16.8" customHeight="1">
      <c r="A500" s="40"/>
      <c r="B500" s="46"/>
      <c r="C500" s="327" t="s">
        <v>5751</v>
      </c>
      <c r="D500" s="327" t="s">
        <v>5752</v>
      </c>
      <c r="E500" s="18" t="s">
        <v>459</v>
      </c>
      <c r="F500" s="328">
        <v>103</v>
      </c>
      <c r="G500" s="40"/>
      <c r="H500" s="46"/>
    </row>
    <row r="501" s="2" customFormat="1" ht="16.8" customHeight="1">
      <c r="A501" s="40"/>
      <c r="B501" s="46"/>
      <c r="C501" s="327" t="s">
        <v>5776</v>
      </c>
      <c r="D501" s="327" t="s">
        <v>5777</v>
      </c>
      <c r="E501" s="18" t="s">
        <v>459</v>
      </c>
      <c r="F501" s="328">
        <v>702</v>
      </c>
      <c r="G501" s="40"/>
      <c r="H501" s="46"/>
    </row>
    <row r="502" s="2" customFormat="1" ht="16.8" customHeight="1">
      <c r="A502" s="40"/>
      <c r="B502" s="46"/>
      <c r="C502" s="323" t="s">
        <v>5420</v>
      </c>
      <c r="D502" s="324" t="s">
        <v>1</v>
      </c>
      <c r="E502" s="325" t="s">
        <v>1</v>
      </c>
      <c r="F502" s="326">
        <v>99</v>
      </c>
      <c r="G502" s="40"/>
      <c r="H502" s="46"/>
    </row>
    <row r="503" s="2" customFormat="1" ht="16.8" customHeight="1">
      <c r="A503" s="40"/>
      <c r="B503" s="46"/>
      <c r="C503" s="327" t="s">
        <v>5420</v>
      </c>
      <c r="D503" s="327" t="s">
        <v>5495</v>
      </c>
      <c r="E503" s="18" t="s">
        <v>1</v>
      </c>
      <c r="F503" s="328">
        <v>99</v>
      </c>
      <c r="G503" s="40"/>
      <c r="H503" s="46"/>
    </row>
    <row r="504" s="2" customFormat="1" ht="16.8" customHeight="1">
      <c r="A504" s="40"/>
      <c r="B504" s="46"/>
      <c r="C504" s="329" t="s">
        <v>6033</v>
      </c>
      <c r="D504" s="40"/>
      <c r="E504" s="40"/>
      <c r="F504" s="40"/>
      <c r="G504" s="40"/>
      <c r="H504" s="46"/>
    </row>
    <row r="505" s="2" customFormat="1" ht="16.8" customHeight="1">
      <c r="A505" s="40"/>
      <c r="B505" s="46"/>
      <c r="C505" s="327" t="s">
        <v>5491</v>
      </c>
      <c r="D505" s="327" t="s">
        <v>5492</v>
      </c>
      <c r="E505" s="18" t="s">
        <v>459</v>
      </c>
      <c r="F505" s="328">
        <v>99</v>
      </c>
      <c r="G505" s="40"/>
      <c r="H505" s="46"/>
    </row>
    <row r="506" s="2" customFormat="1" ht="16.8" customHeight="1">
      <c r="A506" s="40"/>
      <c r="B506" s="46"/>
      <c r="C506" s="327" t="s">
        <v>5599</v>
      </c>
      <c r="D506" s="327" t="s">
        <v>5600</v>
      </c>
      <c r="E506" s="18" t="s">
        <v>459</v>
      </c>
      <c r="F506" s="328">
        <v>99</v>
      </c>
      <c r="G506" s="40"/>
      <c r="H506" s="46"/>
    </row>
    <row r="507" s="2" customFormat="1" ht="16.8" customHeight="1">
      <c r="A507" s="40"/>
      <c r="B507" s="46"/>
      <c r="C507" s="327" t="s">
        <v>5724</v>
      </c>
      <c r="D507" s="327" t="s">
        <v>5725</v>
      </c>
      <c r="E507" s="18" t="s">
        <v>459</v>
      </c>
      <c r="F507" s="328">
        <v>2871</v>
      </c>
      <c r="G507" s="40"/>
      <c r="H507" s="46"/>
    </row>
    <row r="508" s="2" customFormat="1" ht="16.8" customHeight="1">
      <c r="A508" s="40"/>
      <c r="B508" s="46"/>
      <c r="C508" s="327" t="s">
        <v>5755</v>
      </c>
      <c r="D508" s="327" t="s">
        <v>5756</v>
      </c>
      <c r="E508" s="18" t="s">
        <v>459</v>
      </c>
      <c r="F508" s="328">
        <v>99</v>
      </c>
      <c r="G508" s="40"/>
      <c r="H508" s="46"/>
    </row>
    <row r="509" s="2" customFormat="1" ht="16.8" customHeight="1">
      <c r="A509" s="40"/>
      <c r="B509" s="46"/>
      <c r="C509" s="327" t="s">
        <v>5776</v>
      </c>
      <c r="D509" s="327" t="s">
        <v>5777</v>
      </c>
      <c r="E509" s="18" t="s">
        <v>459</v>
      </c>
      <c r="F509" s="328">
        <v>702</v>
      </c>
      <c r="G509" s="40"/>
      <c r="H509" s="46"/>
    </row>
    <row r="510" s="2" customFormat="1" ht="26.4" customHeight="1">
      <c r="A510" s="40"/>
      <c r="B510" s="46"/>
      <c r="C510" s="322" t="s">
        <v>178</v>
      </c>
      <c r="D510" s="322" t="s">
        <v>179</v>
      </c>
      <c r="E510" s="40"/>
      <c r="F510" s="40"/>
      <c r="G510" s="40"/>
      <c r="H510" s="46"/>
    </row>
    <row r="511" s="2" customFormat="1" ht="16.8" customHeight="1">
      <c r="A511" s="40"/>
      <c r="B511" s="46"/>
      <c r="C511" s="323" t="s">
        <v>5780</v>
      </c>
      <c r="D511" s="324" t="s">
        <v>1</v>
      </c>
      <c r="E511" s="325" t="s">
        <v>1</v>
      </c>
      <c r="F511" s="326">
        <v>74.814999999999998</v>
      </c>
      <c r="G511" s="40"/>
      <c r="H511" s="46"/>
    </row>
    <row r="512" s="2" customFormat="1" ht="16.8" customHeight="1">
      <c r="A512" s="40"/>
      <c r="B512" s="46"/>
      <c r="C512" s="329" t="s">
        <v>6033</v>
      </c>
      <c r="D512" s="40"/>
      <c r="E512" s="40"/>
      <c r="F512" s="40"/>
      <c r="G512" s="40"/>
      <c r="H512" s="46"/>
    </row>
    <row r="513" s="2" customFormat="1">
      <c r="A513" s="40"/>
      <c r="B513" s="46"/>
      <c r="C513" s="327" t="s">
        <v>296</v>
      </c>
      <c r="D513" s="327" t="s">
        <v>297</v>
      </c>
      <c r="E513" s="18" t="s">
        <v>240</v>
      </c>
      <c r="F513" s="328">
        <v>889.34799999999996</v>
      </c>
      <c r="G513" s="40"/>
      <c r="H513" s="46"/>
    </row>
    <row r="514" s="2" customFormat="1" ht="16.8" customHeight="1">
      <c r="A514" s="40"/>
      <c r="B514" s="46"/>
      <c r="C514" s="327" t="s">
        <v>3629</v>
      </c>
      <c r="D514" s="327" t="s">
        <v>3630</v>
      </c>
      <c r="E514" s="18" t="s">
        <v>240</v>
      </c>
      <c r="F514" s="328">
        <v>594.08299999999997</v>
      </c>
      <c r="G514" s="40"/>
      <c r="H514" s="46"/>
    </row>
    <row r="515" s="2" customFormat="1" ht="16.8" customHeight="1">
      <c r="A515" s="40"/>
      <c r="B515" s="46"/>
      <c r="C515" s="323" t="s">
        <v>5782</v>
      </c>
      <c r="D515" s="324" t="s">
        <v>1</v>
      </c>
      <c r="E515" s="325" t="s">
        <v>1</v>
      </c>
      <c r="F515" s="326">
        <v>519.26800000000003</v>
      </c>
      <c r="G515" s="40"/>
      <c r="H515" s="46"/>
    </row>
    <row r="516" s="2" customFormat="1" ht="16.8" customHeight="1">
      <c r="A516" s="40"/>
      <c r="B516" s="46"/>
      <c r="C516" s="327" t="s">
        <v>1</v>
      </c>
      <c r="D516" s="327" t="s">
        <v>5791</v>
      </c>
      <c r="E516" s="18" t="s">
        <v>1</v>
      </c>
      <c r="F516" s="328">
        <v>12.300000000000001</v>
      </c>
      <c r="G516" s="40"/>
      <c r="H516" s="46"/>
    </row>
    <row r="517" s="2" customFormat="1" ht="16.8" customHeight="1">
      <c r="A517" s="40"/>
      <c r="B517" s="46"/>
      <c r="C517" s="327" t="s">
        <v>1</v>
      </c>
      <c r="D517" s="327" t="s">
        <v>5792</v>
      </c>
      <c r="E517" s="18" t="s">
        <v>1</v>
      </c>
      <c r="F517" s="328">
        <v>25.300000000000001</v>
      </c>
      <c r="G517" s="40"/>
      <c r="H517" s="46"/>
    </row>
    <row r="518" s="2" customFormat="1" ht="16.8" customHeight="1">
      <c r="A518" s="40"/>
      <c r="B518" s="46"/>
      <c r="C518" s="327" t="s">
        <v>1</v>
      </c>
      <c r="D518" s="327" t="s">
        <v>5793</v>
      </c>
      <c r="E518" s="18" t="s">
        <v>1</v>
      </c>
      <c r="F518" s="328">
        <v>69.468000000000004</v>
      </c>
      <c r="G518" s="40"/>
      <c r="H518" s="46"/>
    </row>
    <row r="519" s="2" customFormat="1" ht="16.8" customHeight="1">
      <c r="A519" s="40"/>
      <c r="B519" s="46"/>
      <c r="C519" s="327" t="s">
        <v>1</v>
      </c>
      <c r="D519" s="327" t="s">
        <v>5794</v>
      </c>
      <c r="E519" s="18" t="s">
        <v>1</v>
      </c>
      <c r="F519" s="328">
        <v>187.09999999999999</v>
      </c>
      <c r="G519" s="40"/>
      <c r="H519" s="46"/>
    </row>
    <row r="520" s="2" customFormat="1" ht="16.8" customHeight="1">
      <c r="A520" s="40"/>
      <c r="B520" s="46"/>
      <c r="C520" s="327" t="s">
        <v>1</v>
      </c>
      <c r="D520" s="327" t="s">
        <v>5795</v>
      </c>
      <c r="E520" s="18" t="s">
        <v>1</v>
      </c>
      <c r="F520" s="328">
        <v>12.300000000000001</v>
      </c>
      <c r="G520" s="40"/>
      <c r="H520" s="46"/>
    </row>
    <row r="521" s="2" customFormat="1" ht="16.8" customHeight="1">
      <c r="A521" s="40"/>
      <c r="B521" s="46"/>
      <c r="C521" s="327" t="s">
        <v>1</v>
      </c>
      <c r="D521" s="327" t="s">
        <v>5796</v>
      </c>
      <c r="E521" s="18" t="s">
        <v>1</v>
      </c>
      <c r="F521" s="328">
        <v>157.80000000000001</v>
      </c>
      <c r="G521" s="40"/>
      <c r="H521" s="46"/>
    </row>
    <row r="522" s="2" customFormat="1" ht="16.8" customHeight="1">
      <c r="A522" s="40"/>
      <c r="B522" s="46"/>
      <c r="C522" s="327" t="s">
        <v>1</v>
      </c>
      <c r="D522" s="327" t="s">
        <v>5792</v>
      </c>
      <c r="E522" s="18" t="s">
        <v>1</v>
      </c>
      <c r="F522" s="328">
        <v>25.300000000000001</v>
      </c>
      <c r="G522" s="40"/>
      <c r="H522" s="46"/>
    </row>
    <row r="523" s="2" customFormat="1" ht="16.8" customHeight="1">
      <c r="A523" s="40"/>
      <c r="B523" s="46"/>
      <c r="C523" s="327" t="s">
        <v>1</v>
      </c>
      <c r="D523" s="327" t="s">
        <v>5797</v>
      </c>
      <c r="E523" s="18" t="s">
        <v>1</v>
      </c>
      <c r="F523" s="328">
        <v>4.2000000000000002</v>
      </c>
      <c r="G523" s="40"/>
      <c r="H523" s="46"/>
    </row>
    <row r="524" s="2" customFormat="1" ht="16.8" customHeight="1">
      <c r="A524" s="40"/>
      <c r="B524" s="46"/>
      <c r="C524" s="327" t="s">
        <v>1</v>
      </c>
      <c r="D524" s="327" t="s">
        <v>5798</v>
      </c>
      <c r="E524" s="18" t="s">
        <v>1</v>
      </c>
      <c r="F524" s="328">
        <v>25.5</v>
      </c>
      <c r="G524" s="40"/>
      <c r="H524" s="46"/>
    </row>
    <row r="525" s="2" customFormat="1" ht="16.8" customHeight="1">
      <c r="A525" s="40"/>
      <c r="B525" s="46"/>
      <c r="C525" s="327" t="s">
        <v>5782</v>
      </c>
      <c r="D525" s="327" t="s">
        <v>303</v>
      </c>
      <c r="E525" s="18" t="s">
        <v>1</v>
      </c>
      <c r="F525" s="328">
        <v>519.26800000000003</v>
      </c>
      <c r="G525" s="40"/>
      <c r="H525" s="46"/>
    </row>
    <row r="526" s="2" customFormat="1" ht="16.8" customHeight="1">
      <c r="A526" s="40"/>
      <c r="B526" s="46"/>
      <c r="C526" s="329" t="s">
        <v>6033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7" t="s">
        <v>296</v>
      </c>
      <c r="D527" s="327" t="s">
        <v>297</v>
      </c>
      <c r="E527" s="18" t="s">
        <v>240</v>
      </c>
      <c r="F527" s="328">
        <v>889.34799999999996</v>
      </c>
      <c r="G527" s="40"/>
      <c r="H527" s="46"/>
    </row>
    <row r="528" s="2" customFormat="1" ht="16.8" customHeight="1">
      <c r="A528" s="40"/>
      <c r="B528" s="46"/>
      <c r="C528" s="327" t="s">
        <v>3629</v>
      </c>
      <c r="D528" s="327" t="s">
        <v>3630</v>
      </c>
      <c r="E528" s="18" t="s">
        <v>240</v>
      </c>
      <c r="F528" s="328">
        <v>594.08299999999997</v>
      </c>
      <c r="G528" s="40"/>
      <c r="H528" s="46"/>
    </row>
    <row r="529" s="2" customFormat="1" ht="7.44" customHeight="1">
      <c r="A529" s="40"/>
      <c r="B529" s="182"/>
      <c r="C529" s="183"/>
      <c r="D529" s="183"/>
      <c r="E529" s="183"/>
      <c r="F529" s="183"/>
      <c r="G529" s="183"/>
      <c r="H529" s="46"/>
    </row>
    <row r="530" s="2" customFormat="1">
      <c r="A530" s="40"/>
      <c r="B530" s="40"/>
      <c r="C530" s="40"/>
      <c r="D530" s="40"/>
      <c r="E530" s="40"/>
      <c r="F530" s="40"/>
      <c r="G530" s="40"/>
      <c r="H530" s="40"/>
    </row>
  </sheetData>
  <sheetProtection sheet="1" formatColumns="0" formatRows="0" objects="1" scenarios="1" spinCount="100000" saltValue="zbKJb/75MLZSQ/Das+8K/BaxakA8p97NwUhFiNasYI0dkOvH3YLvRPKdiLk3+Rfq/CXO3bzND3K7aeTaLaI1zA==" hashValue="/TIvjfasdR+j3oQmyaVTJY5uIvhyomoLnLWaAP+vrVNPxBWGH5j+WUTehAw5eLArhT9ZeDnaN41ztfwNPF+yB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Jendruscak, Michal_x000d_</dc:creator>
  <cp:lastModifiedBy>Jendruscak, Michal_x000d_</cp:lastModifiedBy>
  <dcterms:created xsi:type="dcterms:W3CDTF">2025-09-30T09:02:55Z</dcterms:created>
  <dcterms:modified xsi:type="dcterms:W3CDTF">2025-09-30T09:03:30Z</dcterms:modified>
</cp:coreProperties>
</file>