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4-2025 - Třebovka, Hyl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'004-2025 - Třebovka, Hylv...'!$C$118:$K$188</definedName>
    <definedName name="_xlnm.Print_Area" localSheetId="1">'004-2025 - Třebovka, Hylv...'!$C$4:$J$76,'004-2025 - Třebovka, Hylv...'!$C$82:$J$102,'004-2025 - Třebovka, Hylv...'!$C$108:$K$188</definedName>
    <definedName name="_xlnm.Print_Titles" localSheetId="1">'004-2025 - Třebovka, Hylv...'!$118:$118</definedName>
  </definedNames>
  <calcPr/>
</workbook>
</file>

<file path=xl/calcChain.xml><?xml version="1.0" encoding="utf-8"?>
<calcChain xmlns="http://schemas.openxmlformats.org/spreadsheetml/2006/main">
  <c i="2" l="1" r="T160"/>
  <c r="T156"/>
  <c r="T155"/>
  <c r="T151"/>
  <c r="T147"/>
  <c r="J35"/>
  <c r="J34"/>
  <c i="1" r="AY95"/>
  <c i="2" r="J33"/>
  <c i="1" r="AX95"/>
  <c i="2"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R156"/>
  <c r="P157"/>
  <c r="P156"/>
  <c r="BI152"/>
  <c r="BH152"/>
  <c r="BG152"/>
  <c r="BF152"/>
  <c r="T152"/>
  <c r="R152"/>
  <c r="R151"/>
  <c r="P152"/>
  <c r="P151"/>
  <c r="BI148"/>
  <c r="BH148"/>
  <c r="BG148"/>
  <c r="BF148"/>
  <c r="T148"/>
  <c r="R148"/>
  <c r="R147"/>
  <c r="P148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5"/>
  <c r="F113"/>
  <c r="E111"/>
  <c r="F89"/>
  <c r="F87"/>
  <c r="E85"/>
  <c r="J22"/>
  <c r="E22"/>
  <c r="J116"/>
  <c r="J21"/>
  <c r="J19"/>
  <c r="E19"/>
  <c r="J115"/>
  <c r="J18"/>
  <c r="J16"/>
  <c r="E16"/>
  <c r="F116"/>
  <c r="J15"/>
  <c r="J10"/>
  <c r="J113"/>
  <c i="1" r="L90"/>
  <c r="AM90"/>
  <c r="AM89"/>
  <c r="L89"/>
  <c r="AM87"/>
  <c r="L87"/>
  <c r="L85"/>
  <c r="L84"/>
  <c i="2" r="BK187"/>
  <c r="BK170"/>
  <c r="BK157"/>
  <c r="J135"/>
  <c r="J142"/>
  <c r="J179"/>
  <c r="J161"/>
  <c r="J137"/>
  <c r="BK145"/>
  <c r="J184"/>
  <c r="J167"/>
  <c r="BK142"/>
  <c r="BK126"/>
  <c i="1" r="AS94"/>
  <c i="2" r="J187"/>
  <c r="J170"/>
  <c r="BK139"/>
  <c r="BK124"/>
  <c r="J139"/>
  <c r="J181"/>
  <c r="BK161"/>
  <c r="BK137"/>
  <c r="J129"/>
  <c r="BK184"/>
  <c r="J173"/>
  <c r="J152"/>
  <c r="BK132"/>
  <c r="J124"/>
  <c r="BK179"/>
  <c r="J164"/>
  <c r="J157"/>
  <c r="BK135"/>
  <c r="BK181"/>
  <c r="BK167"/>
  <c r="BK152"/>
  <c r="J132"/>
  <c r="J122"/>
  <c r="BK173"/>
  <c r="J148"/>
  <c r="BK122"/>
  <c r="J176"/>
  <c r="J145"/>
  <c r="J126"/>
  <c r="BK176"/>
  <c r="BK164"/>
  <c r="BK148"/>
  <c r="BK129"/>
  <c l="1" r="R121"/>
  <c r="R120"/>
  <c r="T121"/>
  <c r="T120"/>
  <c r="T119"/>
  <c r="BK160"/>
  <c r="J160"/>
  <c r="J101"/>
  <c r="P121"/>
  <c r="P120"/>
  <c r="P160"/>
  <c r="P155"/>
  <c r="BK121"/>
  <c r="J121"/>
  <c r="J96"/>
  <c r="R160"/>
  <c r="R155"/>
  <c r="BK151"/>
  <c r="J151"/>
  <c r="J98"/>
  <c r="BK156"/>
  <c r="BK155"/>
  <c r="J155"/>
  <c r="J99"/>
  <c r="BK147"/>
  <c r="J147"/>
  <c r="J97"/>
  <c r="BE137"/>
  <c r="J87"/>
  <c r="J89"/>
  <c r="F90"/>
  <c r="J90"/>
  <c r="BE122"/>
  <c r="BE124"/>
  <c r="BE126"/>
  <c r="BE129"/>
  <c r="BE132"/>
  <c r="BE135"/>
  <c r="BE139"/>
  <c r="BE142"/>
  <c r="BE145"/>
  <c r="BE148"/>
  <c r="BE152"/>
  <c r="BE157"/>
  <c r="BE161"/>
  <c r="BE164"/>
  <c r="BE167"/>
  <c r="BE170"/>
  <c r="BE173"/>
  <c r="BE176"/>
  <c r="BE179"/>
  <c r="BE181"/>
  <c r="BE184"/>
  <c r="BE187"/>
  <c r="F33"/>
  <c i="1" r="BB95"/>
  <c r="BB94"/>
  <c r="W31"/>
  <c i="2" r="F35"/>
  <c i="1" r="BD95"/>
  <c r="BD94"/>
  <c r="W33"/>
  <c i="2" r="F34"/>
  <c i="1" r="BC95"/>
  <c r="BC94"/>
  <c r="W32"/>
  <c i="2" r="J32"/>
  <c i="1" r="AW95"/>
  <c i="2" r="F32"/>
  <c i="1" r="BA95"/>
  <c r="BA94"/>
  <c r="W30"/>
  <c i="2" l="1" r="P119"/>
  <c i="1" r="AU95"/>
  <c i="2" r="R119"/>
  <c r="J156"/>
  <c r="J100"/>
  <c r="BK120"/>
  <c r="J120"/>
  <c r="J95"/>
  <c i="1" r="AU94"/>
  <c r="AW94"/>
  <c r="AK30"/>
  <c i="2" r="J31"/>
  <c i="1" r="AV95"/>
  <c r="AT95"/>
  <c r="AX94"/>
  <c r="AY94"/>
  <c i="2" r="F31"/>
  <c i="1" r="AZ95"/>
  <c r="AZ94"/>
  <c r="AV94"/>
  <c r="AK29"/>
  <c i="2" l="1" r="BK119"/>
  <c r="J119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<sst xmlns="http://schemas.openxmlformats.org/spreadsheetml/2006/main">
  <si>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</si>
  <si>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</si>
  <si>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</si>
  <si>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</si>
  <si>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</si>
  <si>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{d1eeaba5-bf17-45fd-841b-d4b340fea583}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</si>
  <si>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</si>
  <si>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</si>
  <si>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</si>
  <si>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</si>
  <si>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</si>
  <si>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</si>
  <si>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</si>
  <si>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</si>
  <si>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004/2025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</si>
  <si>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</si>
  <si>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</si>
  <si>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Třebovka, Hylváty, odstranění nánosů z nadjezí, ř. km 2,735 - 2,900</t>
  </si>
  <si>
    <t>KSO:</t>
  </si>
  <si>
    <t>CC-CZ:</t>
  </si>
  <si>
    <t>Místo:</t>
  </si>
  <si>
    <t>Hylváty, Ústí nad Orlicí</t>
  </si>
  <si>
    <t>Datum:</t>
  </si>
  <si>
    <t>29. 9. 2025</t>
  </si>
  <si>
    <t>Zadavatel:</t>
  </si>
  <si>
    <t>IČ:</t>
  </si>
  <si>
    <t>70890005</t>
  </si>
  <si>
    <t>Povodí Labe, státní podnik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</si>
  <si>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</si>
  <si>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</si>
  <si>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</si>
  <si>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</si>
  <si>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</si>
  <si>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</si>
  <si>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</si>
  <si>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</si>
  <si>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</si>
  <si>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</si>
  <si>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</si>
  <si>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</si>
  <si>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</si>
  <si>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</si>
  <si>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</si>
  <si>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</si>
  <si>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</si>
  <si>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</si>
  <si>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</si>
  <si>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</si>
  <si>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</si>
  <si>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</si>
  <si>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</si>
  <si>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</si>
  <si>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</si>
  <si>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</si>
  <si>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</si>
  <si>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</si>
  <si>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</si>
  <si>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</si>
  <si>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</si>
  <si>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</si>
  <si>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</si>
  <si>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</si>
  <si>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</si>
  <si>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</si>
  <si>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</si>
  <si>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</si>
  <si>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</si>
  <si>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</si>
  <si>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</si>
  <si>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</si>
  <si>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</si>
  <si>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</si>
  <si>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</si>
  <si>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</si>
  <si>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</si>
  <si>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</si>
  <si>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</si>
  <si>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</si>
  <si>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</si>
  <si>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</si>
  <si>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</si>
  <si>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</si>
  <si>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</si>
  <si>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</si>
  <si>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</si>
  <si>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</si>
  <si>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</si>
  <si>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</si>
  <si>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</si>
  <si>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</si>
  <si>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</si>
  <si>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</si>
  <si>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</si>
  <si>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</si>
  <si>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</si>
  <si>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</si>
  <si>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</si>
  <si>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</si>
  <si>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</si>
  <si>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</si>
  <si>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</si>
  <si>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</si>
  <si>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</si>
  <si>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</si>
  <si>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</si>
  <si>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</si>
  <si>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</si>
  <si>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</si>
  <si>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</si>
  <si>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</si>
  <si>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</si>
  <si>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</si>
  <si>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</si>
  <si>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</si>
  <si>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</si>
  <si>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124153101</t>
  </si>
  <si>
    <t>Vykopávky pro koryta vodotečí v hornině třídy těžitelnosti I skupiny 1 a 2 objem do 1000 m3 strojně</t>
  </si>
  <si>
    <t>m3</t>
  </si>
  <si>
    <t>CS ÚRS 2025 02</t>
  </si>
  <si>
    <t>4</t>
  </si>
  <si>
    <t>-1015960245</t>
  </si>
  <si>
    <t>PP</t>
  </si>
  <si>
    <t>Vykopávky pro koryta vodotečí strojně v hornině třídy těžitelnosti I skupiny 1 a 2 přes 100 do 1 000 m3</t>
  </si>
  <si>
    <t>124153109</t>
  </si>
  <si>
    <t>Příplatek k vykopávkám pro koryta vodotečí v hornině třídy těžitelnosti I skupiny 1 a 2 v tekoucí vodě při LTM</t>
  </si>
  <si>
    <t>1571037108</t>
  </si>
  <si>
    <t>Vykopávky pro koryta vodotečí strojně Příplatek k cenám za vykopávky pro koryta vodotečí v tekoucí vodě při LTM v hornině třídy těžitelnosti I skupiny 1 a 2</t>
  </si>
  <si>
    <t>3</t>
  </si>
  <si>
    <t>162251102</t>
  </si>
  <si>
    <t>Vodorovné přemístění přes 20 do 50 m výkopku/sypaniny z horniny třídy těžitelnosti I skupiny 1 až 3</t>
  </si>
  <si>
    <t>683239191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</si>
  <si>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</si>
  <si>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P</t>
  </si>
  <si>
    <t>Poznámka k položce:_x000d_
Vnitrostaveništní vodorovné přemístění výkopku do míst určeným k vysáknutí.</t>
  </si>
  <si>
    <t>162751117</t>
  </si>
  <si>
    <t>Vodorovné přemístění přes 9 000 do 10000 m výkopku/sypaniny z horniny třídy těžitelnosti I skupiny 1 až 3</t>
  </si>
  <si>
    <t>-1547587188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</si>
  <si>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</si>
  <si>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Poznámka k položce:_x000d_
Celková vzdálenost na skládku ( předpoklad Choceň - Běstovice - 19 km).</t>
  </si>
  <si>
    <t>5</t>
  </si>
  <si>
    <t>162751119</t>
  </si>
  <si>
    <t>Příplatek k vodorovnému přemístění výkopku/sypaniny z horniny třídy těžitelnosti I skupiny 1 až 3 ZKD 1000 m přes 10000 m</t>
  </si>
  <si>
    <t>-1613230012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</si>
  <si>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</si>
  <si>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Poznámka k položce:_x000d_
_x000d_
Celková vzdálenost na skládku odpadu (předpoklad Choceň - Běstovice) je 19 km._x000d_
_x000d_
742,6 m3 x 9 = 6683,4 m3</t>
  </si>
  <si>
    <t>6</t>
  </si>
  <si>
    <t>167151111</t>
  </si>
  <si>
    <t>Nakládání výkopku z hornin třídy těžitelnosti I skupiny 1 až 3 přes 100 m3</t>
  </si>
  <si>
    <t>-2117651960</t>
  </si>
  <si>
    <t>Nakládání, skládání a překládání neulehlého výkopku nebo sypaniny strojně nakládání, množství přes 100 m3, z hornin třídy těžitelnosti I, skupiny 1 až 3</t>
  </si>
  <si>
    <t>7</t>
  </si>
  <si>
    <t>171251201</t>
  </si>
  <si>
    <t>Uložení sypaniny na skládky nebo meziskládky</t>
  </si>
  <si>
    <t>698613383</t>
  </si>
  <si>
    <t>Uložení sypaniny na skládky nebo meziskládky bez hutnění s upravením uložené sypaniny do předepsaného tvaru</t>
  </si>
  <si>
    <t>8</t>
  </si>
  <si>
    <t>181111131</t>
  </si>
  <si>
    <t>Plošná úprava terénu do 500 m2 zemina skupiny 1 až 4 nerovnosti přes 150 do 200 mm v rovinně a svahu do 1:5</t>
  </si>
  <si>
    <t>m2</t>
  </si>
  <si>
    <t>-1814736768</t>
  </si>
  <si>
    <t>Plošná úprava terénu v zemině skupiny 1 až 4 s urovnáním povrchu bez doplnění ornice souvislé plochy do 500 m2 při nerovnostech terénu přes 150 do 200 mm v rovině nebo na svahu do 1:5</t>
  </si>
  <si>
    <t>Poznámka k položce:_x000d_
_x000d_
Plošné urovnání pozemku pod plánovanou deponií vč. nutného příjezdu k deponii._x000d_
K 1. sjezdu 98 m2, ke druhému sjezdu 95 m2.</t>
  </si>
  <si>
    <t>9</t>
  </si>
  <si>
    <t>181111133</t>
  </si>
  <si>
    <t>Plošná úprava terénu do 500 m2 zemina skupiny 1 až 4 nerovnosti přes 150 do 200 mm ve svahu přes 1:2 do 1:1</t>
  </si>
  <si>
    <t>-154128738</t>
  </si>
  <si>
    <t>Plošná úprava terénu v zemině skupiny 1 až 4 s urovnáním povrchu bez doplnění ornice souvislé plochy do 500 m2 při nerovnostech terénu přes 150 do 200 mm na svahu přes 1:2 do 1:1</t>
  </si>
  <si>
    <t>Poznámka k položce:_x000d_
Úprava svahu koryta po dočasném sjedu._x000d_
_x000d_
1 sjezd = 25 m2</t>
  </si>
  <si>
    <t>10</t>
  </si>
  <si>
    <t>184818231</t>
  </si>
  <si>
    <t>Ochrana kmene průměru do 300 mm bedněním výšky do 2 m</t>
  </si>
  <si>
    <t>kus</t>
  </si>
  <si>
    <t>399816038</t>
  </si>
  <si>
    <t>Ochrana kmene bedněním před poškozením stavebním provozem zřízení včetně odstranění výšky bednění do 2 m průměru kmene do 300 mm</t>
  </si>
  <si>
    <t>Ostatní konstrukce a práce, bourání</t>
  </si>
  <si>
    <t>11</t>
  </si>
  <si>
    <t>938909311</t>
  </si>
  <si>
    <t>Čištění vozovek metením strojně podkladu nebo krytu betonového nebo živičného</t>
  </si>
  <si>
    <t>223175844</t>
  </si>
  <si>
    <t>Čištění vozovek metením bláta, prachu nebo hlinitého nánosu s odklizením na hromady na vzdálenost do 20 m nebo naložením na dopravní prostředek strojně povrchu podkladu nebo krytu betonového nebo živičného</t>
  </si>
  <si>
    <t>Poznámka k položce:_x000d_
plocha uvažovaná k pohybu mechanizace při odvážení = 956 m2_x000d_
_x000d_
Předpoklad čištění vozovek po dobu provádění prací - 7x._x000d_
_x000d_
7 x 956 m2 = 6692 m2</t>
  </si>
  <si>
    <t>997</t>
  </si>
  <si>
    <t>Doprava suti a vybouraných hmot</t>
  </si>
  <si>
    <t>997013655</t>
  </si>
  <si>
    <t>Poplatek za uložení na skládce (skládkovné) zeminy a kamení kód odpadu 17 05 04</t>
  </si>
  <si>
    <t>t</t>
  </si>
  <si>
    <t>1860824601</t>
  </si>
  <si>
    <t>Poplatek za uložení stavebního odpadu na skládce (skládkovné) zeminy a kamení zatříděného do Katalogu odpadů pod kódem 17 05 04</t>
  </si>
  <si>
    <t xml:space="preserve">Poznámka k položce:_x000d_
uložení na skládce odpadů._x000d_
Přepočet množství 742,6 m3  x  1,8 = 1337 t.</t>
  </si>
  <si>
    <t>VRN</t>
  </si>
  <si>
    <t>Vedlejší rozpočtové náklady</t>
  </si>
  <si>
    <t>VRN1</t>
  </si>
  <si>
    <t>Průzkumné, zeměměřičské a projektové práce</t>
  </si>
  <si>
    <t>13</t>
  </si>
  <si>
    <t>012354000</t>
  </si>
  <si>
    <t>Zaměření a výpočet kubatur stavebních (zemních) prací</t>
  </si>
  <si>
    <t>kpl</t>
  </si>
  <si>
    <t>1024</t>
  </si>
  <si>
    <t>1910437018</t>
  </si>
  <si>
    <t>Poznámka k položce:_x000d_
Průběžné výškové měření stavby.</t>
  </si>
  <si>
    <t>VRN3</t>
  </si>
  <si>
    <t>Zařízení staveniště</t>
  </si>
  <si>
    <t>14</t>
  </si>
  <si>
    <t>030001000</t>
  </si>
  <si>
    <t>soubor</t>
  </si>
  <si>
    <t>-1426191216</t>
  </si>
  <si>
    <t>Poznámka k položce:_x000d_
_x000d_
Položka obsahuje veškeré potřebné zázemí pro pracovníky zhotovitele jako např. chemické WC, dodávku pitné vody, elektrické energie, místnost pro pracovníky a TDS aj.</t>
  </si>
  <si>
    <t>15</t>
  </si>
  <si>
    <t>034103000</t>
  </si>
  <si>
    <t>Oplocení staveniště</t>
  </si>
  <si>
    <t>889385258</t>
  </si>
  <si>
    <t>Poznámka k položce:_x000d_
Oplocení staveniště v prostoru zařízení staveniště a mezideponie.</t>
  </si>
  <si>
    <t>16</t>
  </si>
  <si>
    <t>034303000</t>
  </si>
  <si>
    <t>Dopravní značení na staveništi</t>
  </si>
  <si>
    <t>-1292066491</t>
  </si>
  <si>
    <t>Poznámka k položce:_x000d_
Zajištění dopravního značení dle návrhu obsaženého v DIO, který je součástí dokumentace.</t>
  </si>
  <si>
    <t>23</t>
  </si>
  <si>
    <t>034503000</t>
  </si>
  <si>
    <t>Informační tabule na staveništi</t>
  </si>
  <si>
    <t>-446335355</t>
  </si>
  <si>
    <t>Poznámka k položce:_x000d_
Cedule s nápisem zákaz vstupu nepovolaným osobám na staveniště budou umístěny u přístupových tras pro pěší kolem aktuálního pracoviště.</t>
  </si>
  <si>
    <t>17</t>
  </si>
  <si>
    <t>R001</t>
  </si>
  <si>
    <t>Zpracování havarijního plánu stavby</t>
  </si>
  <si>
    <t>1643383648</t>
  </si>
  <si>
    <t>Poznámka k položce:_x000d_
Včetně zajištění souhlasů s plánem od příslušných institucí.</t>
  </si>
  <si>
    <t>18</t>
  </si>
  <si>
    <t>R002</t>
  </si>
  <si>
    <t>Zpracování povodňového plánu stavby</t>
  </si>
  <si>
    <t>-2064398920</t>
  </si>
  <si>
    <t>Poznámka k položce:_x000d_
Včetně odsouhlasení s povodňovým plánem obce.</t>
  </si>
  <si>
    <t>19</t>
  </si>
  <si>
    <t>R003</t>
  </si>
  <si>
    <t>Pasportizace dotčených pozemků a komunikací</t>
  </si>
  <si>
    <t>-618635927</t>
  </si>
  <si>
    <t>20</t>
  </si>
  <si>
    <t>R004</t>
  </si>
  <si>
    <t>Zhotovení sjezdů do koryta</t>
  </si>
  <si>
    <t>2127975483</t>
  </si>
  <si>
    <t>Poznámka k položce:_x000d_
_x000d_
Sjezdy budou zhotoveny u deponií nánosů zakreslených v situaci. V případě jiného umístění sjezdů si sám, na vlastní náklady a písemně sjedná zhotovitel a informuje o tom TDS.</t>
  </si>
  <si>
    <t>R005</t>
  </si>
  <si>
    <t>Odlov a transfer chráněných živočichů</t>
  </si>
  <si>
    <t>-20315605</t>
  </si>
  <si>
    <t>Poznámka k položce:_x000d_
položka obsahuje splnění veškerých podmínek plynoucích z podmínek OOP._x000d_
O odlovu a transferu bude oprávněnou odbornou osobou vyhotoven protokol a předán TDS.</t>
  </si>
  <si>
    <t>22</t>
  </si>
  <si>
    <t>R006</t>
  </si>
  <si>
    <t>Dokumentace skutečného provedení</t>
  </si>
  <si>
    <t>-1833636375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</si>
</sst>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173990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107</xdr:row>
      <xdr:rowOff>0</xdr:rowOff>
    </xdr:from>
    <xdr:to>
      <xdr:col>9</xdr:col>
      <xdr:colOff>1216660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004/2025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Třebovka, Hylváty, odstranění nánosů z nadjezí, ř. km 2,735 - 2,900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Hylváty, Ústí nad Orlicí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29. 9. 2025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Povodí Labe, státní podnik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'004-2025 - Třebovka, Hylv...'!J28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'004-2025 - Třebovka, Hylv...'!P119</f>
        <v>0</v>
      </c>
      <c r="AV95" s="124">
        <f>'004-2025 - Třebovka, Hylv...'!J31</f>
        <v>0</v>
      </c>
      <c r="AW95" s="124">
        <f>'004-2025 - Třebovka, Hylv...'!J32</f>
        <v>0</v>
      </c>
      <c r="AX95" s="124">
        <f>'004-2025 - Třebovka, Hylv...'!J33</f>
        <v>0</v>
      </c>
      <c r="AY95" s="124">
        <f>'004-2025 - Třebovka, Hylv...'!J34</f>
        <v>0</v>
      </c>
      <c r="AZ95" s="124">
        <f>'004-2025 - Třebovka, Hylv...'!F31</f>
        <v>0</v>
      </c>
      <c r="BA95" s="124">
        <f>'004-2025 - Třebovka, Hylv...'!F32</f>
        <v>0</v>
      </c>
      <c r="BB95" s="124">
        <f>'004-2025 - Třebovka, Hylv...'!F33</f>
        <v>0</v>
      </c>
      <c r="BC95" s="124">
        <f>'004-2025 - Třebovka, Hylv...'!F34</f>
        <v>0</v>
      </c>
      <c r="BD95" s="126">
        <f>'004-2025 - Třebovka, Hylv...'!F35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SaD3MoIwCx6NUT83tkQgBPCSKnHMgOB70HOfdCM1SyvHRThBXAiZDXxzGhbpkAoBUjje+zF5r0el3fh7CxWb0g==" hashValue="KaqnrQyxnerDD02r50+roi2n4lcF+GmoBtq5hOD1OSfRVPPTav3wUhTZnHMNlEqpJ9G6q7JcCD/UjVaB/u2BA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4-2025 - Třebovka, Hyl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29. 9. 2025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27</v>
      </c>
      <c r="F13" s="35"/>
      <c r="G13" s="35"/>
      <c r="H13" s="35"/>
      <c r="I13" s="132" t="s">
        <v>28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29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28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31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28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34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28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ROUND(J119,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ROUND((SUM(BE119:BE188)),  2)</f>
        <v>0</v>
      </c>
      <c r="G31" s="35"/>
      <c r="H31" s="35"/>
      <c r="I31" s="146">
        <v>0.20999999999999999</v>
      </c>
      <c r="J31" s="145">
        <f>ROUND(((SUM(BE119:BE188))*I31),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ROUND((SUM(BF119:BF188)),  2)</f>
        <v>0</v>
      </c>
      <c r="G32" s="35"/>
      <c r="H32" s="35"/>
      <c r="I32" s="146">
        <v>0.12</v>
      </c>
      <c r="J32" s="145">
        <f>ROUND(((SUM(BF119:BF188))*I32),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ROUND((SUM(BG119:BG188)),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ROUND((SUM(BH119:BH188)),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ROUND((SUM(BI119:BI188)),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7"/>
      <c r="D85" s="37"/>
      <c r="E85" s="73" t="str">
        <f>E7</f>
        <v>Třebovka, Hylváty, odstranění nánosů z nadjezí, ř. km 2,735 - 2,900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7"/>
      <c r="E87" s="37"/>
      <c r="F87" s="24" t="str">
        <f>F10</f>
        <v>Hylváty, Ústí nad Orlicí</v>
      </c>
      <c r="G87" s="37"/>
      <c r="H87" s="37"/>
      <c r="I87" s="29" t="s">
        <v>22</v>
      </c>
      <c r="J87" s="76" t="str">
        <f>IF(J10="","",J10)</f>
        <v>29. 9. 2025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Povodí Labe, státní podnik</v>
      </c>
      <c r="G89" s="37"/>
      <c r="H89" s="37"/>
      <c r="I89" s="29" t="s">
        <v>31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J119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J120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J121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J147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J151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69"/>
      <c r="C99" s="170"/>
      <c r="D99" s="171" t="s">
        <v>94</v>
      </c>
      <c r="E99" s="172"/>
      <c r="F99" s="172"/>
      <c r="G99" s="172"/>
      <c r="H99" s="172"/>
      <c r="I99" s="172"/>
      <c r="J99" s="173">
        <f>J155</f>
        <v>0</v>
      </c>
      <c r="K99" s="170"/>
      <c r="L99" s="17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J156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J160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97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30" customHeight="1">
      <c r="A111" s="35"/>
      <c r="B111" s="36"/>
      <c r="C111" s="37"/>
      <c r="D111" s="37"/>
      <c r="E111" s="73" t="str">
        <f>E7</f>
        <v>Třebovka, Hylváty, odstranění nánosů z nadjezí, ř. km 2,735 - 2,900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F10</f>
        <v>Hylváty, Ústí nad Orlicí</v>
      </c>
      <c r="G113" s="37"/>
      <c r="H113" s="37"/>
      <c r="I113" s="29" t="s">
        <v>22</v>
      </c>
      <c r="J113" s="76" t="str">
        <f>IF(J10="","",J10)</f>
        <v>29. 9. 2025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E13</f>
        <v>Povodí Labe, státní podnik</v>
      </c>
      <c r="G115" s="37"/>
      <c r="H115" s="37"/>
      <c r="I115" s="29" t="s">
        <v>31</v>
      </c>
      <c r="J115" s="33" t="str">
        <f>E19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29</v>
      </c>
      <c r="D116" s="37"/>
      <c r="E116" s="37"/>
      <c r="F116" s="24" t="str">
        <f>IF(E16="","",E16)</f>
        <v>Vyplň údaj</v>
      </c>
      <c r="G116" s="37"/>
      <c r="H116" s="37"/>
      <c r="I116" s="29" t="s">
        <v>34</v>
      </c>
      <c r="J116" s="33" t="str">
        <f>E22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1"/>
      <c r="B118" s="182"/>
      <c r="C118" s="183" t="s">
        <v>98</v>
      </c>
      <c r="D118" s="184" t="s">
        <v>61</v>
      </c>
      <c r="E118" s="184" t="s">
        <v>57</v>
      </c>
      <c r="F118" s="184" t="s">
        <v>58</v>
      </c>
      <c r="G118" s="184" t="s">
        <v>99</v>
      </c>
      <c r="H118" s="184" t="s">
        <v>100</v>
      </c>
      <c r="I118" s="184" t="s">
        <v>101</v>
      </c>
      <c r="J118" s="184" t="s">
        <v>87</v>
      </c>
      <c r="K118" s="185" t="s">
        <v>102</v>
      </c>
      <c r="L118" s="186"/>
      <c r="M118" s="97" t="s">
        <v>1</v>
      </c>
      <c r="N118" s="98" t="s">
        <v>40</v>
      </c>
      <c r="O118" s="98" t="s">
        <v>103</v>
      </c>
      <c r="P118" s="98" t="s">
        <v>104</v>
      </c>
      <c r="Q118" s="98" t="s">
        <v>105</v>
      </c>
      <c r="R118" s="98" t="s">
        <v>106</v>
      </c>
      <c r="S118" s="98" t="s">
        <v>107</v>
      </c>
      <c r="T118" s="99" t="s">
        <v>108</v>
      </c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</row>
    <row r="119" s="2" customFormat="1" ht="22.8" customHeight="1">
      <c r="A119" s="35"/>
      <c r="B119" s="36"/>
      <c r="C119" s="104" t="s">
        <v>109</v>
      </c>
      <c r="D119" s="37"/>
      <c r="E119" s="37"/>
      <c r="F119" s="37"/>
      <c r="G119" s="37"/>
      <c r="H119" s="37"/>
      <c r="I119" s="37"/>
      <c r="J119" s="187">
        <f>BK119</f>
        <v>0</v>
      </c>
      <c r="K119" s="37"/>
      <c r="L119" s="41"/>
      <c r="M119" s="100"/>
      <c r="N119" s="188"/>
      <c r="O119" s="101"/>
      <c r="P119" s="189">
        <f>P120+P155</f>
        <v>0</v>
      </c>
      <c r="Q119" s="101"/>
      <c r="R119" s="189">
        <f>R120+R155</f>
        <v>0.038429999999999999</v>
      </c>
      <c r="S119" s="101"/>
      <c r="T119" s="190">
        <f>T120+T155</f>
        <v>133.84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75</v>
      </c>
      <c r="AU119" s="14" t="s">
        <v>89</v>
      </c>
      <c r="BK119" s="191">
        <f>BK120+BK155</f>
        <v>0</v>
      </c>
    </row>
    <row r="120" s="12" customFormat="1" ht="25.92" customHeight="1">
      <c r="A120" s="12"/>
      <c r="B120" s="192"/>
      <c r="C120" s="193"/>
      <c r="D120" s="194" t="s">
        <v>75</v>
      </c>
      <c r="E120" s="195" t="s">
        <v>110</v>
      </c>
      <c r="F120" s="195" t="s">
        <v>111</v>
      </c>
      <c r="G120" s="193"/>
      <c r="H120" s="193"/>
      <c r="I120" s="196"/>
      <c r="J120" s="197">
        <f>BK120</f>
        <v>0</v>
      </c>
      <c r="K120" s="193"/>
      <c r="L120" s="198"/>
      <c r="M120" s="199"/>
      <c r="N120" s="200"/>
      <c r="O120" s="200"/>
      <c r="P120" s="201">
        <f>P121+P147+P151</f>
        <v>0</v>
      </c>
      <c r="Q120" s="200"/>
      <c r="R120" s="201">
        <f>R121+R147+R151</f>
        <v>0.038429999999999999</v>
      </c>
      <c r="S120" s="200"/>
      <c r="T120" s="202">
        <f>T121+T147+T151</f>
        <v>133.84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3" t="s">
        <v>81</v>
      </c>
      <c r="AT120" s="204" t="s">
        <v>75</v>
      </c>
      <c r="AU120" s="204" t="s">
        <v>76</v>
      </c>
      <c r="AY120" s="203" t="s">
        <v>112</v>
      </c>
      <c r="BK120" s="205">
        <f>BK121+BK147+BK151</f>
        <v>0</v>
      </c>
    </row>
    <row r="121" s="12" customFormat="1" ht="22.8" customHeight="1">
      <c r="A121" s="12"/>
      <c r="B121" s="192"/>
      <c r="C121" s="193"/>
      <c r="D121" s="194" t="s">
        <v>75</v>
      </c>
      <c r="E121" s="206" t="s">
        <v>81</v>
      </c>
      <c r="F121" s="206" t="s">
        <v>113</v>
      </c>
      <c r="G121" s="193"/>
      <c r="H121" s="193"/>
      <c r="I121" s="196"/>
      <c r="J121" s="207">
        <f>BK121</f>
        <v>0</v>
      </c>
      <c r="K121" s="193"/>
      <c r="L121" s="198"/>
      <c r="M121" s="199"/>
      <c r="N121" s="200"/>
      <c r="O121" s="200"/>
      <c r="P121" s="201">
        <f>SUM(P122:P146)</f>
        <v>0</v>
      </c>
      <c r="Q121" s="200"/>
      <c r="R121" s="201">
        <f>SUM(R122:R146)</f>
        <v>0.038429999999999999</v>
      </c>
      <c r="S121" s="200"/>
      <c r="T121" s="202">
        <f>SUM(T122:T146)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3" t="s">
        <v>81</v>
      </c>
      <c r="AT121" s="204" t="s">
        <v>75</v>
      </c>
      <c r="AU121" s="204" t="s">
        <v>81</v>
      </c>
      <c r="AY121" s="203" t="s">
        <v>112</v>
      </c>
      <c r="BK121" s="205">
        <f>SUM(BK122:BK146)</f>
        <v>0</v>
      </c>
    </row>
    <row r="122" s="2" customFormat="1" ht="33" customHeight="1">
      <c r="A122" s="35"/>
      <c r="B122" s="36"/>
      <c r="C122" s="208" t="s">
        <v>81</v>
      </c>
      <c r="D122" s="208" t="s">
        <v>114</v>
      </c>
      <c r="E122" s="209" t="s">
        <v>115</v>
      </c>
      <c r="F122" s="210" t="s">
        <v>116</v>
      </c>
      <c r="G122" s="211" t="s">
        <v>117</v>
      </c>
      <c r="H122" s="212">
        <v>742.60000000000002</v>
      </c>
      <c r="I122" s="213"/>
      <c r="J122" s="214">
        <f>ROUND(I122*H122,2)</f>
        <v>0</v>
      </c>
      <c r="K122" s="210" t="s">
        <v>118</v>
      </c>
      <c r="L122" s="41"/>
      <c r="M122" s="215" t="s">
        <v>1</v>
      </c>
      <c r="N122" s="216" t="s">
        <v>41</v>
      </c>
      <c r="O122" s="88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19" t="s">
        <v>119</v>
      </c>
      <c r="AT122" s="219" t="s">
        <v>114</v>
      </c>
      <c r="AU122" s="219" t="s">
        <v>83</v>
      </c>
      <c r="AY122" s="14" t="s">
        <v>112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14" t="s">
        <v>81</v>
      </c>
      <c r="BK122" s="220">
        <f>ROUND(I122*H122,2)</f>
        <v>0</v>
      </c>
      <c r="BL122" s="14" t="s">
        <v>119</v>
      </c>
      <c r="BM122" s="219" t="s">
        <v>120</v>
      </c>
    </row>
    <row r="123" s="2" customFormat="1">
      <c r="A123" s="35"/>
      <c r="B123" s="36"/>
      <c r="C123" s="37"/>
      <c r="D123" s="221" t="s">
        <v>121</v>
      </c>
      <c r="E123" s="37"/>
      <c r="F123" s="222" t="s">
        <v>122</v>
      </c>
      <c r="G123" s="37"/>
      <c r="H123" s="37"/>
      <c r="I123" s="223"/>
      <c r="J123" s="37"/>
      <c r="K123" s="37"/>
      <c r="L123" s="41"/>
      <c r="M123" s="224"/>
      <c r="N123" s="225"/>
      <c r="O123" s="88"/>
      <c r="P123" s="88"/>
      <c r="Q123" s="88"/>
      <c r="R123" s="88"/>
      <c r="S123" s="88"/>
      <c r="T123" s="89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121</v>
      </c>
      <c r="AU123" s="14" t="s">
        <v>83</v>
      </c>
    </row>
    <row r="124" s="2" customFormat="1" ht="33" customHeight="1">
      <c r="A124" s="35"/>
      <c r="B124" s="36"/>
      <c r="C124" s="208" t="s">
        <v>83</v>
      </c>
      <c r="D124" s="208" t="s">
        <v>114</v>
      </c>
      <c r="E124" s="209" t="s">
        <v>123</v>
      </c>
      <c r="F124" s="210" t="s">
        <v>124</v>
      </c>
      <c r="G124" s="211" t="s">
        <v>117</v>
      </c>
      <c r="H124" s="212">
        <v>742.60000000000002</v>
      </c>
      <c r="I124" s="213"/>
      <c r="J124" s="214">
        <f>ROUND(I124*H124,2)</f>
        <v>0</v>
      </c>
      <c r="K124" s="210" t="s">
        <v>118</v>
      </c>
      <c r="L124" s="41"/>
      <c r="M124" s="215" t="s">
        <v>1</v>
      </c>
      <c r="N124" s="216" t="s">
        <v>41</v>
      </c>
      <c r="O124" s="88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19" t="s">
        <v>119</v>
      </c>
      <c r="AT124" s="219" t="s">
        <v>114</v>
      </c>
      <c r="AU124" s="219" t="s">
        <v>83</v>
      </c>
      <c r="AY124" s="14" t="s">
        <v>112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14" t="s">
        <v>81</v>
      </c>
      <c r="BK124" s="220">
        <f>ROUND(I124*H124,2)</f>
        <v>0</v>
      </c>
      <c r="BL124" s="14" t="s">
        <v>119</v>
      </c>
      <c r="BM124" s="219" t="s">
        <v>125</v>
      </c>
    </row>
    <row r="125" s="2" customFormat="1">
      <c r="A125" s="35"/>
      <c r="B125" s="36"/>
      <c r="C125" s="37"/>
      <c r="D125" s="221" t="s">
        <v>121</v>
      </c>
      <c r="E125" s="37"/>
      <c r="F125" s="222" t="s">
        <v>126</v>
      </c>
      <c r="G125" s="37"/>
      <c r="H125" s="37"/>
      <c r="I125" s="223"/>
      <c r="J125" s="37"/>
      <c r="K125" s="37"/>
      <c r="L125" s="41"/>
      <c r="M125" s="224"/>
      <c r="N125" s="225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121</v>
      </c>
      <c r="AU125" s="14" t="s">
        <v>83</v>
      </c>
    </row>
    <row r="126" s="2" customFormat="1" ht="37.8" customHeight="1">
      <c r="A126" s="35"/>
      <c r="B126" s="36"/>
      <c r="C126" s="208" t="s">
        <v>127</v>
      </c>
      <c r="D126" s="208" t="s">
        <v>114</v>
      </c>
      <c r="E126" s="209" t="s">
        <v>128</v>
      </c>
      <c r="F126" s="210" t="s">
        <v>129</v>
      </c>
      <c r="G126" s="211" t="s">
        <v>117</v>
      </c>
      <c r="H126" s="212">
        <v>742.60000000000002</v>
      </c>
      <c r="I126" s="213"/>
      <c r="J126" s="214">
        <f>ROUND(I126*H126,2)</f>
        <v>0</v>
      </c>
      <c r="K126" s="210" t="s">
        <v>118</v>
      </c>
      <c r="L126" s="41"/>
      <c r="M126" s="215" t="s">
        <v>1</v>
      </c>
      <c r="N126" s="216" t="s">
        <v>41</v>
      </c>
      <c r="O126" s="88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9" t="s">
        <v>119</v>
      </c>
      <c r="AT126" s="219" t="s">
        <v>114</v>
      </c>
      <c r="AU126" s="219" t="s">
        <v>83</v>
      </c>
      <c r="AY126" s="14" t="s">
        <v>112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14" t="s">
        <v>81</v>
      </c>
      <c r="BK126" s="220">
        <f>ROUND(I126*H126,2)</f>
        <v>0</v>
      </c>
      <c r="BL126" s="14" t="s">
        <v>119</v>
      </c>
      <c r="BM126" s="219" t="s">
        <v>130</v>
      </c>
    </row>
    <row r="127" s="2" customFormat="1">
      <c r="A127" s="35"/>
      <c r="B127" s="36"/>
      <c r="C127" s="37"/>
      <c r="D127" s="221" t="s">
        <v>121</v>
      </c>
      <c r="E127" s="37"/>
      <c r="F127" s="222" t="s">
        <v>131</v>
      </c>
      <c r="G127" s="37"/>
      <c r="H127" s="37"/>
      <c r="I127" s="223"/>
      <c r="J127" s="37"/>
      <c r="K127" s="37"/>
      <c r="L127" s="41"/>
      <c r="M127" s="224"/>
      <c r="N127" s="225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121</v>
      </c>
      <c r="AU127" s="14" t="s">
        <v>83</v>
      </c>
    </row>
    <row r="128" s="2" customFormat="1">
      <c r="A128" s="35"/>
      <c r="B128" s="36"/>
      <c r="C128" s="37"/>
      <c r="D128" s="221" t="s">
        <v>132</v>
      </c>
      <c r="E128" s="37"/>
      <c r="F128" s="226" t="s">
        <v>133</v>
      </c>
      <c r="G128" s="37"/>
      <c r="H128" s="37"/>
      <c r="I128" s="223"/>
      <c r="J128" s="37"/>
      <c r="K128" s="37"/>
      <c r="L128" s="41"/>
      <c r="M128" s="224"/>
      <c r="N128" s="225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132</v>
      </c>
      <c r="AU128" s="14" t="s">
        <v>83</v>
      </c>
    </row>
    <row r="129" s="2" customFormat="1" ht="37.8" customHeight="1">
      <c r="A129" s="35"/>
      <c r="B129" s="36"/>
      <c r="C129" s="208" t="s">
        <v>119</v>
      </c>
      <c r="D129" s="208" t="s">
        <v>114</v>
      </c>
      <c r="E129" s="209" t="s">
        <v>134</v>
      </c>
      <c r="F129" s="210" t="s">
        <v>135</v>
      </c>
      <c r="G129" s="211" t="s">
        <v>117</v>
      </c>
      <c r="H129" s="212">
        <v>742.60000000000002</v>
      </c>
      <c r="I129" s="213"/>
      <c r="J129" s="214">
        <f>ROUND(I129*H129,2)</f>
        <v>0</v>
      </c>
      <c r="K129" s="210" t="s">
        <v>118</v>
      </c>
      <c r="L129" s="41"/>
      <c r="M129" s="215" t="s">
        <v>1</v>
      </c>
      <c r="N129" s="216" t="s">
        <v>41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9" t="s">
        <v>119</v>
      </c>
      <c r="AT129" s="219" t="s">
        <v>114</v>
      </c>
      <c r="AU129" s="219" t="s">
        <v>83</v>
      </c>
      <c r="AY129" s="14" t="s">
        <v>112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4" t="s">
        <v>81</v>
      </c>
      <c r="BK129" s="220">
        <f>ROUND(I129*H129,2)</f>
        <v>0</v>
      </c>
      <c r="BL129" s="14" t="s">
        <v>119</v>
      </c>
      <c r="BM129" s="219" t="s">
        <v>136</v>
      </c>
    </row>
    <row r="130" s="2" customFormat="1">
      <c r="A130" s="35"/>
      <c r="B130" s="36"/>
      <c r="C130" s="37"/>
      <c r="D130" s="221" t="s">
        <v>121</v>
      </c>
      <c r="E130" s="37"/>
      <c r="F130" s="222" t="s">
        <v>137</v>
      </c>
      <c r="G130" s="37"/>
      <c r="H130" s="37"/>
      <c r="I130" s="223"/>
      <c r="J130" s="37"/>
      <c r="K130" s="37"/>
      <c r="L130" s="41"/>
      <c r="M130" s="224"/>
      <c r="N130" s="225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121</v>
      </c>
      <c r="AU130" s="14" t="s">
        <v>83</v>
      </c>
    </row>
    <row r="131" s="2" customFormat="1">
      <c r="A131" s="35"/>
      <c r="B131" s="36"/>
      <c r="C131" s="37"/>
      <c r="D131" s="221" t="s">
        <v>132</v>
      </c>
      <c r="E131" s="37"/>
      <c r="F131" s="226" t="s">
        <v>138</v>
      </c>
      <c r="G131" s="37"/>
      <c r="H131" s="37"/>
      <c r="I131" s="223"/>
      <c r="J131" s="37"/>
      <c r="K131" s="37"/>
      <c r="L131" s="41"/>
      <c r="M131" s="224"/>
      <c r="N131" s="225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132</v>
      </c>
      <c r="AU131" s="14" t="s">
        <v>83</v>
      </c>
    </row>
    <row r="132" s="2" customFormat="1" ht="37.8" customHeight="1">
      <c r="A132" s="35"/>
      <c r="B132" s="36"/>
      <c r="C132" s="208" t="s">
        <v>139</v>
      </c>
      <c r="D132" s="208" t="s">
        <v>114</v>
      </c>
      <c r="E132" s="209" t="s">
        <v>140</v>
      </c>
      <c r="F132" s="210" t="s">
        <v>141</v>
      </c>
      <c r="G132" s="211" t="s">
        <v>117</v>
      </c>
      <c r="H132" s="212">
        <v>6683.3999999999996</v>
      </c>
      <c r="I132" s="213"/>
      <c r="J132" s="214">
        <f>ROUND(I132*H132,2)</f>
        <v>0</v>
      </c>
      <c r="K132" s="210" t="s">
        <v>118</v>
      </c>
      <c r="L132" s="41"/>
      <c r="M132" s="215" t="s">
        <v>1</v>
      </c>
      <c r="N132" s="216" t="s">
        <v>41</v>
      </c>
      <c r="O132" s="88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9" t="s">
        <v>119</v>
      </c>
      <c r="AT132" s="219" t="s">
        <v>114</v>
      </c>
      <c r="AU132" s="219" t="s">
        <v>83</v>
      </c>
      <c r="AY132" s="14" t="s">
        <v>112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14" t="s">
        <v>81</v>
      </c>
      <c r="BK132" s="220">
        <f>ROUND(I132*H132,2)</f>
        <v>0</v>
      </c>
      <c r="BL132" s="14" t="s">
        <v>119</v>
      </c>
      <c r="BM132" s="219" t="s">
        <v>142</v>
      </c>
    </row>
    <row r="133" s="2" customFormat="1">
      <c r="A133" s="35"/>
      <c r="B133" s="36"/>
      <c r="C133" s="37"/>
      <c r="D133" s="221" t="s">
        <v>121</v>
      </c>
      <c r="E133" s="37"/>
      <c r="F133" s="222" t="s">
        <v>143</v>
      </c>
      <c r="G133" s="37"/>
      <c r="H133" s="37"/>
      <c r="I133" s="223"/>
      <c r="J133" s="37"/>
      <c r="K133" s="37"/>
      <c r="L133" s="41"/>
      <c r="M133" s="224"/>
      <c r="N133" s="225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121</v>
      </c>
      <c r="AU133" s="14" t="s">
        <v>83</v>
      </c>
    </row>
    <row r="134" s="2" customFormat="1">
      <c r="A134" s="35"/>
      <c r="B134" s="36"/>
      <c r="C134" s="37"/>
      <c r="D134" s="221" t="s">
        <v>132</v>
      </c>
      <c r="E134" s="37"/>
      <c r="F134" s="226" t="s">
        <v>144</v>
      </c>
      <c r="G134" s="37"/>
      <c r="H134" s="37"/>
      <c r="I134" s="223"/>
      <c r="J134" s="37"/>
      <c r="K134" s="37"/>
      <c r="L134" s="41"/>
      <c r="M134" s="224"/>
      <c r="N134" s="225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132</v>
      </c>
      <c r="AU134" s="14" t="s">
        <v>83</v>
      </c>
    </row>
    <row r="135" s="2" customFormat="1" ht="24.15" customHeight="1">
      <c r="A135" s="35"/>
      <c r="B135" s="36"/>
      <c r="C135" s="208" t="s">
        <v>145</v>
      </c>
      <c r="D135" s="208" t="s">
        <v>114</v>
      </c>
      <c r="E135" s="209" t="s">
        <v>146</v>
      </c>
      <c r="F135" s="210" t="s">
        <v>147</v>
      </c>
      <c r="G135" s="211" t="s">
        <v>117</v>
      </c>
      <c r="H135" s="212">
        <v>742.60000000000002</v>
      </c>
      <c r="I135" s="213"/>
      <c r="J135" s="214">
        <f>ROUND(I135*H135,2)</f>
        <v>0</v>
      </c>
      <c r="K135" s="210" t="s">
        <v>118</v>
      </c>
      <c r="L135" s="41"/>
      <c r="M135" s="215" t="s">
        <v>1</v>
      </c>
      <c r="N135" s="216" t="s">
        <v>41</v>
      </c>
      <c r="O135" s="88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9" t="s">
        <v>119</v>
      </c>
      <c r="AT135" s="219" t="s">
        <v>114</v>
      </c>
      <c r="AU135" s="219" t="s">
        <v>83</v>
      </c>
      <c r="AY135" s="14" t="s">
        <v>112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14" t="s">
        <v>81</v>
      </c>
      <c r="BK135" s="220">
        <f>ROUND(I135*H135,2)</f>
        <v>0</v>
      </c>
      <c r="BL135" s="14" t="s">
        <v>119</v>
      </c>
      <c r="BM135" s="219" t="s">
        <v>148</v>
      </c>
    </row>
    <row r="136" s="2" customFormat="1">
      <c r="A136" s="35"/>
      <c r="B136" s="36"/>
      <c r="C136" s="37"/>
      <c r="D136" s="221" t="s">
        <v>121</v>
      </c>
      <c r="E136" s="37"/>
      <c r="F136" s="222" t="s">
        <v>149</v>
      </c>
      <c r="G136" s="37"/>
      <c r="H136" s="37"/>
      <c r="I136" s="223"/>
      <c r="J136" s="37"/>
      <c r="K136" s="37"/>
      <c r="L136" s="41"/>
      <c r="M136" s="224"/>
      <c r="N136" s="225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121</v>
      </c>
      <c r="AU136" s="14" t="s">
        <v>83</v>
      </c>
    </row>
    <row r="137" s="2" customFormat="1" ht="16.5" customHeight="1">
      <c r="A137" s="35"/>
      <c r="B137" s="36"/>
      <c r="C137" s="208" t="s">
        <v>150</v>
      </c>
      <c r="D137" s="208" t="s">
        <v>114</v>
      </c>
      <c r="E137" s="209" t="s">
        <v>151</v>
      </c>
      <c r="F137" s="210" t="s">
        <v>152</v>
      </c>
      <c r="G137" s="211" t="s">
        <v>117</v>
      </c>
      <c r="H137" s="212">
        <v>742.60000000000002</v>
      </c>
      <c r="I137" s="213"/>
      <c r="J137" s="214">
        <f>ROUND(I137*H137,2)</f>
        <v>0</v>
      </c>
      <c r="K137" s="210" t="s">
        <v>118</v>
      </c>
      <c r="L137" s="41"/>
      <c r="M137" s="215" t="s">
        <v>1</v>
      </c>
      <c r="N137" s="216" t="s">
        <v>41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9" t="s">
        <v>119</v>
      </c>
      <c r="AT137" s="219" t="s">
        <v>114</v>
      </c>
      <c r="AU137" s="219" t="s">
        <v>83</v>
      </c>
      <c r="AY137" s="14" t="s">
        <v>112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4" t="s">
        <v>81</v>
      </c>
      <c r="BK137" s="220">
        <f>ROUND(I137*H137,2)</f>
        <v>0</v>
      </c>
      <c r="BL137" s="14" t="s">
        <v>119</v>
      </c>
      <c r="BM137" s="219" t="s">
        <v>153</v>
      </c>
    </row>
    <row r="138" s="2" customFormat="1">
      <c r="A138" s="35"/>
      <c r="B138" s="36"/>
      <c r="C138" s="37"/>
      <c r="D138" s="221" t="s">
        <v>121</v>
      </c>
      <c r="E138" s="37"/>
      <c r="F138" s="222" t="s">
        <v>154</v>
      </c>
      <c r="G138" s="37"/>
      <c r="H138" s="37"/>
      <c r="I138" s="223"/>
      <c r="J138" s="37"/>
      <c r="K138" s="37"/>
      <c r="L138" s="41"/>
      <c r="M138" s="224"/>
      <c r="N138" s="225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121</v>
      </c>
      <c r="AU138" s="14" t="s">
        <v>83</v>
      </c>
    </row>
    <row r="139" s="2" customFormat="1" ht="37.8" customHeight="1">
      <c r="A139" s="35"/>
      <c r="B139" s="36"/>
      <c r="C139" s="208" t="s">
        <v>155</v>
      </c>
      <c r="D139" s="208" t="s">
        <v>114</v>
      </c>
      <c r="E139" s="209" t="s">
        <v>156</v>
      </c>
      <c r="F139" s="210" t="s">
        <v>157</v>
      </c>
      <c r="G139" s="211" t="s">
        <v>158</v>
      </c>
      <c r="H139" s="212">
        <v>193</v>
      </c>
      <c r="I139" s="213"/>
      <c r="J139" s="214">
        <f>ROUND(I139*H139,2)</f>
        <v>0</v>
      </c>
      <c r="K139" s="210" t="s">
        <v>118</v>
      </c>
      <c r="L139" s="41"/>
      <c r="M139" s="215" t="s">
        <v>1</v>
      </c>
      <c r="N139" s="216" t="s">
        <v>41</v>
      </c>
      <c r="O139" s="88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9" t="s">
        <v>119</v>
      </c>
      <c r="AT139" s="219" t="s">
        <v>114</v>
      </c>
      <c r="AU139" s="219" t="s">
        <v>83</v>
      </c>
      <c r="AY139" s="14" t="s">
        <v>112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4" t="s">
        <v>81</v>
      </c>
      <c r="BK139" s="220">
        <f>ROUND(I139*H139,2)</f>
        <v>0</v>
      </c>
      <c r="BL139" s="14" t="s">
        <v>119</v>
      </c>
      <c r="BM139" s="219" t="s">
        <v>159</v>
      </c>
    </row>
    <row r="140" s="2" customFormat="1">
      <c r="A140" s="35"/>
      <c r="B140" s="36"/>
      <c r="C140" s="37"/>
      <c r="D140" s="221" t="s">
        <v>121</v>
      </c>
      <c r="E140" s="37"/>
      <c r="F140" s="222" t="s">
        <v>160</v>
      </c>
      <c r="G140" s="37"/>
      <c r="H140" s="37"/>
      <c r="I140" s="223"/>
      <c r="J140" s="37"/>
      <c r="K140" s="37"/>
      <c r="L140" s="41"/>
      <c r="M140" s="224"/>
      <c r="N140" s="225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121</v>
      </c>
      <c r="AU140" s="14" t="s">
        <v>83</v>
      </c>
    </row>
    <row r="141" s="2" customFormat="1">
      <c r="A141" s="35"/>
      <c r="B141" s="36"/>
      <c r="C141" s="37"/>
      <c r="D141" s="221" t="s">
        <v>132</v>
      </c>
      <c r="E141" s="37"/>
      <c r="F141" s="226" t="s">
        <v>161</v>
      </c>
      <c r="G141" s="37"/>
      <c r="H141" s="37"/>
      <c r="I141" s="223"/>
      <c r="J141" s="37"/>
      <c r="K141" s="37"/>
      <c r="L141" s="41"/>
      <c r="M141" s="224"/>
      <c r="N141" s="225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132</v>
      </c>
      <c r="AU141" s="14" t="s">
        <v>83</v>
      </c>
    </row>
    <row r="142" s="2" customFormat="1" ht="37.8" customHeight="1">
      <c r="A142" s="35"/>
      <c r="B142" s="36"/>
      <c r="C142" s="208" t="s">
        <v>162</v>
      </c>
      <c r="D142" s="208" t="s">
        <v>114</v>
      </c>
      <c r="E142" s="209" t="s">
        <v>163</v>
      </c>
      <c r="F142" s="210" t="s">
        <v>164</v>
      </c>
      <c r="G142" s="211" t="s">
        <v>158</v>
      </c>
      <c r="H142" s="212">
        <v>174</v>
      </c>
      <c r="I142" s="213"/>
      <c r="J142" s="214">
        <f>ROUND(I142*H142,2)</f>
        <v>0</v>
      </c>
      <c r="K142" s="210" t="s">
        <v>118</v>
      </c>
      <c r="L142" s="41"/>
      <c r="M142" s="215" t="s">
        <v>1</v>
      </c>
      <c r="N142" s="216" t="s">
        <v>41</v>
      </c>
      <c r="O142" s="88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9" t="s">
        <v>119</v>
      </c>
      <c r="AT142" s="219" t="s">
        <v>114</v>
      </c>
      <c r="AU142" s="219" t="s">
        <v>83</v>
      </c>
      <c r="AY142" s="14" t="s">
        <v>112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4" t="s">
        <v>81</v>
      </c>
      <c r="BK142" s="220">
        <f>ROUND(I142*H142,2)</f>
        <v>0</v>
      </c>
      <c r="BL142" s="14" t="s">
        <v>119</v>
      </c>
      <c r="BM142" s="219" t="s">
        <v>165</v>
      </c>
    </row>
    <row r="143" s="2" customFormat="1">
      <c r="A143" s="35"/>
      <c r="B143" s="36"/>
      <c r="C143" s="37"/>
      <c r="D143" s="221" t="s">
        <v>121</v>
      </c>
      <c r="E143" s="37"/>
      <c r="F143" s="222" t="s">
        <v>166</v>
      </c>
      <c r="G143" s="37"/>
      <c r="H143" s="37"/>
      <c r="I143" s="223"/>
      <c r="J143" s="37"/>
      <c r="K143" s="37"/>
      <c r="L143" s="41"/>
      <c r="M143" s="224"/>
      <c r="N143" s="225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121</v>
      </c>
      <c r="AU143" s="14" t="s">
        <v>83</v>
      </c>
    </row>
    <row r="144" s="2" customFormat="1">
      <c r="A144" s="35"/>
      <c r="B144" s="36"/>
      <c r="C144" s="37"/>
      <c r="D144" s="221" t="s">
        <v>132</v>
      </c>
      <c r="E144" s="37"/>
      <c r="F144" s="226" t="s">
        <v>167</v>
      </c>
      <c r="G144" s="37"/>
      <c r="H144" s="37"/>
      <c r="I144" s="223"/>
      <c r="J144" s="37"/>
      <c r="K144" s="37"/>
      <c r="L144" s="41"/>
      <c r="M144" s="224"/>
      <c r="N144" s="225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132</v>
      </c>
      <c r="AU144" s="14" t="s">
        <v>83</v>
      </c>
    </row>
    <row r="145" s="2" customFormat="1" ht="24.15" customHeight="1">
      <c r="A145" s="35"/>
      <c r="B145" s="36"/>
      <c r="C145" s="208" t="s">
        <v>168</v>
      </c>
      <c r="D145" s="208" t="s">
        <v>114</v>
      </c>
      <c r="E145" s="209" t="s">
        <v>169</v>
      </c>
      <c r="F145" s="210" t="s">
        <v>170</v>
      </c>
      <c r="G145" s="211" t="s">
        <v>171</v>
      </c>
      <c r="H145" s="212">
        <v>3</v>
      </c>
      <c r="I145" s="213"/>
      <c r="J145" s="214">
        <f>ROUND(I145*H145,2)</f>
        <v>0</v>
      </c>
      <c r="K145" s="210" t="s">
        <v>118</v>
      </c>
      <c r="L145" s="41"/>
      <c r="M145" s="215" t="s">
        <v>1</v>
      </c>
      <c r="N145" s="216" t="s">
        <v>41</v>
      </c>
      <c r="O145" s="88"/>
      <c r="P145" s="217">
        <f>O145*H145</f>
        <v>0</v>
      </c>
      <c r="Q145" s="217">
        <v>0.01281</v>
      </c>
      <c r="R145" s="217">
        <f>Q145*H145</f>
        <v>0.038429999999999999</v>
      </c>
      <c r="S145" s="217">
        <v>0</v>
      </c>
      <c r="T145" s="21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9" t="s">
        <v>119</v>
      </c>
      <c r="AT145" s="219" t="s">
        <v>114</v>
      </c>
      <c r="AU145" s="219" t="s">
        <v>83</v>
      </c>
      <c r="AY145" s="14" t="s">
        <v>112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4" t="s">
        <v>81</v>
      </c>
      <c r="BK145" s="220">
        <f>ROUND(I145*H145,2)</f>
        <v>0</v>
      </c>
      <c r="BL145" s="14" t="s">
        <v>119</v>
      </c>
      <c r="BM145" s="219" t="s">
        <v>172</v>
      </c>
    </row>
    <row r="146" s="2" customFormat="1">
      <c r="A146" s="35"/>
      <c r="B146" s="36"/>
      <c r="C146" s="37"/>
      <c r="D146" s="221" t="s">
        <v>121</v>
      </c>
      <c r="E146" s="37"/>
      <c r="F146" s="222" t="s">
        <v>173</v>
      </c>
      <c r="G146" s="37"/>
      <c r="H146" s="37"/>
      <c r="I146" s="223"/>
      <c r="J146" s="37"/>
      <c r="K146" s="37"/>
      <c r="L146" s="41"/>
      <c r="M146" s="224"/>
      <c r="N146" s="225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121</v>
      </c>
      <c r="AU146" s="14" t="s">
        <v>83</v>
      </c>
    </row>
    <row r="147" s="12" customFormat="1" ht="22.8" customHeight="1">
      <c r="A147" s="12"/>
      <c r="B147" s="192"/>
      <c r="C147" s="193"/>
      <c r="D147" s="194" t="s">
        <v>75</v>
      </c>
      <c r="E147" s="206" t="s">
        <v>162</v>
      </c>
      <c r="F147" s="206" t="s">
        <v>174</v>
      </c>
      <c r="G147" s="193"/>
      <c r="H147" s="193"/>
      <c r="I147" s="196"/>
      <c r="J147" s="207">
        <f>BK147</f>
        <v>0</v>
      </c>
      <c r="K147" s="193"/>
      <c r="L147" s="198"/>
      <c r="M147" s="199"/>
      <c r="N147" s="200"/>
      <c r="O147" s="200"/>
      <c r="P147" s="201">
        <f>SUM(P148:P150)</f>
        <v>0</v>
      </c>
      <c r="Q147" s="200"/>
      <c r="R147" s="201">
        <f>SUM(R148:R150)</f>
        <v>0</v>
      </c>
      <c r="S147" s="200"/>
      <c r="T147" s="202">
        <f>SUM(T148:T150)</f>
        <v>133.84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3" t="s">
        <v>81</v>
      </c>
      <c r="AT147" s="204" t="s">
        <v>75</v>
      </c>
      <c r="AU147" s="204" t="s">
        <v>81</v>
      </c>
      <c r="AY147" s="203" t="s">
        <v>112</v>
      </c>
      <c r="BK147" s="205">
        <f>SUM(BK148:BK150)</f>
        <v>0</v>
      </c>
    </row>
    <row r="148" s="2" customFormat="1" ht="24.15" customHeight="1">
      <c r="A148" s="35"/>
      <c r="B148" s="36"/>
      <c r="C148" s="208" t="s">
        <v>175</v>
      </c>
      <c r="D148" s="208" t="s">
        <v>114</v>
      </c>
      <c r="E148" s="209" t="s">
        <v>176</v>
      </c>
      <c r="F148" s="210" t="s">
        <v>177</v>
      </c>
      <c r="G148" s="211" t="s">
        <v>158</v>
      </c>
      <c r="H148" s="212">
        <v>6692</v>
      </c>
      <c r="I148" s="213"/>
      <c r="J148" s="214">
        <f>ROUND(I148*H148,2)</f>
        <v>0</v>
      </c>
      <c r="K148" s="210" t="s">
        <v>118</v>
      </c>
      <c r="L148" s="41"/>
      <c r="M148" s="215" t="s">
        <v>1</v>
      </c>
      <c r="N148" s="216" t="s">
        <v>41</v>
      </c>
      <c r="O148" s="88"/>
      <c r="P148" s="217">
        <f>O148*H148</f>
        <v>0</v>
      </c>
      <c r="Q148" s="217">
        <v>0</v>
      </c>
      <c r="R148" s="217">
        <f>Q148*H148</f>
        <v>0</v>
      </c>
      <c r="S148" s="217">
        <v>0.02</v>
      </c>
      <c r="T148" s="218">
        <f>S148*H148</f>
        <v>133.84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9" t="s">
        <v>119</v>
      </c>
      <c r="AT148" s="219" t="s">
        <v>114</v>
      </c>
      <c r="AU148" s="219" t="s">
        <v>83</v>
      </c>
      <c r="AY148" s="14" t="s">
        <v>112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4" t="s">
        <v>81</v>
      </c>
      <c r="BK148" s="220">
        <f>ROUND(I148*H148,2)</f>
        <v>0</v>
      </c>
      <c r="BL148" s="14" t="s">
        <v>119</v>
      </c>
      <c r="BM148" s="219" t="s">
        <v>178</v>
      </c>
    </row>
    <row r="149" s="2" customFormat="1">
      <c r="A149" s="35"/>
      <c r="B149" s="36"/>
      <c r="C149" s="37"/>
      <c r="D149" s="221" t="s">
        <v>121</v>
      </c>
      <c r="E149" s="37"/>
      <c r="F149" s="222" t="s">
        <v>179</v>
      </c>
      <c r="G149" s="37"/>
      <c r="H149" s="37"/>
      <c r="I149" s="223"/>
      <c r="J149" s="37"/>
      <c r="K149" s="37"/>
      <c r="L149" s="41"/>
      <c r="M149" s="224"/>
      <c r="N149" s="225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121</v>
      </c>
      <c r="AU149" s="14" t="s">
        <v>83</v>
      </c>
    </row>
    <row r="150" s="2" customFormat="1">
      <c r="A150" s="35"/>
      <c r="B150" s="36"/>
      <c r="C150" s="37"/>
      <c r="D150" s="221" t="s">
        <v>132</v>
      </c>
      <c r="E150" s="37"/>
      <c r="F150" s="226" t="s">
        <v>180</v>
      </c>
      <c r="G150" s="37"/>
      <c r="H150" s="37"/>
      <c r="I150" s="223"/>
      <c r="J150" s="37"/>
      <c r="K150" s="37"/>
      <c r="L150" s="41"/>
      <c r="M150" s="224"/>
      <c r="N150" s="225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132</v>
      </c>
      <c r="AU150" s="14" t="s">
        <v>83</v>
      </c>
    </row>
    <row r="151" s="12" customFormat="1" ht="22.8" customHeight="1">
      <c r="A151" s="12"/>
      <c r="B151" s="192"/>
      <c r="C151" s="193"/>
      <c r="D151" s="194" t="s">
        <v>75</v>
      </c>
      <c r="E151" s="206" t="s">
        <v>181</v>
      </c>
      <c r="F151" s="206" t="s">
        <v>182</v>
      </c>
      <c r="G151" s="193"/>
      <c r="H151" s="193"/>
      <c r="I151" s="196"/>
      <c r="J151" s="207">
        <f>BK151</f>
        <v>0</v>
      </c>
      <c r="K151" s="193"/>
      <c r="L151" s="198"/>
      <c r="M151" s="199"/>
      <c r="N151" s="200"/>
      <c r="O151" s="200"/>
      <c r="P151" s="201">
        <f>SUM(P152:P154)</f>
        <v>0</v>
      </c>
      <c r="Q151" s="200"/>
      <c r="R151" s="201">
        <f>SUM(R152:R154)</f>
        <v>0</v>
      </c>
      <c r="S151" s="200"/>
      <c r="T151" s="202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3" t="s">
        <v>81</v>
      </c>
      <c r="AT151" s="204" t="s">
        <v>75</v>
      </c>
      <c r="AU151" s="204" t="s">
        <v>81</v>
      </c>
      <c r="AY151" s="203" t="s">
        <v>112</v>
      </c>
      <c r="BK151" s="205">
        <f>SUM(BK152:BK154)</f>
        <v>0</v>
      </c>
    </row>
    <row r="152" s="2" customFormat="1" ht="24.15" customHeight="1">
      <c r="A152" s="35"/>
      <c r="B152" s="36"/>
      <c r="C152" s="208" t="s">
        <v>8</v>
      </c>
      <c r="D152" s="208" t="s">
        <v>114</v>
      </c>
      <c r="E152" s="209" t="s">
        <v>183</v>
      </c>
      <c r="F152" s="210" t="s">
        <v>184</v>
      </c>
      <c r="G152" s="211" t="s">
        <v>185</v>
      </c>
      <c r="H152" s="212">
        <v>1337</v>
      </c>
      <c r="I152" s="213"/>
      <c r="J152" s="214">
        <f>ROUND(I152*H152,2)</f>
        <v>0</v>
      </c>
      <c r="K152" s="210" t="s">
        <v>118</v>
      </c>
      <c r="L152" s="41"/>
      <c r="M152" s="215" t="s">
        <v>1</v>
      </c>
      <c r="N152" s="216" t="s">
        <v>41</v>
      </c>
      <c r="O152" s="88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9" t="s">
        <v>119</v>
      </c>
      <c r="AT152" s="219" t="s">
        <v>114</v>
      </c>
      <c r="AU152" s="219" t="s">
        <v>83</v>
      </c>
      <c r="AY152" s="14" t="s">
        <v>112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14" t="s">
        <v>81</v>
      </c>
      <c r="BK152" s="220">
        <f>ROUND(I152*H152,2)</f>
        <v>0</v>
      </c>
      <c r="BL152" s="14" t="s">
        <v>119</v>
      </c>
      <c r="BM152" s="219" t="s">
        <v>186</v>
      </c>
    </row>
    <row r="153" s="2" customFormat="1">
      <c r="A153" s="35"/>
      <c r="B153" s="36"/>
      <c r="C153" s="37"/>
      <c r="D153" s="221" t="s">
        <v>121</v>
      </c>
      <c r="E153" s="37"/>
      <c r="F153" s="222" t="s">
        <v>187</v>
      </c>
      <c r="G153" s="37"/>
      <c r="H153" s="37"/>
      <c r="I153" s="223"/>
      <c r="J153" s="37"/>
      <c r="K153" s="37"/>
      <c r="L153" s="41"/>
      <c r="M153" s="224"/>
      <c r="N153" s="225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121</v>
      </c>
      <c r="AU153" s="14" t="s">
        <v>83</v>
      </c>
    </row>
    <row r="154" s="2" customFormat="1">
      <c r="A154" s="35"/>
      <c r="B154" s="36"/>
      <c r="C154" s="37"/>
      <c r="D154" s="221" t="s">
        <v>132</v>
      </c>
      <c r="E154" s="37"/>
      <c r="F154" s="226" t="s">
        <v>188</v>
      </c>
      <c r="G154" s="37"/>
      <c r="H154" s="37"/>
      <c r="I154" s="223"/>
      <c r="J154" s="37"/>
      <c r="K154" s="37"/>
      <c r="L154" s="41"/>
      <c r="M154" s="224"/>
      <c r="N154" s="225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132</v>
      </c>
      <c r="AU154" s="14" t="s">
        <v>83</v>
      </c>
    </row>
    <row r="155" s="12" customFormat="1" ht="25.92" customHeight="1">
      <c r="A155" s="12"/>
      <c r="B155" s="192"/>
      <c r="C155" s="193"/>
      <c r="D155" s="194" t="s">
        <v>75</v>
      </c>
      <c r="E155" s="195" t="s">
        <v>189</v>
      </c>
      <c r="F155" s="195" t="s">
        <v>190</v>
      </c>
      <c r="G155" s="193"/>
      <c r="H155" s="193"/>
      <c r="I155" s="196"/>
      <c r="J155" s="197">
        <f>BK155</f>
        <v>0</v>
      </c>
      <c r="K155" s="193"/>
      <c r="L155" s="198"/>
      <c r="M155" s="199"/>
      <c r="N155" s="200"/>
      <c r="O155" s="200"/>
      <c r="P155" s="201">
        <f>P156+P160</f>
        <v>0</v>
      </c>
      <c r="Q155" s="200"/>
      <c r="R155" s="201">
        <f>R156+R160</f>
        <v>0</v>
      </c>
      <c r="S155" s="200"/>
      <c r="T155" s="202">
        <f>T156+T160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3" t="s">
        <v>139</v>
      </c>
      <c r="AT155" s="204" t="s">
        <v>75</v>
      </c>
      <c r="AU155" s="204" t="s">
        <v>76</v>
      </c>
      <c r="AY155" s="203" t="s">
        <v>112</v>
      </c>
      <c r="BK155" s="205">
        <f>BK156+BK160</f>
        <v>0</v>
      </c>
    </row>
    <row r="156" s="12" customFormat="1" ht="22.8" customHeight="1">
      <c r="A156" s="12"/>
      <c r="B156" s="192"/>
      <c r="C156" s="193"/>
      <c r="D156" s="194" t="s">
        <v>75</v>
      </c>
      <c r="E156" s="206" t="s">
        <v>191</v>
      </c>
      <c r="F156" s="206" t="s">
        <v>192</v>
      </c>
      <c r="G156" s="193"/>
      <c r="H156" s="193"/>
      <c r="I156" s="196"/>
      <c r="J156" s="207">
        <f>BK156</f>
        <v>0</v>
      </c>
      <c r="K156" s="193"/>
      <c r="L156" s="198"/>
      <c r="M156" s="199"/>
      <c r="N156" s="200"/>
      <c r="O156" s="200"/>
      <c r="P156" s="201">
        <f>SUM(P157:P159)</f>
        <v>0</v>
      </c>
      <c r="Q156" s="200"/>
      <c r="R156" s="201">
        <f>SUM(R157:R159)</f>
        <v>0</v>
      </c>
      <c r="S156" s="200"/>
      <c r="T156" s="202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3" t="s">
        <v>139</v>
      </c>
      <c r="AT156" s="204" t="s">
        <v>75</v>
      </c>
      <c r="AU156" s="204" t="s">
        <v>81</v>
      </c>
      <c r="AY156" s="203" t="s">
        <v>112</v>
      </c>
      <c r="BK156" s="205">
        <f>SUM(BK157:BK159)</f>
        <v>0</v>
      </c>
    </row>
    <row r="157" s="2" customFormat="1" ht="21.75" customHeight="1">
      <c r="A157" s="35"/>
      <c r="B157" s="36"/>
      <c r="C157" s="208" t="s">
        <v>193</v>
      </c>
      <c r="D157" s="208" t="s">
        <v>114</v>
      </c>
      <c r="E157" s="209" t="s">
        <v>194</v>
      </c>
      <c r="F157" s="210" t="s">
        <v>195</v>
      </c>
      <c r="G157" s="211" t="s">
        <v>196</v>
      </c>
      <c r="H157" s="212">
        <v>1</v>
      </c>
      <c r="I157" s="213"/>
      <c r="J157" s="214">
        <f>ROUND(I157*H157,2)</f>
        <v>0</v>
      </c>
      <c r="K157" s="210" t="s">
        <v>118</v>
      </c>
      <c r="L157" s="41"/>
      <c r="M157" s="215" t="s">
        <v>1</v>
      </c>
      <c r="N157" s="216" t="s">
        <v>41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9" t="s">
        <v>197</v>
      </c>
      <c r="AT157" s="219" t="s">
        <v>114</v>
      </c>
      <c r="AU157" s="219" t="s">
        <v>83</v>
      </c>
      <c r="AY157" s="14" t="s">
        <v>112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4" t="s">
        <v>81</v>
      </c>
      <c r="BK157" s="220">
        <f>ROUND(I157*H157,2)</f>
        <v>0</v>
      </c>
      <c r="BL157" s="14" t="s">
        <v>197</v>
      </c>
      <c r="BM157" s="219" t="s">
        <v>198</v>
      </c>
    </row>
    <row r="158" s="2" customFormat="1">
      <c r="A158" s="35"/>
      <c r="B158" s="36"/>
      <c r="C158" s="37"/>
      <c r="D158" s="221" t="s">
        <v>121</v>
      </c>
      <c r="E158" s="37"/>
      <c r="F158" s="222" t="s">
        <v>195</v>
      </c>
      <c r="G158" s="37"/>
      <c r="H158" s="37"/>
      <c r="I158" s="223"/>
      <c r="J158" s="37"/>
      <c r="K158" s="37"/>
      <c r="L158" s="41"/>
      <c r="M158" s="224"/>
      <c r="N158" s="225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121</v>
      </c>
      <c r="AU158" s="14" t="s">
        <v>83</v>
      </c>
    </row>
    <row r="159" s="2" customFormat="1">
      <c r="A159" s="35"/>
      <c r="B159" s="36"/>
      <c r="C159" s="37"/>
      <c r="D159" s="221" t="s">
        <v>132</v>
      </c>
      <c r="E159" s="37"/>
      <c r="F159" s="226" t="s">
        <v>199</v>
      </c>
      <c r="G159" s="37"/>
      <c r="H159" s="37"/>
      <c r="I159" s="223"/>
      <c r="J159" s="37"/>
      <c r="K159" s="37"/>
      <c r="L159" s="41"/>
      <c r="M159" s="224"/>
      <c r="N159" s="225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132</v>
      </c>
      <c r="AU159" s="14" t="s">
        <v>83</v>
      </c>
    </row>
    <row r="160" s="12" customFormat="1" ht="22.8" customHeight="1">
      <c r="A160" s="12"/>
      <c r="B160" s="192"/>
      <c r="C160" s="193"/>
      <c r="D160" s="194" t="s">
        <v>75</v>
      </c>
      <c r="E160" s="206" t="s">
        <v>200</v>
      </c>
      <c r="F160" s="206" t="s">
        <v>201</v>
      </c>
      <c r="G160" s="193"/>
      <c r="H160" s="193"/>
      <c r="I160" s="196"/>
      <c r="J160" s="207">
        <f>BK160</f>
        <v>0</v>
      </c>
      <c r="K160" s="193"/>
      <c r="L160" s="198"/>
      <c r="M160" s="199"/>
      <c r="N160" s="200"/>
      <c r="O160" s="200"/>
      <c r="P160" s="201">
        <f>SUM(P161:P188)</f>
        <v>0</v>
      </c>
      <c r="Q160" s="200"/>
      <c r="R160" s="201">
        <f>SUM(R161:R188)</f>
        <v>0</v>
      </c>
      <c r="S160" s="200"/>
      <c r="T160" s="202">
        <f>SUM(T161:T188)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3" t="s">
        <v>139</v>
      </c>
      <c r="AT160" s="204" t="s">
        <v>75</v>
      </c>
      <c r="AU160" s="204" t="s">
        <v>81</v>
      </c>
      <c r="AY160" s="203" t="s">
        <v>112</v>
      </c>
      <c r="BK160" s="205">
        <f>SUM(BK161:BK188)</f>
        <v>0</v>
      </c>
    </row>
    <row r="161" s="2" customFormat="1" ht="16.5" customHeight="1">
      <c r="A161" s="35"/>
      <c r="B161" s="36"/>
      <c r="C161" s="208" t="s">
        <v>202</v>
      </c>
      <c r="D161" s="208" t="s">
        <v>114</v>
      </c>
      <c r="E161" s="209" t="s">
        <v>203</v>
      </c>
      <c r="F161" s="210" t="s">
        <v>201</v>
      </c>
      <c r="G161" s="211" t="s">
        <v>204</v>
      </c>
      <c r="H161" s="212">
        <v>1</v>
      </c>
      <c r="I161" s="213"/>
      <c r="J161" s="214">
        <f>ROUND(I161*H161,2)</f>
        <v>0</v>
      </c>
      <c r="K161" s="210" t="s">
        <v>118</v>
      </c>
      <c r="L161" s="41"/>
      <c r="M161" s="215" t="s">
        <v>1</v>
      </c>
      <c r="N161" s="216" t="s">
        <v>41</v>
      </c>
      <c r="O161" s="88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9" t="s">
        <v>197</v>
      </c>
      <c r="AT161" s="219" t="s">
        <v>114</v>
      </c>
      <c r="AU161" s="219" t="s">
        <v>83</v>
      </c>
      <c r="AY161" s="14" t="s">
        <v>112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4" t="s">
        <v>81</v>
      </c>
      <c r="BK161" s="220">
        <f>ROUND(I161*H161,2)</f>
        <v>0</v>
      </c>
      <c r="BL161" s="14" t="s">
        <v>197</v>
      </c>
      <c r="BM161" s="219" t="s">
        <v>205</v>
      </c>
    </row>
    <row r="162" s="2" customFormat="1">
      <c r="A162" s="35"/>
      <c r="B162" s="36"/>
      <c r="C162" s="37"/>
      <c r="D162" s="221" t="s">
        <v>121</v>
      </c>
      <c r="E162" s="37"/>
      <c r="F162" s="222" t="s">
        <v>201</v>
      </c>
      <c r="G162" s="37"/>
      <c r="H162" s="37"/>
      <c r="I162" s="223"/>
      <c r="J162" s="37"/>
      <c r="K162" s="37"/>
      <c r="L162" s="41"/>
      <c r="M162" s="224"/>
      <c r="N162" s="225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121</v>
      </c>
      <c r="AU162" s="14" t="s">
        <v>83</v>
      </c>
    </row>
    <row r="163" s="2" customFormat="1">
      <c r="A163" s="35"/>
      <c r="B163" s="36"/>
      <c r="C163" s="37"/>
      <c r="D163" s="221" t="s">
        <v>132</v>
      </c>
      <c r="E163" s="37"/>
      <c r="F163" s="226" t="s">
        <v>206</v>
      </c>
      <c r="G163" s="37"/>
      <c r="H163" s="37"/>
      <c r="I163" s="223"/>
      <c r="J163" s="37"/>
      <c r="K163" s="37"/>
      <c r="L163" s="41"/>
      <c r="M163" s="224"/>
      <c r="N163" s="225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132</v>
      </c>
      <c r="AU163" s="14" t="s">
        <v>83</v>
      </c>
    </row>
    <row r="164" s="2" customFormat="1" ht="16.5" customHeight="1">
      <c r="A164" s="35"/>
      <c r="B164" s="36"/>
      <c r="C164" s="208" t="s">
        <v>207</v>
      </c>
      <c r="D164" s="208" t="s">
        <v>114</v>
      </c>
      <c r="E164" s="209" t="s">
        <v>208</v>
      </c>
      <c r="F164" s="210" t="s">
        <v>209</v>
      </c>
      <c r="G164" s="211" t="s">
        <v>196</v>
      </c>
      <c r="H164" s="212">
        <v>1</v>
      </c>
      <c r="I164" s="213"/>
      <c r="J164" s="214">
        <f>ROUND(I164*H164,2)</f>
        <v>0</v>
      </c>
      <c r="K164" s="210" t="s">
        <v>118</v>
      </c>
      <c r="L164" s="41"/>
      <c r="M164" s="215" t="s">
        <v>1</v>
      </c>
      <c r="N164" s="216" t="s">
        <v>41</v>
      </c>
      <c r="O164" s="88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9" t="s">
        <v>197</v>
      </c>
      <c r="AT164" s="219" t="s">
        <v>114</v>
      </c>
      <c r="AU164" s="219" t="s">
        <v>83</v>
      </c>
      <c r="AY164" s="14" t="s">
        <v>112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4" t="s">
        <v>81</v>
      </c>
      <c r="BK164" s="220">
        <f>ROUND(I164*H164,2)</f>
        <v>0</v>
      </c>
      <c r="BL164" s="14" t="s">
        <v>197</v>
      </c>
      <c r="BM164" s="219" t="s">
        <v>210</v>
      </c>
    </row>
    <row r="165" s="2" customFormat="1">
      <c r="A165" s="35"/>
      <c r="B165" s="36"/>
      <c r="C165" s="37"/>
      <c r="D165" s="221" t="s">
        <v>121</v>
      </c>
      <c r="E165" s="37"/>
      <c r="F165" s="222" t="s">
        <v>209</v>
      </c>
      <c r="G165" s="37"/>
      <c r="H165" s="37"/>
      <c r="I165" s="223"/>
      <c r="J165" s="37"/>
      <c r="K165" s="37"/>
      <c r="L165" s="41"/>
      <c r="M165" s="224"/>
      <c r="N165" s="225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121</v>
      </c>
      <c r="AU165" s="14" t="s">
        <v>83</v>
      </c>
    </row>
    <row r="166" s="2" customFormat="1">
      <c r="A166" s="35"/>
      <c r="B166" s="36"/>
      <c r="C166" s="37"/>
      <c r="D166" s="221" t="s">
        <v>132</v>
      </c>
      <c r="E166" s="37"/>
      <c r="F166" s="226" t="s">
        <v>211</v>
      </c>
      <c r="G166" s="37"/>
      <c r="H166" s="37"/>
      <c r="I166" s="223"/>
      <c r="J166" s="37"/>
      <c r="K166" s="37"/>
      <c r="L166" s="41"/>
      <c r="M166" s="224"/>
      <c r="N166" s="225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132</v>
      </c>
      <c r="AU166" s="14" t="s">
        <v>83</v>
      </c>
    </row>
    <row r="167" s="2" customFormat="1" ht="16.5" customHeight="1">
      <c r="A167" s="35"/>
      <c r="B167" s="36"/>
      <c r="C167" s="208" t="s">
        <v>212</v>
      </c>
      <c r="D167" s="208" t="s">
        <v>114</v>
      </c>
      <c r="E167" s="209" t="s">
        <v>213</v>
      </c>
      <c r="F167" s="210" t="s">
        <v>214</v>
      </c>
      <c r="G167" s="211" t="s">
        <v>196</v>
      </c>
      <c r="H167" s="212">
        <v>1</v>
      </c>
      <c r="I167" s="213"/>
      <c r="J167" s="214">
        <f>ROUND(I167*H167,2)</f>
        <v>0</v>
      </c>
      <c r="K167" s="210" t="s">
        <v>118</v>
      </c>
      <c r="L167" s="41"/>
      <c r="M167" s="215" t="s">
        <v>1</v>
      </c>
      <c r="N167" s="216" t="s">
        <v>41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9" t="s">
        <v>197</v>
      </c>
      <c r="AT167" s="219" t="s">
        <v>114</v>
      </c>
      <c r="AU167" s="219" t="s">
        <v>83</v>
      </c>
      <c r="AY167" s="14" t="s">
        <v>112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4" t="s">
        <v>81</v>
      </c>
      <c r="BK167" s="220">
        <f>ROUND(I167*H167,2)</f>
        <v>0</v>
      </c>
      <c r="BL167" s="14" t="s">
        <v>197</v>
      </c>
      <c r="BM167" s="219" t="s">
        <v>215</v>
      </c>
    </row>
    <row r="168" s="2" customFormat="1">
      <c r="A168" s="35"/>
      <c r="B168" s="36"/>
      <c r="C168" s="37"/>
      <c r="D168" s="221" t="s">
        <v>121</v>
      </c>
      <c r="E168" s="37"/>
      <c r="F168" s="222" t="s">
        <v>214</v>
      </c>
      <c r="G168" s="37"/>
      <c r="H168" s="37"/>
      <c r="I168" s="223"/>
      <c r="J168" s="37"/>
      <c r="K168" s="37"/>
      <c r="L168" s="41"/>
      <c r="M168" s="224"/>
      <c r="N168" s="225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121</v>
      </c>
      <c r="AU168" s="14" t="s">
        <v>83</v>
      </c>
    </row>
    <row r="169" s="2" customFormat="1">
      <c r="A169" s="35"/>
      <c r="B169" s="36"/>
      <c r="C169" s="37"/>
      <c r="D169" s="221" t="s">
        <v>132</v>
      </c>
      <c r="E169" s="37"/>
      <c r="F169" s="226" t="s">
        <v>216</v>
      </c>
      <c r="G169" s="37"/>
      <c r="H169" s="37"/>
      <c r="I169" s="223"/>
      <c r="J169" s="37"/>
      <c r="K169" s="37"/>
      <c r="L169" s="41"/>
      <c r="M169" s="224"/>
      <c r="N169" s="225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132</v>
      </c>
      <c r="AU169" s="14" t="s">
        <v>83</v>
      </c>
    </row>
    <row r="170" s="2" customFormat="1" ht="16.5" customHeight="1">
      <c r="A170" s="35"/>
      <c r="B170" s="36"/>
      <c r="C170" s="208" t="s">
        <v>217</v>
      </c>
      <c r="D170" s="208" t="s">
        <v>114</v>
      </c>
      <c r="E170" s="209" t="s">
        <v>218</v>
      </c>
      <c r="F170" s="210" t="s">
        <v>219</v>
      </c>
      <c r="G170" s="211" t="s">
        <v>204</v>
      </c>
      <c r="H170" s="212">
        <v>1</v>
      </c>
      <c r="I170" s="213"/>
      <c r="J170" s="214">
        <f>ROUND(I170*H170,2)</f>
        <v>0</v>
      </c>
      <c r="K170" s="210" t="s">
        <v>118</v>
      </c>
      <c r="L170" s="41"/>
      <c r="M170" s="215" t="s">
        <v>1</v>
      </c>
      <c r="N170" s="216" t="s">
        <v>41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9" t="s">
        <v>197</v>
      </c>
      <c r="AT170" s="219" t="s">
        <v>114</v>
      </c>
      <c r="AU170" s="219" t="s">
        <v>83</v>
      </c>
      <c r="AY170" s="14" t="s">
        <v>112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4" t="s">
        <v>81</v>
      </c>
      <c r="BK170" s="220">
        <f>ROUND(I170*H170,2)</f>
        <v>0</v>
      </c>
      <c r="BL170" s="14" t="s">
        <v>197</v>
      </c>
      <c r="BM170" s="219" t="s">
        <v>220</v>
      </c>
    </row>
    <row r="171" s="2" customFormat="1">
      <c r="A171" s="35"/>
      <c r="B171" s="36"/>
      <c r="C171" s="37"/>
      <c r="D171" s="221" t="s">
        <v>121</v>
      </c>
      <c r="E171" s="37"/>
      <c r="F171" s="222" t="s">
        <v>219</v>
      </c>
      <c r="G171" s="37"/>
      <c r="H171" s="37"/>
      <c r="I171" s="223"/>
      <c r="J171" s="37"/>
      <c r="K171" s="37"/>
      <c r="L171" s="41"/>
      <c r="M171" s="224"/>
      <c r="N171" s="225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121</v>
      </c>
      <c r="AU171" s="14" t="s">
        <v>83</v>
      </c>
    </row>
    <row r="172" s="2" customFormat="1">
      <c r="A172" s="35"/>
      <c r="B172" s="36"/>
      <c r="C172" s="37"/>
      <c r="D172" s="221" t="s">
        <v>132</v>
      </c>
      <c r="E172" s="37"/>
      <c r="F172" s="226" t="s">
        <v>221</v>
      </c>
      <c r="G172" s="37"/>
      <c r="H172" s="37"/>
      <c r="I172" s="223"/>
      <c r="J172" s="37"/>
      <c r="K172" s="37"/>
      <c r="L172" s="41"/>
      <c r="M172" s="224"/>
      <c r="N172" s="225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132</v>
      </c>
      <c r="AU172" s="14" t="s">
        <v>83</v>
      </c>
    </row>
    <row r="173" s="2" customFormat="1" ht="16.5" customHeight="1">
      <c r="A173" s="35"/>
      <c r="B173" s="36"/>
      <c r="C173" s="208" t="s">
        <v>222</v>
      </c>
      <c r="D173" s="208" t="s">
        <v>114</v>
      </c>
      <c r="E173" s="209" t="s">
        <v>223</v>
      </c>
      <c r="F173" s="210" t="s">
        <v>224</v>
      </c>
      <c r="G173" s="211" t="s">
        <v>196</v>
      </c>
      <c r="H173" s="212">
        <v>1</v>
      </c>
      <c r="I173" s="213"/>
      <c r="J173" s="214">
        <f>ROUND(I173*H173,2)</f>
        <v>0</v>
      </c>
      <c r="K173" s="210" t="s">
        <v>1</v>
      </c>
      <c r="L173" s="41"/>
      <c r="M173" s="215" t="s">
        <v>1</v>
      </c>
      <c r="N173" s="216" t="s">
        <v>41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9" t="s">
        <v>119</v>
      </c>
      <c r="AT173" s="219" t="s">
        <v>114</v>
      </c>
      <c r="AU173" s="219" t="s">
        <v>83</v>
      </c>
      <c r="AY173" s="14" t="s">
        <v>112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4" t="s">
        <v>81</v>
      </c>
      <c r="BK173" s="220">
        <f>ROUND(I173*H173,2)</f>
        <v>0</v>
      </c>
      <c r="BL173" s="14" t="s">
        <v>119</v>
      </c>
      <c r="BM173" s="219" t="s">
        <v>225</v>
      </c>
    </row>
    <row r="174" s="2" customFormat="1">
      <c r="A174" s="35"/>
      <c r="B174" s="36"/>
      <c r="C174" s="37"/>
      <c r="D174" s="221" t="s">
        <v>121</v>
      </c>
      <c r="E174" s="37"/>
      <c r="F174" s="222" t="s">
        <v>224</v>
      </c>
      <c r="G174" s="37"/>
      <c r="H174" s="37"/>
      <c r="I174" s="223"/>
      <c r="J174" s="37"/>
      <c r="K174" s="37"/>
      <c r="L174" s="41"/>
      <c r="M174" s="224"/>
      <c r="N174" s="225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121</v>
      </c>
      <c r="AU174" s="14" t="s">
        <v>83</v>
      </c>
    </row>
    <row r="175" s="2" customFormat="1">
      <c r="A175" s="35"/>
      <c r="B175" s="36"/>
      <c r="C175" s="37"/>
      <c r="D175" s="221" t="s">
        <v>132</v>
      </c>
      <c r="E175" s="37"/>
      <c r="F175" s="226" t="s">
        <v>226</v>
      </c>
      <c r="G175" s="37"/>
      <c r="H175" s="37"/>
      <c r="I175" s="223"/>
      <c r="J175" s="37"/>
      <c r="K175" s="37"/>
      <c r="L175" s="41"/>
      <c r="M175" s="224"/>
      <c r="N175" s="225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132</v>
      </c>
      <c r="AU175" s="14" t="s">
        <v>83</v>
      </c>
    </row>
    <row r="176" s="2" customFormat="1" ht="16.5" customHeight="1">
      <c r="A176" s="35"/>
      <c r="B176" s="36"/>
      <c r="C176" s="208" t="s">
        <v>227</v>
      </c>
      <c r="D176" s="208" t="s">
        <v>114</v>
      </c>
      <c r="E176" s="209" t="s">
        <v>228</v>
      </c>
      <c r="F176" s="210" t="s">
        <v>229</v>
      </c>
      <c r="G176" s="211" t="s">
        <v>196</v>
      </c>
      <c r="H176" s="212">
        <v>1</v>
      </c>
      <c r="I176" s="213"/>
      <c r="J176" s="214">
        <f>ROUND(I176*H176,2)</f>
        <v>0</v>
      </c>
      <c r="K176" s="210" t="s">
        <v>1</v>
      </c>
      <c r="L176" s="41"/>
      <c r="M176" s="215" t="s">
        <v>1</v>
      </c>
      <c r="N176" s="216" t="s">
        <v>41</v>
      </c>
      <c r="O176" s="88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9" t="s">
        <v>119</v>
      </c>
      <c r="AT176" s="219" t="s">
        <v>114</v>
      </c>
      <c r="AU176" s="219" t="s">
        <v>83</v>
      </c>
      <c r="AY176" s="14" t="s">
        <v>112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4" t="s">
        <v>81</v>
      </c>
      <c r="BK176" s="220">
        <f>ROUND(I176*H176,2)</f>
        <v>0</v>
      </c>
      <c r="BL176" s="14" t="s">
        <v>119</v>
      </c>
      <c r="BM176" s="219" t="s">
        <v>230</v>
      </c>
    </row>
    <row r="177" s="2" customFormat="1">
      <c r="A177" s="35"/>
      <c r="B177" s="36"/>
      <c r="C177" s="37"/>
      <c r="D177" s="221" t="s">
        <v>121</v>
      </c>
      <c r="E177" s="37"/>
      <c r="F177" s="222" t="s">
        <v>229</v>
      </c>
      <c r="G177" s="37"/>
      <c r="H177" s="37"/>
      <c r="I177" s="223"/>
      <c r="J177" s="37"/>
      <c r="K177" s="37"/>
      <c r="L177" s="41"/>
      <c r="M177" s="224"/>
      <c r="N177" s="225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121</v>
      </c>
      <c r="AU177" s="14" t="s">
        <v>83</v>
      </c>
    </row>
    <row r="178" s="2" customFormat="1">
      <c r="A178" s="35"/>
      <c r="B178" s="36"/>
      <c r="C178" s="37"/>
      <c r="D178" s="221" t="s">
        <v>132</v>
      </c>
      <c r="E178" s="37"/>
      <c r="F178" s="226" t="s">
        <v>231</v>
      </c>
      <c r="G178" s="37"/>
      <c r="H178" s="37"/>
      <c r="I178" s="223"/>
      <c r="J178" s="37"/>
      <c r="K178" s="37"/>
      <c r="L178" s="41"/>
      <c r="M178" s="224"/>
      <c r="N178" s="225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132</v>
      </c>
      <c r="AU178" s="14" t="s">
        <v>83</v>
      </c>
    </row>
    <row r="179" s="2" customFormat="1" ht="16.5" customHeight="1">
      <c r="A179" s="35"/>
      <c r="B179" s="36"/>
      <c r="C179" s="208" t="s">
        <v>232</v>
      </c>
      <c r="D179" s="208" t="s">
        <v>114</v>
      </c>
      <c r="E179" s="209" t="s">
        <v>233</v>
      </c>
      <c r="F179" s="210" t="s">
        <v>234</v>
      </c>
      <c r="G179" s="211" t="s">
        <v>196</v>
      </c>
      <c r="H179" s="212">
        <v>1</v>
      </c>
      <c r="I179" s="213"/>
      <c r="J179" s="214">
        <f>ROUND(I179*H179,2)</f>
        <v>0</v>
      </c>
      <c r="K179" s="210" t="s">
        <v>1</v>
      </c>
      <c r="L179" s="41"/>
      <c r="M179" s="215" t="s">
        <v>1</v>
      </c>
      <c r="N179" s="216" t="s">
        <v>41</v>
      </c>
      <c r="O179" s="88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9" t="s">
        <v>119</v>
      </c>
      <c r="AT179" s="219" t="s">
        <v>114</v>
      </c>
      <c r="AU179" s="219" t="s">
        <v>83</v>
      </c>
      <c r="AY179" s="14" t="s">
        <v>112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14" t="s">
        <v>81</v>
      </c>
      <c r="BK179" s="220">
        <f>ROUND(I179*H179,2)</f>
        <v>0</v>
      </c>
      <c r="BL179" s="14" t="s">
        <v>119</v>
      </c>
      <c r="BM179" s="219" t="s">
        <v>235</v>
      </c>
    </row>
    <row r="180" s="2" customFormat="1">
      <c r="A180" s="35"/>
      <c r="B180" s="36"/>
      <c r="C180" s="37"/>
      <c r="D180" s="221" t="s">
        <v>121</v>
      </c>
      <c r="E180" s="37"/>
      <c r="F180" s="222" t="s">
        <v>234</v>
      </c>
      <c r="G180" s="37"/>
      <c r="H180" s="37"/>
      <c r="I180" s="223"/>
      <c r="J180" s="37"/>
      <c r="K180" s="37"/>
      <c r="L180" s="41"/>
      <c r="M180" s="224"/>
      <c r="N180" s="225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121</v>
      </c>
      <c r="AU180" s="14" t="s">
        <v>83</v>
      </c>
    </row>
    <row r="181" s="2" customFormat="1" ht="16.5" customHeight="1">
      <c r="A181" s="35"/>
      <c r="B181" s="36"/>
      <c r="C181" s="208" t="s">
        <v>236</v>
      </c>
      <c r="D181" s="208" t="s">
        <v>114</v>
      </c>
      <c r="E181" s="209" t="s">
        <v>237</v>
      </c>
      <c r="F181" s="210" t="s">
        <v>238</v>
      </c>
      <c r="G181" s="211" t="s">
        <v>171</v>
      </c>
      <c r="H181" s="212">
        <v>2</v>
      </c>
      <c r="I181" s="213"/>
      <c r="J181" s="214">
        <f>ROUND(I181*H181,2)</f>
        <v>0</v>
      </c>
      <c r="K181" s="210" t="s">
        <v>1</v>
      </c>
      <c r="L181" s="41"/>
      <c r="M181" s="215" t="s">
        <v>1</v>
      </c>
      <c r="N181" s="216" t="s">
        <v>41</v>
      </c>
      <c r="O181" s="88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119</v>
      </c>
      <c r="AT181" s="219" t="s">
        <v>114</v>
      </c>
      <c r="AU181" s="219" t="s">
        <v>83</v>
      </c>
      <c r="AY181" s="14" t="s">
        <v>112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81</v>
      </c>
      <c r="BK181" s="220">
        <f>ROUND(I181*H181,2)</f>
        <v>0</v>
      </c>
      <c r="BL181" s="14" t="s">
        <v>119</v>
      </c>
      <c r="BM181" s="219" t="s">
        <v>239</v>
      </c>
    </row>
    <row r="182" s="2" customFormat="1">
      <c r="A182" s="35"/>
      <c r="B182" s="36"/>
      <c r="C182" s="37"/>
      <c r="D182" s="221" t="s">
        <v>121</v>
      </c>
      <c r="E182" s="37"/>
      <c r="F182" s="222" t="s">
        <v>238</v>
      </c>
      <c r="G182" s="37"/>
      <c r="H182" s="37"/>
      <c r="I182" s="223"/>
      <c r="J182" s="37"/>
      <c r="K182" s="37"/>
      <c r="L182" s="41"/>
      <c r="M182" s="224"/>
      <c r="N182" s="225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121</v>
      </c>
      <c r="AU182" s="14" t="s">
        <v>83</v>
      </c>
    </row>
    <row r="183" s="2" customFormat="1">
      <c r="A183" s="35"/>
      <c r="B183" s="36"/>
      <c r="C183" s="37"/>
      <c r="D183" s="221" t="s">
        <v>132</v>
      </c>
      <c r="E183" s="37"/>
      <c r="F183" s="226" t="s">
        <v>240</v>
      </c>
      <c r="G183" s="37"/>
      <c r="H183" s="37"/>
      <c r="I183" s="223"/>
      <c r="J183" s="37"/>
      <c r="K183" s="37"/>
      <c r="L183" s="41"/>
      <c r="M183" s="224"/>
      <c r="N183" s="225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132</v>
      </c>
      <c r="AU183" s="14" t="s">
        <v>83</v>
      </c>
    </row>
    <row r="184" s="2" customFormat="1" ht="16.5" customHeight="1">
      <c r="A184" s="35"/>
      <c r="B184" s="36"/>
      <c r="C184" s="208" t="s">
        <v>7</v>
      </c>
      <c r="D184" s="208" t="s">
        <v>114</v>
      </c>
      <c r="E184" s="209" t="s">
        <v>241</v>
      </c>
      <c r="F184" s="210" t="s">
        <v>242</v>
      </c>
      <c r="G184" s="211" t="s">
        <v>196</v>
      </c>
      <c r="H184" s="212">
        <v>1</v>
      </c>
      <c r="I184" s="213"/>
      <c r="J184" s="214">
        <f>ROUND(I184*H184,2)</f>
        <v>0</v>
      </c>
      <c r="K184" s="210" t="s">
        <v>1</v>
      </c>
      <c r="L184" s="41"/>
      <c r="M184" s="215" t="s">
        <v>1</v>
      </c>
      <c r="N184" s="216" t="s">
        <v>41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119</v>
      </c>
      <c r="AT184" s="219" t="s">
        <v>114</v>
      </c>
      <c r="AU184" s="219" t="s">
        <v>83</v>
      </c>
      <c r="AY184" s="14" t="s">
        <v>112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81</v>
      </c>
      <c r="BK184" s="220">
        <f>ROUND(I184*H184,2)</f>
        <v>0</v>
      </c>
      <c r="BL184" s="14" t="s">
        <v>119</v>
      </c>
      <c r="BM184" s="219" t="s">
        <v>243</v>
      </c>
    </row>
    <row r="185" s="2" customFormat="1">
      <c r="A185" s="35"/>
      <c r="B185" s="36"/>
      <c r="C185" s="37"/>
      <c r="D185" s="221" t="s">
        <v>121</v>
      </c>
      <c r="E185" s="37"/>
      <c r="F185" s="222" t="s">
        <v>242</v>
      </c>
      <c r="G185" s="37"/>
      <c r="H185" s="37"/>
      <c r="I185" s="223"/>
      <c r="J185" s="37"/>
      <c r="K185" s="37"/>
      <c r="L185" s="41"/>
      <c r="M185" s="224"/>
      <c r="N185" s="225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121</v>
      </c>
      <c r="AU185" s="14" t="s">
        <v>83</v>
      </c>
    </row>
    <row r="186" s="2" customFormat="1">
      <c r="A186" s="35"/>
      <c r="B186" s="36"/>
      <c r="C186" s="37"/>
      <c r="D186" s="221" t="s">
        <v>132</v>
      </c>
      <c r="E186" s="37"/>
      <c r="F186" s="226" t="s">
        <v>244</v>
      </c>
      <c r="G186" s="37"/>
      <c r="H186" s="37"/>
      <c r="I186" s="223"/>
      <c r="J186" s="37"/>
      <c r="K186" s="37"/>
      <c r="L186" s="41"/>
      <c r="M186" s="224"/>
      <c r="N186" s="225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132</v>
      </c>
      <c r="AU186" s="14" t="s">
        <v>83</v>
      </c>
    </row>
    <row r="187" s="2" customFormat="1" ht="16.5" customHeight="1">
      <c r="A187" s="35"/>
      <c r="B187" s="36"/>
      <c r="C187" s="208" t="s">
        <v>245</v>
      </c>
      <c r="D187" s="208" t="s">
        <v>114</v>
      </c>
      <c r="E187" s="209" t="s">
        <v>246</v>
      </c>
      <c r="F187" s="210" t="s">
        <v>247</v>
      </c>
      <c r="G187" s="211" t="s">
        <v>204</v>
      </c>
      <c r="H187" s="212">
        <v>1</v>
      </c>
      <c r="I187" s="213"/>
      <c r="J187" s="214">
        <f>ROUND(I187*H187,2)</f>
        <v>0</v>
      </c>
      <c r="K187" s="210" t="s">
        <v>1</v>
      </c>
      <c r="L187" s="41"/>
      <c r="M187" s="215" t="s">
        <v>1</v>
      </c>
      <c r="N187" s="216" t="s">
        <v>41</v>
      </c>
      <c r="O187" s="88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9" t="s">
        <v>119</v>
      </c>
      <c r="AT187" s="219" t="s">
        <v>114</v>
      </c>
      <c r="AU187" s="219" t="s">
        <v>83</v>
      </c>
      <c r="AY187" s="14" t="s">
        <v>112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4" t="s">
        <v>81</v>
      </c>
      <c r="BK187" s="220">
        <f>ROUND(I187*H187,2)</f>
        <v>0</v>
      </c>
      <c r="BL187" s="14" t="s">
        <v>119</v>
      </c>
      <c r="BM187" s="219" t="s">
        <v>248</v>
      </c>
    </row>
    <row r="188" s="2" customFormat="1">
      <c r="A188" s="35"/>
      <c r="B188" s="36"/>
      <c r="C188" s="37"/>
      <c r="D188" s="221" t="s">
        <v>121</v>
      </c>
      <c r="E188" s="37"/>
      <c r="F188" s="222" t="s">
        <v>247</v>
      </c>
      <c r="G188" s="37"/>
      <c r="H188" s="37"/>
      <c r="I188" s="223"/>
      <c r="J188" s="37"/>
      <c r="K188" s="37"/>
      <c r="L188" s="41"/>
      <c r="M188" s="227"/>
      <c r="N188" s="228"/>
      <c r="O188" s="229"/>
      <c r="P188" s="229"/>
      <c r="Q188" s="229"/>
      <c r="R188" s="229"/>
      <c r="S188" s="229"/>
      <c r="T188" s="230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121</v>
      </c>
      <c r="AU188" s="14" t="s">
        <v>83</v>
      </c>
    </row>
    <row r="189" s="2" customFormat="1" ht="6.96" customHeight="1">
      <c r="A189" s="35"/>
      <c r="B189" s="63"/>
      <c r="C189" s="64"/>
      <c r="D189" s="64"/>
      <c r="E189" s="64"/>
      <c r="F189" s="64"/>
      <c r="G189" s="64"/>
      <c r="H189" s="64"/>
      <c r="I189" s="64"/>
      <c r="J189" s="64"/>
      <c r="K189" s="64"/>
      <c r="L189" s="41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sheetProtection sheet="1" autoFilter="0" formatColumns="0" formatRows="0" objects="1" scenarios="1" spinCount="100000" saltValue="Ovxn9aicV9yC6D9sXsnlijFuB9wbPMUROPcaYBPuJlLV8sHwdm6f0xseWjchP9Fbs6LpPA1jKeBYiDrt7he5Bg==" hashValue="9ZFAUH8eQBpIgVuySyyupXLSfVLfIMkk7y9cHRo81TiBXNRNiNWG0v240KU62TwNecn40gHrzLMDfUrgMXmHVA==" algorithmName="SHA-512" password="CC35"/>
  <autoFilter ref="C118:K188"/>
  <mergeCells count="6">
    <mergeCell ref="E7:H7"/>
    <mergeCell ref="E16:H16"/>
    <mergeCell ref="E25:H25"/>
    <mergeCell ref="E85:H85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Michal Kubík</dc:creator>
  <cp:lastModifiedBy>DiS. Michal Kubík</cp:lastModifiedBy>
  <dcterms:created xsi:type="dcterms:W3CDTF">2025-09-29T08:42:41Z</dcterms:created>
  <dcterms:modified xsi:type="dcterms:W3CDTF">2025-09-29T08:42:42Z</dcterms:modified>
</cp:coreProperties>
</file>