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3.xml" ContentType="application/vnd.openxmlformats-officedocument.drawing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R:\220101_pk_roztoky_rekonstrukce_plat\220101_32_22101_pk_roztoky\RR_MM_Cistopis\UPRAVA\Rozpočet\2025_08_07_doplnění kabelových lávek\"/>
    </mc:Choice>
  </mc:AlternateContent>
  <xr:revisionPtr revIDLastSave="0" documentId="13_ncr:1_{523F62B6-72CA-47BF-A6D1-396EE8273816}" xr6:coauthVersionLast="47" xr6:coauthVersionMax="47" xr10:uidLastSave="{00000000-0000-0000-0000-000000000000}"/>
  <bookViews>
    <workbookView xWindow="-24120" yWindow="1965" windowWidth="24240" windowHeight="17520" xr2:uid="{00000000-000D-0000-FFFF-FFFF00000000}"/>
  </bookViews>
  <sheets>
    <sheet name="Rekapitulace stavby" sheetId="1" r:id="rId1"/>
    <sheet name="PS 01 - Rekonstrukce stro..." sheetId="2" r:id="rId2"/>
    <sheet name="SO 01 - Rekonstrukce plat..." sheetId="3" r:id="rId3"/>
    <sheet name="SO 02 - Rekonstrukce vyst..." sheetId="4" r:id="rId4"/>
    <sheet name="SO 03 - Venkovní osvětlen..." sheetId="5" r:id="rId5"/>
    <sheet name="VON - Vedlejší a ostatní ..." sheetId="6" r:id="rId6"/>
    <sheet name="Seznam figur" sheetId="7" r:id="rId7"/>
    <sheet name="Pokyny pro vyplnění" sheetId="8" r:id="rId8"/>
  </sheets>
  <definedNames>
    <definedName name="_xlnm._FilterDatabase" localSheetId="1" hidden="1">'PS 01 - Rekonstrukce stro...'!$C$92:$K$382</definedName>
    <definedName name="_xlnm._FilterDatabase" localSheetId="2" hidden="1">'SO 01 - Rekonstrukce plat...'!$C$94:$K$1268</definedName>
    <definedName name="_xlnm._FilterDatabase" localSheetId="3" hidden="1">'SO 02 - Rekonstrukce vyst...'!$C$94:$K$688</definedName>
    <definedName name="_xlnm._FilterDatabase" localSheetId="4" hidden="1">'SO 03 - Venkovní osvětlen...'!$C$84:$K$155</definedName>
    <definedName name="_xlnm._FilterDatabase" localSheetId="5" hidden="1">'VON - Vedlejší a ostatní ...'!$C$82:$K$113</definedName>
    <definedName name="_xlnm.Print_Titles" localSheetId="1">'PS 01 - Rekonstrukce stro...'!$92:$92</definedName>
    <definedName name="_xlnm.Print_Titles" localSheetId="0">'Rekapitulace stavby'!$52:$52</definedName>
    <definedName name="_xlnm.Print_Titles" localSheetId="6">'Seznam figur'!$9:$9</definedName>
    <definedName name="_xlnm.Print_Titles" localSheetId="2">'SO 01 - Rekonstrukce plat...'!$94:$94</definedName>
    <definedName name="_xlnm.Print_Titles" localSheetId="3">'SO 02 - Rekonstrukce vyst...'!$94:$94</definedName>
    <definedName name="_xlnm.Print_Titles" localSheetId="4">'SO 03 - Venkovní osvětlen...'!$84:$84</definedName>
    <definedName name="_xlnm.Print_Titles" localSheetId="5">'VON - Vedlejší a ostatní ...'!$82:$82</definedName>
    <definedName name="_xlnm.Print_Area" localSheetId="7">'Pokyny pro vyplnění'!$B$2:$K$71,'Pokyny pro vyplnění'!$B$74:$K$118,'Pokyny pro vyplnění'!$B$121:$K$161,'Pokyny pro vyplnění'!$B$164:$K$219</definedName>
    <definedName name="_xlnm.Print_Area" localSheetId="1">'PS 01 - Rekonstrukce stro...'!$C$4:$J$39,'PS 01 - Rekonstrukce stro...'!$C$45:$J$74,'PS 01 - Rekonstrukce stro...'!$C$80:$K$382</definedName>
    <definedName name="_xlnm.Print_Area" localSheetId="0">'Rekapitulace stavby'!$D$4:$AO$36,'Rekapitulace stavby'!$C$42:$AQ$60</definedName>
    <definedName name="_xlnm.Print_Area" localSheetId="6">'Seznam figur'!$C$4:$G$1118</definedName>
    <definedName name="_xlnm.Print_Area" localSheetId="2">'SO 01 - Rekonstrukce plat...'!$C$4:$J$39,'SO 01 - Rekonstrukce plat...'!$C$45:$J$76,'SO 01 - Rekonstrukce plat...'!$C$82:$K$1268</definedName>
    <definedName name="_xlnm.Print_Area" localSheetId="3">'SO 02 - Rekonstrukce vyst...'!$C$4:$J$39,'SO 02 - Rekonstrukce vyst...'!$C$45:$J$76,'SO 02 - Rekonstrukce vyst...'!$C$82:$K$688</definedName>
    <definedName name="_xlnm.Print_Area" localSheetId="4">'SO 03 - Venkovní osvětlen...'!$C$4:$J$39,'SO 03 - Venkovní osvětlen...'!$C$45:$J$66,'SO 03 - Venkovní osvětlen...'!$C$72:$K$155</definedName>
    <definedName name="_xlnm.Print_Area" localSheetId="5">'VON - Vedlejší a ostatní ...'!$C$4:$J$39,'VON - Vedlejší a ostatní ...'!$C$45:$J$64,'VON - Vedlejší a ostatní ...'!$C$70:$K$113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7" l="1"/>
  <c r="J37" i="6"/>
  <c r="J36" i="6"/>
  <c r="AY59" i="1"/>
  <c r="J35" i="6"/>
  <c r="AX59" i="1"/>
  <c r="BI111" i="6"/>
  <c r="BH111" i="6"/>
  <c r="BG111" i="6"/>
  <c r="BF111" i="6"/>
  <c r="T111" i="6"/>
  <c r="R111" i="6"/>
  <c r="P111" i="6"/>
  <c r="BI109" i="6"/>
  <c r="BH109" i="6"/>
  <c r="BG109" i="6"/>
  <c r="BF109" i="6"/>
  <c r="T109" i="6"/>
  <c r="R109" i="6"/>
  <c r="P109" i="6"/>
  <c r="BI107" i="6"/>
  <c r="BH107" i="6"/>
  <c r="BG107" i="6"/>
  <c r="BF107" i="6"/>
  <c r="T107" i="6"/>
  <c r="R107" i="6"/>
  <c r="P107" i="6"/>
  <c r="BI105" i="6"/>
  <c r="BH105" i="6"/>
  <c r="BG105" i="6"/>
  <c r="BF105" i="6"/>
  <c r="T105" i="6"/>
  <c r="R105" i="6"/>
  <c r="P105" i="6"/>
  <c r="BI103" i="6"/>
  <c r="BH103" i="6"/>
  <c r="BG103" i="6"/>
  <c r="BF103" i="6"/>
  <c r="T103" i="6"/>
  <c r="R103" i="6"/>
  <c r="P103" i="6"/>
  <c r="BI101" i="6"/>
  <c r="BH101" i="6"/>
  <c r="BG101" i="6"/>
  <c r="BF101" i="6"/>
  <c r="T101" i="6"/>
  <c r="R101" i="6"/>
  <c r="P101" i="6"/>
  <c r="BI98" i="6"/>
  <c r="BH98" i="6"/>
  <c r="BG98" i="6"/>
  <c r="BF98" i="6"/>
  <c r="T98" i="6"/>
  <c r="T97" i="6"/>
  <c r="R98" i="6"/>
  <c r="R97" i="6"/>
  <c r="P98" i="6"/>
  <c r="P97" i="6"/>
  <c r="BI94" i="6"/>
  <c r="BH94" i="6"/>
  <c r="BG94" i="6"/>
  <c r="BF94" i="6"/>
  <c r="T94" i="6"/>
  <c r="R94" i="6"/>
  <c r="P94" i="6"/>
  <c r="BI92" i="6"/>
  <c r="BH92" i="6"/>
  <c r="BG92" i="6"/>
  <c r="BF92" i="6"/>
  <c r="T92" i="6"/>
  <c r="R92" i="6"/>
  <c r="P92" i="6"/>
  <c r="BI90" i="6"/>
  <c r="BH90" i="6"/>
  <c r="BG90" i="6"/>
  <c r="BF90" i="6"/>
  <c r="T90" i="6"/>
  <c r="R90" i="6"/>
  <c r="P90" i="6"/>
  <c r="BI88" i="6"/>
  <c r="BH88" i="6"/>
  <c r="BG88" i="6"/>
  <c r="BF88" i="6"/>
  <c r="T88" i="6"/>
  <c r="R88" i="6"/>
  <c r="P88" i="6"/>
  <c r="BI86" i="6"/>
  <c r="BH86" i="6"/>
  <c r="BG86" i="6"/>
  <c r="BF86" i="6"/>
  <c r="T86" i="6"/>
  <c r="R86" i="6"/>
  <c r="P86" i="6"/>
  <c r="J80" i="6"/>
  <c r="J79" i="6"/>
  <c r="F79" i="6"/>
  <c r="F77" i="6"/>
  <c r="E75" i="6"/>
  <c r="J55" i="6"/>
  <c r="J54" i="6"/>
  <c r="F54" i="6"/>
  <c r="F52" i="6"/>
  <c r="E50" i="6"/>
  <c r="J18" i="6"/>
  <c r="E18" i="6"/>
  <c r="F55" i="6"/>
  <c r="J17" i="6"/>
  <c r="J12" i="6"/>
  <c r="J77" i="6" s="1"/>
  <c r="E7" i="6"/>
  <c r="E48" i="6"/>
  <c r="J37" i="5"/>
  <c r="J36" i="5"/>
  <c r="AY58" i="1"/>
  <c r="J35" i="5"/>
  <c r="AX58" i="1"/>
  <c r="BI152" i="5"/>
  <c r="BH152" i="5"/>
  <c r="BG152" i="5"/>
  <c r="BF152" i="5"/>
  <c r="T152" i="5"/>
  <c r="R152" i="5"/>
  <c r="P152" i="5"/>
  <c r="BI148" i="5"/>
  <c r="BH148" i="5"/>
  <c r="BG148" i="5"/>
  <c r="BF148" i="5"/>
  <c r="T148" i="5"/>
  <c r="R148" i="5"/>
  <c r="P148" i="5"/>
  <c r="BI144" i="5"/>
  <c r="BH144" i="5"/>
  <c r="BG144" i="5"/>
  <c r="BF144" i="5"/>
  <c r="T144" i="5"/>
  <c r="R144" i="5"/>
  <c r="P144" i="5"/>
  <c r="BI140" i="5"/>
  <c r="BH140" i="5"/>
  <c r="BG140" i="5"/>
  <c r="BF140" i="5"/>
  <c r="T140" i="5"/>
  <c r="R140" i="5"/>
  <c r="P140" i="5"/>
  <c r="BI136" i="5"/>
  <c r="BH136" i="5"/>
  <c r="BG136" i="5"/>
  <c r="BF136" i="5"/>
  <c r="T136" i="5"/>
  <c r="R136" i="5"/>
  <c r="P136" i="5"/>
  <c r="BI132" i="5"/>
  <c r="BH132" i="5"/>
  <c r="BG132" i="5"/>
  <c r="BF132" i="5"/>
  <c r="T132" i="5"/>
  <c r="R132" i="5"/>
  <c r="P132" i="5"/>
  <c r="BI128" i="5"/>
  <c r="BH128" i="5"/>
  <c r="BG128" i="5"/>
  <c r="BF128" i="5"/>
  <c r="T128" i="5"/>
  <c r="R128" i="5"/>
  <c r="P128" i="5"/>
  <c r="BI122" i="5"/>
  <c r="BH122" i="5"/>
  <c r="BG122" i="5"/>
  <c r="BF122" i="5"/>
  <c r="T122" i="5"/>
  <c r="R122" i="5"/>
  <c r="P122" i="5"/>
  <c r="BI116" i="5"/>
  <c r="BH116" i="5"/>
  <c r="BG116" i="5"/>
  <c r="BF116" i="5"/>
  <c r="T116" i="5"/>
  <c r="R116" i="5"/>
  <c r="P116" i="5"/>
  <c r="BI109" i="5"/>
  <c r="BH109" i="5"/>
  <c r="BG109" i="5"/>
  <c r="BF109" i="5"/>
  <c r="T109" i="5"/>
  <c r="R109" i="5"/>
  <c r="P109" i="5"/>
  <c r="BI104" i="5"/>
  <c r="BH104" i="5"/>
  <c r="BG104" i="5"/>
  <c r="BF104" i="5"/>
  <c r="T104" i="5"/>
  <c r="T103" i="5"/>
  <c r="R104" i="5"/>
  <c r="R103" i="5" s="1"/>
  <c r="P104" i="5"/>
  <c r="P103" i="5" s="1"/>
  <c r="BI99" i="5"/>
  <c r="BH99" i="5"/>
  <c r="BG99" i="5"/>
  <c r="BF99" i="5"/>
  <c r="T99" i="5"/>
  <c r="R99" i="5"/>
  <c r="P99" i="5"/>
  <c r="BI93" i="5"/>
  <c r="BH93" i="5"/>
  <c r="BG93" i="5"/>
  <c r="BF93" i="5"/>
  <c r="T93" i="5"/>
  <c r="R93" i="5"/>
  <c r="P93" i="5"/>
  <c r="BI88" i="5"/>
  <c r="BH88" i="5"/>
  <c r="BG88" i="5"/>
  <c r="BF88" i="5"/>
  <c r="T88" i="5"/>
  <c r="R88" i="5"/>
  <c r="P88" i="5"/>
  <c r="J82" i="5"/>
  <c r="J81" i="5"/>
  <c r="F81" i="5"/>
  <c r="F79" i="5"/>
  <c r="E77" i="5"/>
  <c r="J55" i="5"/>
  <c r="J54" i="5"/>
  <c r="F54" i="5"/>
  <c r="F52" i="5"/>
  <c r="E50" i="5"/>
  <c r="J18" i="5"/>
  <c r="E18" i="5"/>
  <c r="F82" i="5" s="1"/>
  <c r="J17" i="5"/>
  <c r="J12" i="5"/>
  <c r="J79" i="5"/>
  <c r="E7" i="5"/>
  <c r="E75" i="5"/>
  <c r="J37" i="4"/>
  <c r="J36" i="4"/>
  <c r="AY57" i="1"/>
  <c r="J35" i="4"/>
  <c r="AX57" i="1"/>
  <c r="BI686" i="4"/>
  <c r="BH686" i="4"/>
  <c r="BG686" i="4"/>
  <c r="BF686" i="4"/>
  <c r="T686" i="4"/>
  <c r="R686" i="4"/>
  <c r="P686" i="4"/>
  <c r="BI683" i="4"/>
  <c r="BH683" i="4"/>
  <c r="BG683" i="4"/>
  <c r="BF683" i="4"/>
  <c r="T683" i="4"/>
  <c r="R683" i="4"/>
  <c r="P683" i="4"/>
  <c r="BI678" i="4"/>
  <c r="BH678" i="4"/>
  <c r="BG678" i="4"/>
  <c r="BF678" i="4"/>
  <c r="T678" i="4"/>
  <c r="R678" i="4"/>
  <c r="P678" i="4"/>
  <c r="BI673" i="4"/>
  <c r="BH673" i="4"/>
  <c r="BG673" i="4"/>
  <c r="BF673" i="4"/>
  <c r="T673" i="4"/>
  <c r="R673" i="4"/>
  <c r="P673" i="4"/>
  <c r="BI670" i="4"/>
  <c r="BH670" i="4"/>
  <c r="BG670" i="4"/>
  <c r="BF670" i="4"/>
  <c r="T670" i="4"/>
  <c r="R670" i="4"/>
  <c r="P670" i="4"/>
  <c r="BI667" i="4"/>
  <c r="BH667" i="4"/>
  <c r="BG667" i="4"/>
  <c r="BF667" i="4"/>
  <c r="T667" i="4"/>
  <c r="R667" i="4"/>
  <c r="P667" i="4"/>
  <c r="BI663" i="4"/>
  <c r="BH663" i="4"/>
  <c r="BG663" i="4"/>
  <c r="BF663" i="4"/>
  <c r="T663" i="4"/>
  <c r="R663" i="4"/>
  <c r="P663" i="4"/>
  <c r="BI659" i="4"/>
  <c r="BH659" i="4"/>
  <c r="BG659" i="4"/>
  <c r="BF659" i="4"/>
  <c r="T659" i="4"/>
  <c r="R659" i="4"/>
  <c r="P659" i="4"/>
  <c r="BI657" i="4"/>
  <c r="BH657" i="4"/>
  <c r="BG657" i="4"/>
  <c r="BF657" i="4"/>
  <c r="T657" i="4"/>
  <c r="R657" i="4"/>
  <c r="P657" i="4"/>
  <c r="BI647" i="4"/>
  <c r="BH647" i="4"/>
  <c r="BG647" i="4"/>
  <c r="BF647" i="4"/>
  <c r="T647" i="4"/>
  <c r="R647" i="4"/>
  <c r="P647" i="4"/>
  <c r="BI642" i="4"/>
  <c r="BH642" i="4"/>
  <c r="BG642" i="4"/>
  <c r="BF642" i="4"/>
  <c r="T642" i="4"/>
  <c r="R642" i="4"/>
  <c r="P642" i="4"/>
  <c r="BI636" i="4"/>
  <c r="BH636" i="4"/>
  <c r="BG636" i="4"/>
  <c r="BF636" i="4"/>
  <c r="T636" i="4"/>
  <c r="R636" i="4"/>
  <c r="P636" i="4"/>
  <c r="BI632" i="4"/>
  <c r="BH632" i="4"/>
  <c r="BG632" i="4"/>
  <c r="BF632" i="4"/>
  <c r="T632" i="4"/>
  <c r="R632" i="4"/>
  <c r="P632" i="4"/>
  <c r="BI629" i="4"/>
  <c r="BH629" i="4"/>
  <c r="BG629" i="4"/>
  <c r="BF629" i="4"/>
  <c r="T629" i="4"/>
  <c r="R629" i="4"/>
  <c r="P629" i="4"/>
  <c r="BI625" i="4"/>
  <c r="BH625" i="4"/>
  <c r="BG625" i="4"/>
  <c r="BF625" i="4"/>
  <c r="T625" i="4"/>
  <c r="R625" i="4"/>
  <c r="P625" i="4"/>
  <c r="BI621" i="4"/>
  <c r="BH621" i="4"/>
  <c r="BG621" i="4"/>
  <c r="BF621" i="4"/>
  <c r="T621" i="4"/>
  <c r="R621" i="4"/>
  <c r="P621" i="4"/>
  <c r="BI614" i="4"/>
  <c r="BH614" i="4"/>
  <c r="BG614" i="4"/>
  <c r="BF614" i="4"/>
  <c r="T614" i="4"/>
  <c r="R614" i="4"/>
  <c r="P614" i="4"/>
  <c r="BI610" i="4"/>
  <c r="BH610" i="4"/>
  <c r="BG610" i="4"/>
  <c r="BF610" i="4"/>
  <c r="T610" i="4"/>
  <c r="R610" i="4"/>
  <c r="P610" i="4"/>
  <c r="BI606" i="4"/>
  <c r="BH606" i="4"/>
  <c r="BG606" i="4"/>
  <c r="BF606" i="4"/>
  <c r="T606" i="4"/>
  <c r="R606" i="4"/>
  <c r="P606" i="4"/>
  <c r="BI602" i="4"/>
  <c r="BH602" i="4"/>
  <c r="BG602" i="4"/>
  <c r="BF602" i="4"/>
  <c r="T602" i="4"/>
  <c r="R602" i="4"/>
  <c r="P602" i="4"/>
  <c r="BI596" i="4"/>
  <c r="BH596" i="4"/>
  <c r="BG596" i="4"/>
  <c r="BF596" i="4"/>
  <c r="T596" i="4"/>
  <c r="R596" i="4"/>
  <c r="P596" i="4"/>
  <c r="BI590" i="4"/>
  <c r="BH590" i="4"/>
  <c r="BG590" i="4"/>
  <c r="BF590" i="4"/>
  <c r="T590" i="4"/>
  <c r="R590" i="4"/>
  <c r="P590" i="4"/>
  <c r="BI585" i="4"/>
  <c r="BH585" i="4"/>
  <c r="BG585" i="4"/>
  <c r="BF585" i="4"/>
  <c r="T585" i="4"/>
  <c r="R585" i="4"/>
  <c r="P585" i="4"/>
  <c r="BI574" i="4"/>
  <c r="BH574" i="4"/>
  <c r="BG574" i="4"/>
  <c r="BF574" i="4"/>
  <c r="T574" i="4"/>
  <c r="R574" i="4"/>
  <c r="P574" i="4"/>
  <c r="BI566" i="4"/>
  <c r="BH566" i="4"/>
  <c r="BG566" i="4"/>
  <c r="BF566" i="4"/>
  <c r="T566" i="4"/>
  <c r="R566" i="4"/>
  <c r="P566" i="4"/>
  <c r="BI558" i="4"/>
  <c r="BH558" i="4"/>
  <c r="BG558" i="4"/>
  <c r="BF558" i="4"/>
  <c r="T558" i="4"/>
  <c r="R558" i="4"/>
  <c r="P558" i="4"/>
  <c r="BI553" i="4"/>
  <c r="BH553" i="4"/>
  <c r="BG553" i="4"/>
  <c r="BF553" i="4"/>
  <c r="T553" i="4"/>
  <c r="R553" i="4"/>
  <c r="P553" i="4"/>
  <c r="BI549" i="4"/>
  <c r="BH549" i="4"/>
  <c r="BG549" i="4"/>
  <c r="BF549" i="4"/>
  <c r="T549" i="4"/>
  <c r="R549" i="4"/>
  <c r="P549" i="4"/>
  <c r="BI544" i="4"/>
  <c r="BH544" i="4"/>
  <c r="BG544" i="4"/>
  <c r="BF544" i="4"/>
  <c r="T544" i="4"/>
  <c r="R544" i="4"/>
  <c r="P544" i="4"/>
  <c r="BI533" i="4"/>
  <c r="BH533" i="4"/>
  <c r="BG533" i="4"/>
  <c r="BF533" i="4"/>
  <c r="T533" i="4"/>
  <c r="R533" i="4"/>
  <c r="P533" i="4"/>
  <c r="BI529" i="4"/>
  <c r="BH529" i="4"/>
  <c r="BG529" i="4"/>
  <c r="BF529" i="4"/>
  <c r="T529" i="4"/>
  <c r="R529" i="4"/>
  <c r="P529" i="4"/>
  <c r="BI521" i="4"/>
  <c r="BH521" i="4"/>
  <c r="BG521" i="4"/>
  <c r="BF521" i="4"/>
  <c r="T521" i="4"/>
  <c r="T520" i="4"/>
  <c r="R521" i="4"/>
  <c r="R520" i="4" s="1"/>
  <c r="P521" i="4"/>
  <c r="P520" i="4"/>
  <c r="BI513" i="4"/>
  <c r="BH513" i="4"/>
  <c r="BG513" i="4"/>
  <c r="BF513" i="4"/>
  <c r="T513" i="4"/>
  <c r="R513" i="4"/>
  <c r="P513" i="4"/>
  <c r="BI510" i="4"/>
  <c r="BH510" i="4"/>
  <c r="BG510" i="4"/>
  <c r="BF510" i="4"/>
  <c r="T510" i="4"/>
  <c r="R510" i="4"/>
  <c r="P510" i="4"/>
  <c r="BI507" i="4"/>
  <c r="BH507" i="4"/>
  <c r="BG507" i="4"/>
  <c r="BF507" i="4"/>
  <c r="T507" i="4"/>
  <c r="R507" i="4"/>
  <c r="P507" i="4"/>
  <c r="BI504" i="4"/>
  <c r="BH504" i="4"/>
  <c r="BG504" i="4"/>
  <c r="BF504" i="4"/>
  <c r="T504" i="4"/>
  <c r="R504" i="4"/>
  <c r="P504" i="4"/>
  <c r="BI497" i="4"/>
  <c r="BH497" i="4"/>
  <c r="BG497" i="4"/>
  <c r="BF497" i="4"/>
  <c r="T497" i="4"/>
  <c r="R497" i="4"/>
  <c r="P497" i="4"/>
  <c r="BI489" i="4"/>
  <c r="BH489" i="4"/>
  <c r="BG489" i="4"/>
  <c r="BF489" i="4"/>
  <c r="T489" i="4"/>
  <c r="R489" i="4"/>
  <c r="P489" i="4"/>
  <c r="BI485" i="4"/>
  <c r="BH485" i="4"/>
  <c r="BG485" i="4"/>
  <c r="BF485" i="4"/>
  <c r="T485" i="4"/>
  <c r="R485" i="4"/>
  <c r="P485" i="4"/>
  <c r="BI480" i="4"/>
  <c r="BH480" i="4"/>
  <c r="BG480" i="4"/>
  <c r="BF480" i="4"/>
  <c r="T480" i="4"/>
  <c r="R480" i="4"/>
  <c r="P480" i="4"/>
  <c r="BI475" i="4"/>
  <c r="BH475" i="4"/>
  <c r="BG475" i="4"/>
  <c r="BF475" i="4"/>
  <c r="T475" i="4"/>
  <c r="R475" i="4"/>
  <c r="P475" i="4"/>
  <c r="BI470" i="4"/>
  <c r="BH470" i="4"/>
  <c r="BG470" i="4"/>
  <c r="BF470" i="4"/>
  <c r="T470" i="4"/>
  <c r="R470" i="4"/>
  <c r="P470" i="4"/>
  <c r="BI468" i="4"/>
  <c r="BH468" i="4"/>
  <c r="BG468" i="4"/>
  <c r="BF468" i="4"/>
  <c r="T468" i="4"/>
  <c r="R468" i="4"/>
  <c r="P468" i="4"/>
  <c r="BI465" i="4"/>
  <c r="BH465" i="4"/>
  <c r="BG465" i="4"/>
  <c r="BF465" i="4"/>
  <c r="T465" i="4"/>
  <c r="R465" i="4"/>
  <c r="P465" i="4"/>
  <c r="BI462" i="4"/>
  <c r="BH462" i="4"/>
  <c r="BG462" i="4"/>
  <c r="BF462" i="4"/>
  <c r="T462" i="4"/>
  <c r="R462" i="4"/>
  <c r="P462" i="4"/>
  <c r="BI459" i="4"/>
  <c r="BH459" i="4"/>
  <c r="BG459" i="4"/>
  <c r="BF459" i="4"/>
  <c r="T459" i="4"/>
  <c r="R459" i="4"/>
  <c r="P459" i="4"/>
  <c r="BI456" i="4"/>
  <c r="BH456" i="4"/>
  <c r="BG456" i="4"/>
  <c r="BF456" i="4"/>
  <c r="T456" i="4"/>
  <c r="R456" i="4"/>
  <c r="P456" i="4"/>
  <c r="BI453" i="4"/>
  <c r="BH453" i="4"/>
  <c r="BG453" i="4"/>
  <c r="BF453" i="4"/>
  <c r="T453" i="4"/>
  <c r="R453" i="4"/>
  <c r="P453" i="4"/>
  <c r="BI450" i="4"/>
  <c r="BH450" i="4"/>
  <c r="BG450" i="4"/>
  <c r="BF450" i="4"/>
  <c r="T450" i="4"/>
  <c r="R450" i="4"/>
  <c r="P450" i="4"/>
  <c r="BI438" i="4"/>
  <c r="BH438" i="4"/>
  <c r="BG438" i="4"/>
  <c r="BF438" i="4"/>
  <c r="T438" i="4"/>
  <c r="R438" i="4"/>
  <c r="P438" i="4"/>
  <c r="BI435" i="4"/>
  <c r="BH435" i="4"/>
  <c r="BG435" i="4"/>
  <c r="BF435" i="4"/>
  <c r="T435" i="4"/>
  <c r="R435" i="4"/>
  <c r="P435" i="4"/>
  <c r="BI433" i="4"/>
  <c r="BH433" i="4"/>
  <c r="BG433" i="4"/>
  <c r="BF433" i="4"/>
  <c r="T433" i="4"/>
  <c r="R433" i="4"/>
  <c r="P433" i="4"/>
  <c r="BI431" i="4"/>
  <c r="BH431" i="4"/>
  <c r="BG431" i="4"/>
  <c r="BF431" i="4"/>
  <c r="T431" i="4"/>
  <c r="R431" i="4"/>
  <c r="P431" i="4"/>
  <c r="BI427" i="4"/>
  <c r="BH427" i="4"/>
  <c r="BG427" i="4"/>
  <c r="BF427" i="4"/>
  <c r="T427" i="4"/>
  <c r="R427" i="4"/>
  <c r="P427" i="4"/>
  <c r="BI417" i="4"/>
  <c r="BH417" i="4"/>
  <c r="BG417" i="4"/>
  <c r="BF417" i="4"/>
  <c r="T417" i="4"/>
  <c r="R417" i="4"/>
  <c r="P417" i="4"/>
  <c r="BI412" i="4"/>
  <c r="BH412" i="4"/>
  <c r="BG412" i="4"/>
  <c r="BF412" i="4"/>
  <c r="T412" i="4"/>
  <c r="R412" i="4"/>
  <c r="P412" i="4"/>
  <c r="BI408" i="4"/>
  <c r="BH408" i="4"/>
  <c r="BG408" i="4"/>
  <c r="BF408" i="4"/>
  <c r="T408" i="4"/>
  <c r="R408" i="4"/>
  <c r="P408" i="4"/>
  <c r="BI404" i="4"/>
  <c r="BH404" i="4"/>
  <c r="BG404" i="4"/>
  <c r="BF404" i="4"/>
  <c r="T404" i="4"/>
  <c r="R404" i="4"/>
  <c r="P404" i="4"/>
  <c r="BI399" i="4"/>
  <c r="BH399" i="4"/>
  <c r="BG399" i="4"/>
  <c r="BF399" i="4"/>
  <c r="T399" i="4"/>
  <c r="R399" i="4"/>
  <c r="P399" i="4"/>
  <c r="BI395" i="4"/>
  <c r="BH395" i="4"/>
  <c r="BG395" i="4"/>
  <c r="BF395" i="4"/>
  <c r="T395" i="4"/>
  <c r="R395" i="4"/>
  <c r="P395" i="4"/>
  <c r="BI391" i="4"/>
  <c r="BH391" i="4"/>
  <c r="BG391" i="4"/>
  <c r="BF391" i="4"/>
  <c r="T391" i="4"/>
  <c r="R391" i="4"/>
  <c r="P391" i="4"/>
  <c r="BI387" i="4"/>
  <c r="BH387" i="4"/>
  <c r="BG387" i="4"/>
  <c r="BF387" i="4"/>
  <c r="T387" i="4"/>
  <c r="R387" i="4"/>
  <c r="P387" i="4"/>
  <c r="BI382" i="4"/>
  <c r="BH382" i="4"/>
  <c r="BG382" i="4"/>
  <c r="BF382" i="4"/>
  <c r="T382" i="4"/>
  <c r="R382" i="4"/>
  <c r="P382" i="4"/>
  <c r="BI378" i="4"/>
  <c r="BH378" i="4"/>
  <c r="BG378" i="4"/>
  <c r="BF378" i="4"/>
  <c r="T378" i="4"/>
  <c r="R378" i="4"/>
  <c r="P378" i="4"/>
  <c r="BI374" i="4"/>
  <c r="BH374" i="4"/>
  <c r="BG374" i="4"/>
  <c r="BF374" i="4"/>
  <c r="T374" i="4"/>
  <c r="R374" i="4"/>
  <c r="P374" i="4"/>
  <c r="BI367" i="4"/>
  <c r="BH367" i="4"/>
  <c r="BG367" i="4"/>
  <c r="BF367" i="4"/>
  <c r="T367" i="4"/>
  <c r="R367" i="4"/>
  <c r="P367" i="4"/>
  <c r="BI361" i="4"/>
  <c r="BH361" i="4"/>
  <c r="BG361" i="4"/>
  <c r="BF361" i="4"/>
  <c r="T361" i="4"/>
  <c r="R361" i="4"/>
  <c r="P361" i="4"/>
  <c r="BI355" i="4"/>
  <c r="BH355" i="4"/>
  <c r="BG355" i="4"/>
  <c r="BF355" i="4"/>
  <c r="T355" i="4"/>
  <c r="R355" i="4"/>
  <c r="P355" i="4"/>
  <c r="BI351" i="4"/>
  <c r="BH351" i="4"/>
  <c r="BG351" i="4"/>
  <c r="BF351" i="4"/>
  <c r="T351" i="4"/>
  <c r="R351" i="4"/>
  <c r="P351" i="4"/>
  <c r="BI346" i="4"/>
  <c r="BH346" i="4"/>
  <c r="BG346" i="4"/>
  <c r="BF346" i="4"/>
  <c r="T346" i="4"/>
  <c r="R346" i="4"/>
  <c r="P346" i="4"/>
  <c r="BI339" i="4"/>
  <c r="BH339" i="4"/>
  <c r="BG339" i="4"/>
  <c r="BF339" i="4"/>
  <c r="T339" i="4"/>
  <c r="R339" i="4"/>
  <c r="P339" i="4"/>
  <c r="BI333" i="4"/>
  <c r="BH333" i="4"/>
  <c r="BG333" i="4"/>
  <c r="BF333" i="4"/>
  <c r="T333" i="4"/>
  <c r="R333" i="4"/>
  <c r="P333" i="4"/>
  <c r="BI327" i="4"/>
  <c r="BH327" i="4"/>
  <c r="BG327" i="4"/>
  <c r="BF327" i="4"/>
  <c r="T327" i="4"/>
  <c r="R327" i="4"/>
  <c r="P327" i="4"/>
  <c r="BI320" i="4"/>
  <c r="BH320" i="4"/>
  <c r="BG320" i="4"/>
  <c r="BF320" i="4"/>
  <c r="T320" i="4"/>
  <c r="R320" i="4"/>
  <c r="P320" i="4"/>
  <c r="BI316" i="4"/>
  <c r="BH316" i="4"/>
  <c r="BG316" i="4"/>
  <c r="BF316" i="4"/>
  <c r="T316" i="4"/>
  <c r="R316" i="4"/>
  <c r="P316" i="4"/>
  <c r="BI312" i="4"/>
  <c r="BH312" i="4"/>
  <c r="BG312" i="4"/>
  <c r="BF312" i="4"/>
  <c r="T312" i="4"/>
  <c r="R312" i="4"/>
  <c r="P312" i="4"/>
  <c r="BI308" i="4"/>
  <c r="BH308" i="4"/>
  <c r="BG308" i="4"/>
  <c r="BF308" i="4"/>
  <c r="T308" i="4"/>
  <c r="R308" i="4"/>
  <c r="P308" i="4"/>
  <c r="BI305" i="4"/>
  <c r="BH305" i="4"/>
  <c r="BG305" i="4"/>
  <c r="BF305" i="4"/>
  <c r="T305" i="4"/>
  <c r="R305" i="4"/>
  <c r="P305" i="4"/>
  <c r="BI299" i="4"/>
  <c r="BH299" i="4"/>
  <c r="BG299" i="4"/>
  <c r="BF299" i="4"/>
  <c r="T299" i="4"/>
  <c r="R299" i="4"/>
  <c r="P299" i="4"/>
  <c r="BI283" i="4"/>
  <c r="BH283" i="4"/>
  <c r="BG283" i="4"/>
  <c r="BF283" i="4"/>
  <c r="T283" i="4"/>
  <c r="R283" i="4"/>
  <c r="P283" i="4"/>
  <c r="BI264" i="4"/>
  <c r="BH264" i="4"/>
  <c r="BG264" i="4"/>
  <c r="BF264" i="4"/>
  <c r="T264" i="4"/>
  <c r="R264" i="4"/>
  <c r="P264" i="4"/>
  <c r="BI256" i="4"/>
  <c r="BH256" i="4"/>
  <c r="BG256" i="4"/>
  <c r="BF256" i="4"/>
  <c r="T256" i="4"/>
  <c r="R256" i="4"/>
  <c r="P256" i="4"/>
  <c r="BI251" i="4"/>
  <c r="BH251" i="4"/>
  <c r="BG251" i="4"/>
  <c r="BF251" i="4"/>
  <c r="T251" i="4"/>
  <c r="R251" i="4"/>
  <c r="P251" i="4"/>
  <c r="BI247" i="4"/>
  <c r="BH247" i="4"/>
  <c r="BG247" i="4"/>
  <c r="BF247" i="4"/>
  <c r="T247" i="4"/>
  <c r="R247" i="4"/>
  <c r="P247" i="4"/>
  <c r="BI234" i="4"/>
  <c r="BH234" i="4"/>
  <c r="BG234" i="4"/>
  <c r="BF234" i="4"/>
  <c r="T234" i="4"/>
  <c r="R234" i="4"/>
  <c r="P234" i="4"/>
  <c r="BI223" i="4"/>
  <c r="BH223" i="4"/>
  <c r="BG223" i="4"/>
  <c r="BF223" i="4"/>
  <c r="T223" i="4"/>
  <c r="R223" i="4"/>
  <c r="P223" i="4"/>
  <c r="BI218" i="4"/>
  <c r="BH218" i="4"/>
  <c r="BG218" i="4"/>
  <c r="BF218" i="4"/>
  <c r="T218" i="4"/>
  <c r="R218" i="4"/>
  <c r="P218" i="4"/>
  <c r="BI211" i="4"/>
  <c r="BH211" i="4"/>
  <c r="BG211" i="4"/>
  <c r="BF211" i="4"/>
  <c r="T211" i="4"/>
  <c r="R211" i="4"/>
  <c r="P211" i="4"/>
  <c r="BI203" i="4"/>
  <c r="BH203" i="4"/>
  <c r="BG203" i="4"/>
  <c r="BF203" i="4"/>
  <c r="T203" i="4"/>
  <c r="R203" i="4"/>
  <c r="P203" i="4"/>
  <c r="BI195" i="4"/>
  <c r="BH195" i="4"/>
  <c r="BG195" i="4"/>
  <c r="BF195" i="4"/>
  <c r="T195" i="4"/>
  <c r="R195" i="4"/>
  <c r="P195" i="4"/>
  <c r="BI188" i="4"/>
  <c r="BH188" i="4"/>
  <c r="BG188" i="4"/>
  <c r="BF188" i="4"/>
  <c r="T188" i="4"/>
  <c r="R188" i="4"/>
  <c r="P188" i="4"/>
  <c r="BI184" i="4"/>
  <c r="BH184" i="4"/>
  <c r="BG184" i="4"/>
  <c r="BF184" i="4"/>
  <c r="T184" i="4"/>
  <c r="R184" i="4"/>
  <c r="P184" i="4"/>
  <c r="BI179" i="4"/>
  <c r="BH179" i="4"/>
  <c r="BG179" i="4"/>
  <c r="BF179" i="4"/>
  <c r="T179" i="4"/>
  <c r="R179" i="4"/>
  <c r="P179" i="4"/>
  <c r="BI176" i="4"/>
  <c r="BH176" i="4"/>
  <c r="BG176" i="4"/>
  <c r="BF176" i="4"/>
  <c r="T176" i="4"/>
  <c r="R176" i="4"/>
  <c r="P176" i="4"/>
  <c r="BI172" i="4"/>
  <c r="BH172" i="4"/>
  <c r="BG172" i="4"/>
  <c r="BF172" i="4"/>
  <c r="T172" i="4"/>
  <c r="R172" i="4"/>
  <c r="P172" i="4"/>
  <c r="BI162" i="4"/>
  <c r="BH162" i="4"/>
  <c r="BG162" i="4"/>
  <c r="BF162" i="4"/>
  <c r="T162" i="4"/>
  <c r="R162" i="4"/>
  <c r="P162" i="4"/>
  <c r="BI157" i="4"/>
  <c r="BH157" i="4"/>
  <c r="BG157" i="4"/>
  <c r="BF157" i="4"/>
  <c r="T157" i="4"/>
  <c r="R157" i="4"/>
  <c r="P157" i="4"/>
  <c r="BI154" i="4"/>
  <c r="BH154" i="4"/>
  <c r="BG154" i="4"/>
  <c r="BF154" i="4"/>
  <c r="T154" i="4"/>
  <c r="R154" i="4"/>
  <c r="P154" i="4"/>
  <c r="BI148" i="4"/>
  <c r="BH148" i="4"/>
  <c r="BG148" i="4"/>
  <c r="BF148" i="4"/>
  <c r="T148" i="4"/>
  <c r="R148" i="4"/>
  <c r="P148" i="4"/>
  <c r="BI143" i="4"/>
  <c r="BH143" i="4"/>
  <c r="BG143" i="4"/>
  <c r="BF143" i="4"/>
  <c r="T143" i="4"/>
  <c r="R143" i="4"/>
  <c r="P143" i="4"/>
  <c r="BI136" i="4"/>
  <c r="BH136" i="4"/>
  <c r="BG136" i="4"/>
  <c r="BF136" i="4"/>
  <c r="T136" i="4"/>
  <c r="R136" i="4"/>
  <c r="P136" i="4"/>
  <c r="BI131" i="4"/>
  <c r="BH131" i="4"/>
  <c r="BG131" i="4"/>
  <c r="BF131" i="4"/>
  <c r="T131" i="4"/>
  <c r="R131" i="4"/>
  <c r="P131" i="4"/>
  <c r="BI126" i="4"/>
  <c r="BH126" i="4"/>
  <c r="BG126" i="4"/>
  <c r="BF126" i="4"/>
  <c r="T126" i="4"/>
  <c r="R126" i="4"/>
  <c r="P126" i="4"/>
  <c r="BI118" i="4"/>
  <c r="BH118" i="4"/>
  <c r="BG118" i="4"/>
  <c r="BF118" i="4"/>
  <c r="T118" i="4"/>
  <c r="R118" i="4"/>
  <c r="P118" i="4"/>
  <c r="BI108" i="4"/>
  <c r="BH108" i="4"/>
  <c r="BG108" i="4"/>
  <c r="BF108" i="4"/>
  <c r="T108" i="4"/>
  <c r="R108" i="4"/>
  <c r="P108" i="4"/>
  <c r="BI98" i="4"/>
  <c r="BH98" i="4"/>
  <c r="BG98" i="4"/>
  <c r="BF98" i="4"/>
  <c r="T98" i="4"/>
  <c r="R98" i="4"/>
  <c r="P98" i="4"/>
  <c r="J92" i="4"/>
  <c r="J91" i="4"/>
  <c r="F91" i="4"/>
  <c r="F89" i="4"/>
  <c r="E87" i="4"/>
  <c r="J55" i="4"/>
  <c r="J54" i="4"/>
  <c r="F54" i="4"/>
  <c r="F52" i="4"/>
  <c r="E50" i="4"/>
  <c r="J18" i="4"/>
  <c r="E18" i="4"/>
  <c r="F55" i="4" s="1"/>
  <c r="J17" i="4"/>
  <c r="J12" i="4"/>
  <c r="J89" i="4"/>
  <c r="E7" i="4"/>
  <c r="E48" i="4"/>
  <c r="J37" i="3"/>
  <c r="J36" i="3"/>
  <c r="AY56" i="1"/>
  <c r="J35" i="3"/>
  <c r="AX56" i="1"/>
  <c r="BI1265" i="3"/>
  <c r="BH1265" i="3"/>
  <c r="BG1265" i="3"/>
  <c r="BF1265" i="3"/>
  <c r="T1265" i="3"/>
  <c r="R1265" i="3"/>
  <c r="P1265" i="3"/>
  <c r="BI1260" i="3"/>
  <c r="BH1260" i="3"/>
  <c r="BG1260" i="3"/>
  <c r="BF1260" i="3"/>
  <c r="T1260" i="3"/>
  <c r="R1260" i="3"/>
  <c r="P1260" i="3"/>
  <c r="BI1258" i="3"/>
  <c r="BH1258" i="3"/>
  <c r="BG1258" i="3"/>
  <c r="BF1258" i="3"/>
  <c r="T1258" i="3"/>
  <c r="R1258" i="3"/>
  <c r="P1258" i="3"/>
  <c r="BI1251" i="3"/>
  <c r="BH1251" i="3"/>
  <c r="BG1251" i="3"/>
  <c r="BF1251" i="3"/>
  <c r="T1251" i="3"/>
  <c r="R1251" i="3"/>
  <c r="P1251" i="3"/>
  <c r="BI1247" i="3"/>
  <c r="BH1247" i="3"/>
  <c r="BG1247" i="3"/>
  <c r="BF1247" i="3"/>
  <c r="T1247" i="3"/>
  <c r="T1246" i="3"/>
  <c r="R1247" i="3"/>
  <c r="R1246" i="3"/>
  <c r="P1247" i="3"/>
  <c r="P1246" i="3" s="1"/>
  <c r="BI1241" i="3"/>
  <c r="BH1241" i="3"/>
  <c r="BG1241" i="3"/>
  <c r="BF1241" i="3"/>
  <c r="T1241" i="3"/>
  <c r="R1241" i="3"/>
  <c r="P1241" i="3"/>
  <c r="BI1237" i="3"/>
  <c r="BH1237" i="3"/>
  <c r="BG1237" i="3"/>
  <c r="BF1237" i="3"/>
  <c r="T1237" i="3"/>
  <c r="R1237" i="3"/>
  <c r="P1237" i="3"/>
  <c r="BI1232" i="3"/>
  <c r="BH1232" i="3"/>
  <c r="BG1232" i="3"/>
  <c r="BF1232" i="3"/>
  <c r="T1232" i="3"/>
  <c r="R1232" i="3"/>
  <c r="P1232" i="3"/>
  <c r="BI1228" i="3"/>
  <c r="BH1228" i="3"/>
  <c r="BG1228" i="3"/>
  <c r="BF1228" i="3"/>
  <c r="T1228" i="3"/>
  <c r="R1228" i="3"/>
  <c r="P1228" i="3"/>
  <c r="BI1219" i="3"/>
  <c r="BH1219" i="3"/>
  <c r="BG1219" i="3"/>
  <c r="BF1219" i="3"/>
  <c r="T1219" i="3"/>
  <c r="R1219" i="3"/>
  <c r="P1219" i="3"/>
  <c r="BI1215" i="3"/>
  <c r="BH1215" i="3"/>
  <c r="BG1215" i="3"/>
  <c r="BF1215" i="3"/>
  <c r="T1215" i="3"/>
  <c r="R1215" i="3"/>
  <c r="P1215" i="3"/>
  <c r="BI1212" i="3"/>
  <c r="BH1212" i="3"/>
  <c r="BG1212" i="3"/>
  <c r="BF1212" i="3"/>
  <c r="T1212" i="3"/>
  <c r="R1212" i="3"/>
  <c r="P1212" i="3"/>
  <c r="BI1208" i="3"/>
  <c r="BH1208" i="3"/>
  <c r="BG1208" i="3"/>
  <c r="BF1208" i="3"/>
  <c r="T1208" i="3"/>
  <c r="R1208" i="3"/>
  <c r="P1208" i="3"/>
  <c r="BI1204" i="3"/>
  <c r="BH1204" i="3"/>
  <c r="BG1204" i="3"/>
  <c r="BF1204" i="3"/>
  <c r="T1204" i="3"/>
  <c r="R1204" i="3"/>
  <c r="P1204" i="3"/>
  <c r="BI1200" i="3"/>
  <c r="BH1200" i="3"/>
  <c r="BG1200" i="3"/>
  <c r="BF1200" i="3"/>
  <c r="T1200" i="3"/>
  <c r="R1200" i="3"/>
  <c r="P1200" i="3"/>
  <c r="BI1197" i="3"/>
  <c r="BH1197" i="3"/>
  <c r="BG1197" i="3"/>
  <c r="BF1197" i="3"/>
  <c r="T1197" i="3"/>
  <c r="R1197" i="3"/>
  <c r="P1197" i="3"/>
  <c r="BI1194" i="3"/>
  <c r="BH1194" i="3"/>
  <c r="BG1194" i="3"/>
  <c r="BF1194" i="3"/>
  <c r="T1194" i="3"/>
  <c r="R1194" i="3"/>
  <c r="P1194" i="3"/>
  <c r="BI1191" i="3"/>
  <c r="BH1191" i="3"/>
  <c r="BG1191" i="3"/>
  <c r="BF1191" i="3"/>
  <c r="T1191" i="3"/>
  <c r="R1191" i="3"/>
  <c r="P1191" i="3"/>
  <c r="BI1188" i="3"/>
  <c r="BH1188" i="3"/>
  <c r="BG1188" i="3"/>
  <c r="BF1188" i="3"/>
  <c r="T1188" i="3"/>
  <c r="R1188" i="3"/>
  <c r="P1188" i="3"/>
  <c r="BI1185" i="3"/>
  <c r="BH1185" i="3"/>
  <c r="BG1185" i="3"/>
  <c r="BF1185" i="3"/>
  <c r="T1185" i="3"/>
  <c r="R1185" i="3"/>
  <c r="P1185" i="3"/>
  <c r="BI1175" i="3"/>
  <c r="BH1175" i="3"/>
  <c r="BG1175" i="3"/>
  <c r="BF1175" i="3"/>
  <c r="T1175" i="3"/>
  <c r="R1175" i="3"/>
  <c r="P1175" i="3"/>
  <c r="BI1172" i="3"/>
  <c r="BH1172" i="3"/>
  <c r="BG1172" i="3"/>
  <c r="BF1172" i="3"/>
  <c r="T1172" i="3"/>
  <c r="R1172" i="3"/>
  <c r="P1172" i="3"/>
  <c r="BI1168" i="3"/>
  <c r="BH1168" i="3"/>
  <c r="BG1168" i="3"/>
  <c r="BF1168" i="3"/>
  <c r="T1168" i="3"/>
  <c r="R1168" i="3"/>
  <c r="P1168" i="3"/>
  <c r="BI1164" i="3"/>
  <c r="BH1164" i="3"/>
  <c r="BG1164" i="3"/>
  <c r="BF1164" i="3"/>
  <c r="T1164" i="3"/>
  <c r="R1164" i="3"/>
  <c r="P1164" i="3"/>
  <c r="BI1160" i="3"/>
  <c r="BH1160" i="3"/>
  <c r="BG1160" i="3"/>
  <c r="BF1160" i="3"/>
  <c r="T1160" i="3"/>
  <c r="R1160" i="3"/>
  <c r="P1160" i="3"/>
  <c r="BI1157" i="3"/>
  <c r="BH1157" i="3"/>
  <c r="BG1157" i="3"/>
  <c r="BF1157" i="3"/>
  <c r="T1157" i="3"/>
  <c r="R1157" i="3"/>
  <c r="P1157" i="3"/>
  <c r="BI1153" i="3"/>
  <c r="BH1153" i="3"/>
  <c r="BG1153" i="3"/>
  <c r="BF1153" i="3"/>
  <c r="T1153" i="3"/>
  <c r="R1153" i="3"/>
  <c r="P1153" i="3"/>
  <c r="BI1148" i="3"/>
  <c r="BH1148" i="3"/>
  <c r="BG1148" i="3"/>
  <c r="BF1148" i="3"/>
  <c r="T1148" i="3"/>
  <c r="R1148" i="3"/>
  <c r="P1148" i="3"/>
  <c r="BI1145" i="3"/>
  <c r="BH1145" i="3"/>
  <c r="BG1145" i="3"/>
  <c r="BF1145" i="3"/>
  <c r="T1145" i="3"/>
  <c r="R1145" i="3"/>
  <c r="P1145" i="3"/>
  <c r="BI1136" i="3"/>
  <c r="BH1136" i="3"/>
  <c r="BG1136" i="3"/>
  <c r="BF1136" i="3"/>
  <c r="T1136" i="3"/>
  <c r="R1136" i="3"/>
  <c r="P1136" i="3"/>
  <c r="BI1132" i="3"/>
  <c r="BH1132" i="3"/>
  <c r="BG1132" i="3"/>
  <c r="BF1132" i="3"/>
  <c r="T1132" i="3"/>
  <c r="R1132" i="3"/>
  <c r="P1132" i="3"/>
  <c r="BI1123" i="3"/>
  <c r="BH1123" i="3"/>
  <c r="BG1123" i="3"/>
  <c r="BF1123" i="3"/>
  <c r="T1123" i="3"/>
  <c r="R1123" i="3"/>
  <c r="P1123" i="3"/>
  <c r="BI1119" i="3"/>
  <c r="BH1119" i="3"/>
  <c r="BG1119" i="3"/>
  <c r="BF1119" i="3"/>
  <c r="T1119" i="3"/>
  <c r="R1119" i="3"/>
  <c r="P1119" i="3"/>
  <c r="BI1104" i="3"/>
  <c r="BH1104" i="3"/>
  <c r="BG1104" i="3"/>
  <c r="BF1104" i="3"/>
  <c r="T1104" i="3"/>
  <c r="R1104" i="3"/>
  <c r="P1104" i="3"/>
  <c r="BI1100" i="3"/>
  <c r="BH1100" i="3"/>
  <c r="BG1100" i="3"/>
  <c r="BF1100" i="3"/>
  <c r="T1100" i="3"/>
  <c r="R1100" i="3"/>
  <c r="P1100" i="3"/>
  <c r="BI1091" i="3"/>
  <c r="BH1091" i="3"/>
  <c r="BG1091" i="3"/>
  <c r="BF1091" i="3"/>
  <c r="T1091" i="3"/>
  <c r="R1091" i="3"/>
  <c r="P1091" i="3"/>
  <c r="BI1080" i="3"/>
  <c r="BH1080" i="3"/>
  <c r="BG1080" i="3"/>
  <c r="BF1080" i="3"/>
  <c r="T1080" i="3"/>
  <c r="R1080" i="3"/>
  <c r="P1080" i="3"/>
  <c r="BI1072" i="3"/>
  <c r="BH1072" i="3"/>
  <c r="BG1072" i="3"/>
  <c r="BF1072" i="3"/>
  <c r="T1072" i="3"/>
  <c r="R1072" i="3"/>
  <c r="P1072" i="3"/>
  <c r="BI1062" i="3"/>
  <c r="BH1062" i="3"/>
  <c r="BG1062" i="3"/>
  <c r="BF1062" i="3"/>
  <c r="T1062" i="3"/>
  <c r="R1062" i="3"/>
  <c r="P1062" i="3"/>
  <c r="BI1057" i="3"/>
  <c r="BH1057" i="3"/>
  <c r="BG1057" i="3"/>
  <c r="BF1057" i="3"/>
  <c r="T1057" i="3"/>
  <c r="R1057" i="3"/>
  <c r="P1057" i="3"/>
  <c r="BI1048" i="3"/>
  <c r="BH1048" i="3"/>
  <c r="BG1048" i="3"/>
  <c r="BF1048" i="3"/>
  <c r="T1048" i="3"/>
  <c r="R1048" i="3"/>
  <c r="P1048" i="3"/>
  <c r="BI1030" i="3"/>
  <c r="BH1030" i="3"/>
  <c r="BG1030" i="3"/>
  <c r="BF1030" i="3"/>
  <c r="T1030" i="3"/>
  <c r="R1030" i="3"/>
  <c r="P1030" i="3"/>
  <c r="BI1026" i="3"/>
  <c r="BH1026" i="3"/>
  <c r="BG1026" i="3"/>
  <c r="BF1026" i="3"/>
  <c r="T1026" i="3"/>
  <c r="R1026" i="3"/>
  <c r="P1026" i="3"/>
  <c r="BI1022" i="3"/>
  <c r="BH1022" i="3"/>
  <c r="BG1022" i="3"/>
  <c r="BF1022" i="3"/>
  <c r="T1022" i="3"/>
  <c r="R1022" i="3"/>
  <c r="P1022" i="3"/>
  <c r="BI1018" i="3"/>
  <c r="BH1018" i="3"/>
  <c r="BG1018" i="3"/>
  <c r="BF1018" i="3"/>
  <c r="T1018" i="3"/>
  <c r="R1018" i="3"/>
  <c r="P1018" i="3"/>
  <c r="BI1008" i="3"/>
  <c r="BH1008" i="3"/>
  <c r="BG1008" i="3"/>
  <c r="BF1008" i="3"/>
  <c r="T1008" i="3"/>
  <c r="R1008" i="3"/>
  <c r="P1008" i="3"/>
  <c r="BI1003" i="3"/>
  <c r="BH1003" i="3"/>
  <c r="BG1003" i="3"/>
  <c r="BF1003" i="3"/>
  <c r="T1003" i="3"/>
  <c r="R1003" i="3"/>
  <c r="P1003" i="3"/>
  <c r="BI998" i="3"/>
  <c r="BH998" i="3"/>
  <c r="BG998" i="3"/>
  <c r="BF998" i="3"/>
  <c r="T998" i="3"/>
  <c r="R998" i="3"/>
  <c r="P998" i="3"/>
  <c r="BI993" i="3"/>
  <c r="BH993" i="3"/>
  <c r="BG993" i="3"/>
  <c r="BF993" i="3"/>
  <c r="T993" i="3"/>
  <c r="R993" i="3"/>
  <c r="P993" i="3"/>
  <c r="BI978" i="3"/>
  <c r="BH978" i="3"/>
  <c r="BG978" i="3"/>
  <c r="BF978" i="3"/>
  <c r="T978" i="3"/>
  <c r="R978" i="3"/>
  <c r="P978" i="3"/>
  <c r="BI963" i="3"/>
  <c r="BH963" i="3"/>
  <c r="BG963" i="3"/>
  <c r="BF963" i="3"/>
  <c r="T963" i="3"/>
  <c r="R963" i="3"/>
  <c r="P963" i="3"/>
  <c r="BI959" i="3"/>
  <c r="BH959" i="3"/>
  <c r="BG959" i="3"/>
  <c r="BF959" i="3"/>
  <c r="T959" i="3"/>
  <c r="R959" i="3"/>
  <c r="P959" i="3"/>
  <c r="BI954" i="3"/>
  <c r="BH954" i="3"/>
  <c r="BG954" i="3"/>
  <c r="BF954" i="3"/>
  <c r="T954" i="3"/>
  <c r="R954" i="3"/>
  <c r="P954" i="3"/>
  <c r="BI949" i="3"/>
  <c r="BH949" i="3"/>
  <c r="BG949" i="3"/>
  <c r="BF949" i="3"/>
  <c r="T949" i="3"/>
  <c r="R949" i="3"/>
  <c r="P949" i="3"/>
  <c r="BI944" i="3"/>
  <c r="BH944" i="3"/>
  <c r="BG944" i="3"/>
  <c r="BF944" i="3"/>
  <c r="T944" i="3"/>
  <c r="R944" i="3"/>
  <c r="P944" i="3"/>
  <c r="BI940" i="3"/>
  <c r="BH940" i="3"/>
  <c r="BG940" i="3"/>
  <c r="BF940" i="3"/>
  <c r="T940" i="3"/>
  <c r="R940" i="3"/>
  <c r="P940" i="3"/>
  <c r="BI935" i="3"/>
  <c r="BH935" i="3"/>
  <c r="BG935" i="3"/>
  <c r="BF935" i="3"/>
  <c r="T935" i="3"/>
  <c r="R935" i="3"/>
  <c r="P935" i="3"/>
  <c r="BI931" i="3"/>
  <c r="BH931" i="3"/>
  <c r="BG931" i="3"/>
  <c r="BF931" i="3"/>
  <c r="T931" i="3"/>
  <c r="R931" i="3"/>
  <c r="P931" i="3"/>
  <c r="BI926" i="3"/>
  <c r="BH926" i="3"/>
  <c r="BG926" i="3"/>
  <c r="BF926" i="3"/>
  <c r="T926" i="3"/>
  <c r="R926" i="3"/>
  <c r="P926" i="3"/>
  <c r="BI917" i="3"/>
  <c r="BH917" i="3"/>
  <c r="BG917" i="3"/>
  <c r="BF917" i="3"/>
  <c r="T917" i="3"/>
  <c r="R917" i="3"/>
  <c r="P917" i="3"/>
  <c r="BI908" i="3"/>
  <c r="BH908" i="3"/>
  <c r="BG908" i="3"/>
  <c r="BF908" i="3"/>
  <c r="T908" i="3"/>
  <c r="R908" i="3"/>
  <c r="P908" i="3"/>
  <c r="BI903" i="3"/>
  <c r="BH903" i="3"/>
  <c r="BG903" i="3"/>
  <c r="BF903" i="3"/>
  <c r="T903" i="3"/>
  <c r="R903" i="3"/>
  <c r="P903" i="3"/>
  <c r="BI896" i="3"/>
  <c r="BH896" i="3"/>
  <c r="BG896" i="3"/>
  <c r="BF896" i="3"/>
  <c r="T896" i="3"/>
  <c r="R896" i="3"/>
  <c r="P896" i="3"/>
  <c r="BI889" i="3"/>
  <c r="BH889" i="3"/>
  <c r="BG889" i="3"/>
  <c r="BF889" i="3"/>
  <c r="T889" i="3"/>
  <c r="R889" i="3"/>
  <c r="P889" i="3"/>
  <c r="BI884" i="3"/>
  <c r="BH884" i="3"/>
  <c r="BG884" i="3"/>
  <c r="BF884" i="3"/>
  <c r="T884" i="3"/>
  <c r="R884" i="3"/>
  <c r="P884" i="3"/>
  <c r="BI844" i="3"/>
  <c r="BH844" i="3"/>
  <c r="BG844" i="3"/>
  <c r="BF844" i="3"/>
  <c r="T844" i="3"/>
  <c r="R844" i="3"/>
  <c r="P844" i="3"/>
  <c r="BI833" i="3"/>
  <c r="BH833" i="3"/>
  <c r="BG833" i="3"/>
  <c r="BF833" i="3"/>
  <c r="T833" i="3"/>
  <c r="R833" i="3"/>
  <c r="P833" i="3"/>
  <c r="BI828" i="3"/>
  <c r="BH828" i="3"/>
  <c r="BG828" i="3"/>
  <c r="BF828" i="3"/>
  <c r="T828" i="3"/>
  <c r="R828" i="3"/>
  <c r="P828" i="3"/>
  <c r="BI823" i="3"/>
  <c r="BH823" i="3"/>
  <c r="BG823" i="3"/>
  <c r="BF823" i="3"/>
  <c r="T823" i="3"/>
  <c r="R823" i="3"/>
  <c r="P823" i="3"/>
  <c r="BI818" i="3"/>
  <c r="BH818" i="3"/>
  <c r="BG818" i="3"/>
  <c r="BF818" i="3"/>
  <c r="T818" i="3"/>
  <c r="R818" i="3"/>
  <c r="P818" i="3"/>
  <c r="BI813" i="3"/>
  <c r="BH813" i="3"/>
  <c r="BG813" i="3"/>
  <c r="BF813" i="3"/>
  <c r="T813" i="3"/>
  <c r="R813" i="3"/>
  <c r="P813" i="3"/>
  <c r="BI809" i="3"/>
  <c r="BH809" i="3"/>
  <c r="BG809" i="3"/>
  <c r="BF809" i="3"/>
  <c r="T809" i="3"/>
  <c r="R809" i="3"/>
  <c r="P809" i="3"/>
  <c r="BI805" i="3"/>
  <c r="BH805" i="3"/>
  <c r="BG805" i="3"/>
  <c r="BF805" i="3"/>
  <c r="T805" i="3"/>
  <c r="R805" i="3"/>
  <c r="P805" i="3"/>
  <c r="BI801" i="3"/>
  <c r="BH801" i="3"/>
  <c r="BG801" i="3"/>
  <c r="BF801" i="3"/>
  <c r="T801" i="3"/>
  <c r="R801" i="3"/>
  <c r="P801" i="3"/>
  <c r="BI797" i="3"/>
  <c r="BH797" i="3"/>
  <c r="BG797" i="3"/>
  <c r="BF797" i="3"/>
  <c r="T797" i="3"/>
  <c r="R797" i="3"/>
  <c r="P797" i="3"/>
  <c r="BI793" i="3"/>
  <c r="BH793" i="3"/>
  <c r="BG793" i="3"/>
  <c r="BF793" i="3"/>
  <c r="T793" i="3"/>
  <c r="R793" i="3"/>
  <c r="P793" i="3"/>
  <c r="BI787" i="3"/>
  <c r="BH787" i="3"/>
  <c r="BG787" i="3"/>
  <c r="BF787" i="3"/>
  <c r="T787" i="3"/>
  <c r="R787" i="3"/>
  <c r="P787" i="3"/>
  <c r="BI782" i="3"/>
  <c r="BH782" i="3"/>
  <c r="BG782" i="3"/>
  <c r="BF782" i="3"/>
  <c r="T782" i="3"/>
  <c r="R782" i="3"/>
  <c r="P782" i="3"/>
  <c r="BI776" i="3"/>
  <c r="BH776" i="3"/>
  <c r="BG776" i="3"/>
  <c r="BF776" i="3"/>
  <c r="T776" i="3"/>
  <c r="R776" i="3"/>
  <c r="P776" i="3"/>
  <c r="BI773" i="3"/>
  <c r="BH773" i="3"/>
  <c r="BG773" i="3"/>
  <c r="BF773" i="3"/>
  <c r="T773" i="3"/>
  <c r="R773" i="3"/>
  <c r="P773" i="3"/>
  <c r="BI769" i="3"/>
  <c r="BH769" i="3"/>
  <c r="BG769" i="3"/>
  <c r="BF769" i="3"/>
  <c r="T769" i="3"/>
  <c r="R769" i="3"/>
  <c r="P769" i="3"/>
  <c r="BI765" i="3"/>
  <c r="BH765" i="3"/>
  <c r="BG765" i="3"/>
  <c r="BF765" i="3"/>
  <c r="T765" i="3"/>
  <c r="R765" i="3"/>
  <c r="P765" i="3"/>
  <c r="BI759" i="3"/>
  <c r="BH759" i="3"/>
  <c r="BG759" i="3"/>
  <c r="BF759" i="3"/>
  <c r="T759" i="3"/>
  <c r="R759" i="3"/>
  <c r="P759" i="3"/>
  <c r="BI755" i="3"/>
  <c r="BH755" i="3"/>
  <c r="BG755" i="3"/>
  <c r="BF755" i="3"/>
  <c r="T755" i="3"/>
  <c r="R755" i="3"/>
  <c r="P755" i="3"/>
  <c r="BI751" i="3"/>
  <c r="BH751" i="3"/>
  <c r="BG751" i="3"/>
  <c r="BF751" i="3"/>
  <c r="T751" i="3"/>
  <c r="R751" i="3"/>
  <c r="P751" i="3"/>
  <c r="BI745" i="3"/>
  <c r="BH745" i="3"/>
  <c r="BG745" i="3"/>
  <c r="BF745" i="3"/>
  <c r="T745" i="3"/>
  <c r="R745" i="3"/>
  <c r="P745" i="3"/>
  <c r="BI740" i="3"/>
  <c r="BH740" i="3"/>
  <c r="BG740" i="3"/>
  <c r="BF740" i="3"/>
  <c r="T740" i="3"/>
  <c r="R740" i="3"/>
  <c r="P740" i="3"/>
  <c r="BI736" i="3"/>
  <c r="BH736" i="3"/>
  <c r="BG736" i="3"/>
  <c r="BF736" i="3"/>
  <c r="T736" i="3"/>
  <c r="R736" i="3"/>
  <c r="P736" i="3"/>
  <c r="BI729" i="3"/>
  <c r="BH729" i="3"/>
  <c r="BG729" i="3"/>
  <c r="BF729" i="3"/>
  <c r="T729" i="3"/>
  <c r="R729" i="3"/>
  <c r="P729" i="3"/>
  <c r="BI723" i="3"/>
  <c r="BH723" i="3"/>
  <c r="BG723" i="3"/>
  <c r="BF723" i="3"/>
  <c r="T723" i="3"/>
  <c r="R723" i="3"/>
  <c r="P723" i="3"/>
  <c r="BI719" i="3"/>
  <c r="BH719" i="3"/>
  <c r="BG719" i="3"/>
  <c r="BF719" i="3"/>
  <c r="T719" i="3"/>
  <c r="R719" i="3"/>
  <c r="P719" i="3"/>
  <c r="BI715" i="3"/>
  <c r="BH715" i="3"/>
  <c r="BG715" i="3"/>
  <c r="BF715" i="3"/>
  <c r="T715" i="3"/>
  <c r="R715" i="3"/>
  <c r="P715" i="3"/>
  <c r="BI710" i="3"/>
  <c r="BH710" i="3"/>
  <c r="BG710" i="3"/>
  <c r="BF710" i="3"/>
  <c r="T710" i="3"/>
  <c r="R710" i="3"/>
  <c r="P710" i="3"/>
  <c r="BI708" i="3"/>
  <c r="BH708" i="3"/>
  <c r="BG708" i="3"/>
  <c r="BF708" i="3"/>
  <c r="T708" i="3"/>
  <c r="R708" i="3"/>
  <c r="P708" i="3"/>
  <c r="BI705" i="3"/>
  <c r="BH705" i="3"/>
  <c r="BG705" i="3"/>
  <c r="BF705" i="3"/>
  <c r="T705" i="3"/>
  <c r="R705" i="3"/>
  <c r="P705" i="3"/>
  <c r="BI698" i="3"/>
  <c r="BH698" i="3"/>
  <c r="BG698" i="3"/>
  <c r="BF698" i="3"/>
  <c r="T698" i="3"/>
  <c r="R698" i="3"/>
  <c r="P698" i="3"/>
  <c r="BI694" i="3"/>
  <c r="BH694" i="3"/>
  <c r="BG694" i="3"/>
  <c r="BF694" i="3"/>
  <c r="T694" i="3"/>
  <c r="R694" i="3"/>
  <c r="P694" i="3"/>
  <c r="BI691" i="3"/>
  <c r="BH691" i="3"/>
  <c r="BG691" i="3"/>
  <c r="BF691" i="3"/>
  <c r="T691" i="3"/>
  <c r="R691" i="3"/>
  <c r="P691" i="3"/>
  <c r="BI687" i="3"/>
  <c r="BH687" i="3"/>
  <c r="BG687" i="3"/>
  <c r="BF687" i="3"/>
  <c r="T687" i="3"/>
  <c r="R687" i="3"/>
  <c r="P687" i="3"/>
  <c r="BI683" i="3"/>
  <c r="BH683" i="3"/>
  <c r="BG683" i="3"/>
  <c r="BF683" i="3"/>
  <c r="T683" i="3"/>
  <c r="R683" i="3"/>
  <c r="P683" i="3"/>
  <c r="BI681" i="3"/>
  <c r="BH681" i="3"/>
  <c r="BG681" i="3"/>
  <c r="BF681" i="3"/>
  <c r="T681" i="3"/>
  <c r="R681" i="3"/>
  <c r="P681" i="3"/>
  <c r="BI677" i="3"/>
  <c r="BH677" i="3"/>
  <c r="BG677" i="3"/>
  <c r="BF677" i="3"/>
  <c r="T677" i="3"/>
  <c r="R677" i="3"/>
  <c r="P677" i="3"/>
  <c r="BI675" i="3"/>
  <c r="BH675" i="3"/>
  <c r="BG675" i="3"/>
  <c r="BF675" i="3"/>
  <c r="T675" i="3"/>
  <c r="R675" i="3"/>
  <c r="P675" i="3"/>
  <c r="BI670" i="3"/>
  <c r="BH670" i="3"/>
  <c r="BG670" i="3"/>
  <c r="BF670" i="3"/>
  <c r="T670" i="3"/>
  <c r="R670" i="3"/>
  <c r="P670" i="3"/>
  <c r="BI666" i="3"/>
  <c r="BH666" i="3"/>
  <c r="BG666" i="3"/>
  <c r="BF666" i="3"/>
  <c r="T666" i="3"/>
  <c r="R666" i="3"/>
  <c r="P666" i="3"/>
  <c r="BI659" i="3"/>
  <c r="BH659" i="3"/>
  <c r="BG659" i="3"/>
  <c r="BF659" i="3"/>
  <c r="T659" i="3"/>
  <c r="R659" i="3"/>
  <c r="P659" i="3"/>
  <c r="BI655" i="3"/>
  <c r="BH655" i="3"/>
  <c r="BG655" i="3"/>
  <c r="BF655" i="3"/>
  <c r="T655" i="3"/>
  <c r="R655" i="3"/>
  <c r="P655" i="3"/>
  <c r="BI639" i="3"/>
  <c r="BH639" i="3"/>
  <c r="BG639" i="3"/>
  <c r="BF639" i="3"/>
  <c r="T639" i="3"/>
  <c r="R639" i="3"/>
  <c r="P639" i="3"/>
  <c r="BI633" i="3"/>
  <c r="BH633" i="3"/>
  <c r="BG633" i="3"/>
  <c r="BF633" i="3"/>
  <c r="T633" i="3"/>
  <c r="R633" i="3"/>
  <c r="P633" i="3"/>
  <c r="BI617" i="3"/>
  <c r="BH617" i="3"/>
  <c r="BG617" i="3"/>
  <c r="BF617" i="3"/>
  <c r="T617" i="3"/>
  <c r="R617" i="3"/>
  <c r="P617" i="3"/>
  <c r="BI601" i="3"/>
  <c r="BH601" i="3"/>
  <c r="BG601" i="3"/>
  <c r="BF601" i="3"/>
  <c r="T601" i="3"/>
  <c r="R601" i="3"/>
  <c r="P601" i="3"/>
  <c r="BI597" i="3"/>
  <c r="BH597" i="3"/>
  <c r="BG597" i="3"/>
  <c r="BF597" i="3"/>
  <c r="T597" i="3"/>
  <c r="R597" i="3"/>
  <c r="P597" i="3"/>
  <c r="BI577" i="3"/>
  <c r="BH577" i="3"/>
  <c r="BG577" i="3"/>
  <c r="BF577" i="3"/>
  <c r="T577" i="3"/>
  <c r="R577" i="3"/>
  <c r="P577" i="3"/>
  <c r="BI573" i="3"/>
  <c r="BH573" i="3"/>
  <c r="BG573" i="3"/>
  <c r="BF573" i="3"/>
  <c r="T573" i="3"/>
  <c r="R573" i="3"/>
  <c r="P573" i="3"/>
  <c r="BI567" i="3"/>
  <c r="BH567" i="3"/>
  <c r="BG567" i="3"/>
  <c r="BF567" i="3"/>
  <c r="T567" i="3"/>
  <c r="R567" i="3"/>
  <c r="P567" i="3"/>
  <c r="BI559" i="3"/>
  <c r="BH559" i="3"/>
  <c r="BG559" i="3"/>
  <c r="BF559" i="3"/>
  <c r="T559" i="3"/>
  <c r="R559" i="3"/>
  <c r="P559" i="3"/>
  <c r="BI551" i="3"/>
  <c r="BH551" i="3"/>
  <c r="BG551" i="3"/>
  <c r="BF551" i="3"/>
  <c r="T551" i="3"/>
  <c r="R551" i="3"/>
  <c r="P551" i="3"/>
  <c r="BI546" i="3"/>
  <c r="BH546" i="3"/>
  <c r="BG546" i="3"/>
  <c r="BF546" i="3"/>
  <c r="T546" i="3"/>
  <c r="R546" i="3"/>
  <c r="P546" i="3"/>
  <c r="BI536" i="3"/>
  <c r="BH536" i="3"/>
  <c r="BG536" i="3"/>
  <c r="BF536" i="3"/>
  <c r="T536" i="3"/>
  <c r="R536" i="3"/>
  <c r="P536" i="3"/>
  <c r="BI525" i="3"/>
  <c r="BH525" i="3"/>
  <c r="BG525" i="3"/>
  <c r="BF525" i="3"/>
  <c r="T525" i="3"/>
  <c r="R525" i="3"/>
  <c r="P525" i="3"/>
  <c r="BI521" i="3"/>
  <c r="BH521" i="3"/>
  <c r="BG521" i="3"/>
  <c r="BF521" i="3"/>
  <c r="T521" i="3"/>
  <c r="R521" i="3"/>
  <c r="P521" i="3"/>
  <c r="BI510" i="3"/>
  <c r="BH510" i="3"/>
  <c r="BG510" i="3"/>
  <c r="BF510" i="3"/>
  <c r="T510" i="3"/>
  <c r="R510" i="3"/>
  <c r="P510" i="3"/>
  <c r="BI506" i="3"/>
  <c r="BH506" i="3"/>
  <c r="BG506" i="3"/>
  <c r="BF506" i="3"/>
  <c r="T506" i="3"/>
  <c r="R506" i="3"/>
  <c r="P506" i="3"/>
  <c r="BI500" i="3"/>
  <c r="BH500" i="3"/>
  <c r="BG500" i="3"/>
  <c r="BF500" i="3"/>
  <c r="T500" i="3"/>
  <c r="R500" i="3"/>
  <c r="P500" i="3"/>
  <c r="BI495" i="3"/>
  <c r="BH495" i="3"/>
  <c r="BG495" i="3"/>
  <c r="BF495" i="3"/>
  <c r="T495" i="3"/>
  <c r="R495" i="3"/>
  <c r="P495" i="3"/>
  <c r="BI490" i="3"/>
  <c r="BH490" i="3"/>
  <c r="BG490" i="3"/>
  <c r="BF490" i="3"/>
  <c r="T490" i="3"/>
  <c r="R490" i="3"/>
  <c r="P490" i="3"/>
  <c r="BI486" i="3"/>
  <c r="BH486" i="3"/>
  <c r="BG486" i="3"/>
  <c r="BF486" i="3"/>
  <c r="T486" i="3"/>
  <c r="R486" i="3"/>
  <c r="P486" i="3"/>
  <c r="BI481" i="3"/>
  <c r="BH481" i="3"/>
  <c r="BG481" i="3"/>
  <c r="BF481" i="3"/>
  <c r="T481" i="3"/>
  <c r="R481" i="3"/>
  <c r="P481" i="3"/>
  <c r="BI477" i="3"/>
  <c r="BH477" i="3"/>
  <c r="BG477" i="3"/>
  <c r="BF477" i="3"/>
  <c r="T477" i="3"/>
  <c r="R477" i="3"/>
  <c r="P477" i="3"/>
  <c r="BI472" i="3"/>
  <c r="BH472" i="3"/>
  <c r="BG472" i="3"/>
  <c r="BF472" i="3"/>
  <c r="T472" i="3"/>
  <c r="R472" i="3"/>
  <c r="P472" i="3"/>
  <c r="BI457" i="3"/>
  <c r="BH457" i="3"/>
  <c r="BG457" i="3"/>
  <c r="BF457" i="3"/>
  <c r="T457" i="3"/>
  <c r="R457" i="3"/>
  <c r="P457" i="3"/>
  <c r="BI448" i="3"/>
  <c r="BH448" i="3"/>
  <c r="BG448" i="3"/>
  <c r="BF448" i="3"/>
  <c r="T448" i="3"/>
  <c r="R448" i="3"/>
  <c r="P448" i="3"/>
  <c r="BI445" i="3"/>
  <c r="BH445" i="3"/>
  <c r="BG445" i="3"/>
  <c r="BF445" i="3"/>
  <c r="T445" i="3"/>
  <c r="R445" i="3"/>
  <c r="P445" i="3"/>
  <c r="BI414" i="3"/>
  <c r="BH414" i="3"/>
  <c r="BG414" i="3"/>
  <c r="BF414" i="3"/>
  <c r="T414" i="3"/>
  <c r="R414" i="3"/>
  <c r="P414" i="3"/>
  <c r="BI376" i="3"/>
  <c r="BH376" i="3"/>
  <c r="BG376" i="3"/>
  <c r="BF376" i="3"/>
  <c r="T376" i="3"/>
  <c r="R376" i="3"/>
  <c r="P376" i="3"/>
  <c r="BI368" i="3"/>
  <c r="BH368" i="3"/>
  <c r="BG368" i="3"/>
  <c r="BF368" i="3"/>
  <c r="T368" i="3"/>
  <c r="R368" i="3"/>
  <c r="P368" i="3"/>
  <c r="BI364" i="3"/>
  <c r="BH364" i="3"/>
  <c r="BG364" i="3"/>
  <c r="BF364" i="3"/>
  <c r="T364" i="3"/>
  <c r="R364" i="3"/>
  <c r="P364" i="3"/>
  <c r="BI359" i="3"/>
  <c r="BH359" i="3"/>
  <c r="BG359" i="3"/>
  <c r="BF359" i="3"/>
  <c r="T359" i="3"/>
  <c r="R359" i="3"/>
  <c r="P359" i="3"/>
  <c r="BI355" i="3"/>
  <c r="BH355" i="3"/>
  <c r="BG355" i="3"/>
  <c r="BF355" i="3"/>
  <c r="T355" i="3"/>
  <c r="R355" i="3"/>
  <c r="P355" i="3"/>
  <c r="BI351" i="3"/>
  <c r="BH351" i="3"/>
  <c r="BG351" i="3"/>
  <c r="BF351" i="3"/>
  <c r="T351" i="3"/>
  <c r="R351" i="3"/>
  <c r="P351" i="3"/>
  <c r="BI346" i="3"/>
  <c r="BH346" i="3"/>
  <c r="BG346" i="3"/>
  <c r="BF346" i="3"/>
  <c r="T346" i="3"/>
  <c r="R346" i="3"/>
  <c r="P346" i="3"/>
  <c r="BI339" i="3"/>
  <c r="BH339" i="3"/>
  <c r="BG339" i="3"/>
  <c r="BF339" i="3"/>
  <c r="T339" i="3"/>
  <c r="R339" i="3"/>
  <c r="P339" i="3"/>
  <c r="BI332" i="3"/>
  <c r="BH332" i="3"/>
  <c r="BG332" i="3"/>
  <c r="BF332" i="3"/>
  <c r="T332" i="3"/>
  <c r="R332" i="3"/>
  <c r="P332" i="3"/>
  <c r="BI324" i="3"/>
  <c r="BH324" i="3"/>
  <c r="BG324" i="3"/>
  <c r="BF324" i="3"/>
  <c r="T324" i="3"/>
  <c r="R324" i="3"/>
  <c r="P324" i="3"/>
  <c r="BI317" i="3"/>
  <c r="BH317" i="3"/>
  <c r="BG317" i="3"/>
  <c r="BF317" i="3"/>
  <c r="T317" i="3"/>
  <c r="R317" i="3"/>
  <c r="P317" i="3"/>
  <c r="BI312" i="3"/>
  <c r="BH312" i="3"/>
  <c r="BG312" i="3"/>
  <c r="BF312" i="3"/>
  <c r="T312" i="3"/>
  <c r="R312" i="3"/>
  <c r="P312" i="3"/>
  <c r="BI308" i="3"/>
  <c r="BH308" i="3"/>
  <c r="BG308" i="3"/>
  <c r="BF308" i="3"/>
  <c r="T308" i="3"/>
  <c r="R308" i="3"/>
  <c r="P308" i="3"/>
  <c r="BI304" i="3"/>
  <c r="BH304" i="3"/>
  <c r="BG304" i="3"/>
  <c r="BF304" i="3"/>
  <c r="T304" i="3"/>
  <c r="R304" i="3"/>
  <c r="P304" i="3"/>
  <c r="BI299" i="3"/>
  <c r="BH299" i="3"/>
  <c r="BG299" i="3"/>
  <c r="BF299" i="3"/>
  <c r="T299" i="3"/>
  <c r="R299" i="3"/>
  <c r="P299" i="3"/>
  <c r="BI295" i="3"/>
  <c r="BH295" i="3"/>
  <c r="BG295" i="3"/>
  <c r="BF295" i="3"/>
  <c r="T295" i="3"/>
  <c r="R295" i="3"/>
  <c r="P295" i="3"/>
  <c r="BI288" i="3"/>
  <c r="BH288" i="3"/>
  <c r="BG288" i="3"/>
  <c r="BF288" i="3"/>
  <c r="T288" i="3"/>
  <c r="R288" i="3"/>
  <c r="P288" i="3"/>
  <c r="BI284" i="3"/>
  <c r="BH284" i="3"/>
  <c r="BG284" i="3"/>
  <c r="BF284" i="3"/>
  <c r="T284" i="3"/>
  <c r="R284" i="3"/>
  <c r="P284" i="3"/>
  <c r="BI281" i="3"/>
  <c r="BH281" i="3"/>
  <c r="BG281" i="3"/>
  <c r="BF281" i="3"/>
  <c r="T281" i="3"/>
  <c r="R281" i="3"/>
  <c r="P281" i="3"/>
  <c r="BI277" i="3"/>
  <c r="BH277" i="3"/>
  <c r="BG277" i="3"/>
  <c r="BF277" i="3"/>
  <c r="T277" i="3"/>
  <c r="R277" i="3"/>
  <c r="P277" i="3"/>
  <c r="BI274" i="3"/>
  <c r="BH274" i="3"/>
  <c r="BG274" i="3"/>
  <c r="BF274" i="3"/>
  <c r="T274" i="3"/>
  <c r="R274" i="3"/>
  <c r="P274" i="3"/>
  <c r="BI270" i="3"/>
  <c r="BH270" i="3"/>
  <c r="BG270" i="3"/>
  <c r="BF270" i="3"/>
  <c r="T270" i="3"/>
  <c r="R270" i="3"/>
  <c r="P270" i="3"/>
  <c r="BI261" i="3"/>
  <c r="BH261" i="3"/>
  <c r="BG261" i="3"/>
  <c r="BF261" i="3"/>
  <c r="T261" i="3"/>
  <c r="R261" i="3"/>
  <c r="P261" i="3"/>
  <c r="BI240" i="3"/>
  <c r="BH240" i="3"/>
  <c r="BG240" i="3"/>
  <c r="BF240" i="3"/>
  <c r="T240" i="3"/>
  <c r="R240" i="3"/>
  <c r="P240" i="3"/>
  <c r="BI227" i="3"/>
  <c r="BH227" i="3"/>
  <c r="BG227" i="3"/>
  <c r="BF227" i="3"/>
  <c r="T227" i="3"/>
  <c r="R227" i="3"/>
  <c r="P227" i="3"/>
  <c r="BI220" i="3"/>
  <c r="BH220" i="3"/>
  <c r="BG220" i="3"/>
  <c r="BF220" i="3"/>
  <c r="T220" i="3"/>
  <c r="R220" i="3"/>
  <c r="P220" i="3"/>
  <c r="BI211" i="3"/>
  <c r="BH211" i="3"/>
  <c r="BG211" i="3"/>
  <c r="BF211" i="3"/>
  <c r="T211" i="3"/>
  <c r="R211" i="3"/>
  <c r="P211" i="3"/>
  <c r="BI202" i="3"/>
  <c r="BH202" i="3"/>
  <c r="BG202" i="3"/>
  <c r="BF202" i="3"/>
  <c r="T202" i="3"/>
  <c r="R202" i="3"/>
  <c r="P202" i="3"/>
  <c r="BI189" i="3"/>
  <c r="BH189" i="3"/>
  <c r="BG189" i="3"/>
  <c r="BF189" i="3"/>
  <c r="T189" i="3"/>
  <c r="R189" i="3"/>
  <c r="P189" i="3"/>
  <c r="BI162" i="3"/>
  <c r="BH162" i="3"/>
  <c r="BG162" i="3"/>
  <c r="BF162" i="3"/>
  <c r="T162" i="3"/>
  <c r="R162" i="3"/>
  <c r="P162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30" i="3"/>
  <c r="BH130" i="3"/>
  <c r="BG130" i="3"/>
  <c r="BF130" i="3"/>
  <c r="T130" i="3"/>
  <c r="R130" i="3"/>
  <c r="P130" i="3"/>
  <c r="BI126" i="3"/>
  <c r="BH126" i="3"/>
  <c r="BG126" i="3"/>
  <c r="BF126" i="3"/>
  <c r="T126" i="3"/>
  <c r="R126" i="3"/>
  <c r="P126" i="3"/>
  <c r="BI122" i="3"/>
  <c r="BH122" i="3"/>
  <c r="BG122" i="3"/>
  <c r="BF122" i="3"/>
  <c r="T122" i="3"/>
  <c r="R122" i="3"/>
  <c r="P122" i="3"/>
  <c r="BI117" i="3"/>
  <c r="BH117" i="3"/>
  <c r="BG117" i="3"/>
  <c r="BF117" i="3"/>
  <c r="T117" i="3"/>
  <c r="R117" i="3"/>
  <c r="P117" i="3"/>
  <c r="BI114" i="3"/>
  <c r="BH114" i="3"/>
  <c r="BG114" i="3"/>
  <c r="BF114" i="3"/>
  <c r="T114" i="3"/>
  <c r="R114" i="3"/>
  <c r="P114" i="3"/>
  <c r="BI111" i="3"/>
  <c r="BH111" i="3"/>
  <c r="BG111" i="3"/>
  <c r="BF111" i="3"/>
  <c r="T111" i="3"/>
  <c r="R111" i="3"/>
  <c r="P111" i="3"/>
  <c r="BI109" i="3"/>
  <c r="BH109" i="3"/>
  <c r="BG109" i="3"/>
  <c r="BF109" i="3"/>
  <c r="T109" i="3"/>
  <c r="R109" i="3"/>
  <c r="P109" i="3"/>
  <c r="BI102" i="3"/>
  <c r="BH102" i="3"/>
  <c r="BG102" i="3"/>
  <c r="BF102" i="3"/>
  <c r="T102" i="3"/>
  <c r="R102" i="3"/>
  <c r="P102" i="3"/>
  <c r="BI98" i="3"/>
  <c r="BH98" i="3"/>
  <c r="BG98" i="3"/>
  <c r="BF98" i="3"/>
  <c r="T98" i="3"/>
  <c r="R98" i="3"/>
  <c r="P98" i="3"/>
  <c r="J92" i="3"/>
  <c r="J91" i="3"/>
  <c r="F91" i="3"/>
  <c r="F89" i="3"/>
  <c r="E87" i="3"/>
  <c r="J55" i="3"/>
  <c r="J54" i="3"/>
  <c r="F54" i="3"/>
  <c r="F52" i="3"/>
  <c r="E50" i="3"/>
  <c r="J18" i="3"/>
  <c r="E18" i="3"/>
  <c r="F55" i="3"/>
  <c r="J17" i="3"/>
  <c r="J12" i="3"/>
  <c r="J89" i="3"/>
  <c r="E7" i="3"/>
  <c r="E85" i="3"/>
  <c r="J94" i="2"/>
  <c r="J37" i="2"/>
  <c r="J36" i="2"/>
  <c r="AY55" i="1" s="1"/>
  <c r="J35" i="2"/>
  <c r="AX55" i="1"/>
  <c r="BI381" i="2"/>
  <c r="BH381" i="2"/>
  <c r="BG381" i="2"/>
  <c r="BF381" i="2"/>
  <c r="T381" i="2"/>
  <c r="R381" i="2"/>
  <c r="P381" i="2"/>
  <c r="BI379" i="2"/>
  <c r="BH379" i="2"/>
  <c r="BG379" i="2"/>
  <c r="BF379" i="2"/>
  <c r="T379" i="2"/>
  <c r="R379" i="2"/>
  <c r="P379" i="2"/>
  <c r="BI377" i="2"/>
  <c r="BH377" i="2"/>
  <c r="BG377" i="2"/>
  <c r="BF377" i="2"/>
  <c r="T377" i="2"/>
  <c r="R377" i="2"/>
  <c r="P377" i="2"/>
  <c r="BI375" i="2"/>
  <c r="BH375" i="2"/>
  <c r="BG375" i="2"/>
  <c r="BF375" i="2"/>
  <c r="T375" i="2"/>
  <c r="R375" i="2"/>
  <c r="P375" i="2"/>
  <c r="BI373" i="2"/>
  <c r="BH373" i="2"/>
  <c r="BG373" i="2"/>
  <c r="BF373" i="2"/>
  <c r="T373" i="2"/>
  <c r="R373" i="2"/>
  <c r="P373" i="2"/>
  <c r="BI367" i="2"/>
  <c r="BH367" i="2"/>
  <c r="BG367" i="2"/>
  <c r="BF367" i="2"/>
  <c r="T367" i="2"/>
  <c r="R367" i="2"/>
  <c r="P367" i="2"/>
  <c r="BI361" i="2"/>
  <c r="BH361" i="2"/>
  <c r="BG361" i="2"/>
  <c r="BF361" i="2"/>
  <c r="T361" i="2"/>
  <c r="R361" i="2"/>
  <c r="P361" i="2"/>
  <c r="BI359" i="2"/>
  <c r="BH359" i="2"/>
  <c r="BG359" i="2"/>
  <c r="BF359" i="2"/>
  <c r="T359" i="2"/>
  <c r="R359" i="2"/>
  <c r="P359" i="2"/>
  <c r="BI357" i="2"/>
  <c r="BH357" i="2"/>
  <c r="BG357" i="2"/>
  <c r="BF357" i="2"/>
  <c r="T357" i="2"/>
  <c r="R357" i="2"/>
  <c r="P357" i="2"/>
  <c r="BI355" i="2"/>
  <c r="BH355" i="2"/>
  <c r="BG355" i="2"/>
  <c r="BF355" i="2"/>
  <c r="T355" i="2"/>
  <c r="R355" i="2"/>
  <c r="P355" i="2"/>
  <c r="BI353" i="2"/>
  <c r="BH353" i="2"/>
  <c r="BG353" i="2"/>
  <c r="BF353" i="2"/>
  <c r="T353" i="2"/>
  <c r="R353" i="2"/>
  <c r="P353" i="2"/>
  <c r="BI350" i="2"/>
  <c r="BH350" i="2"/>
  <c r="BG350" i="2"/>
  <c r="BF350" i="2"/>
  <c r="T350" i="2"/>
  <c r="R350" i="2"/>
  <c r="P350" i="2"/>
  <c r="BI348" i="2"/>
  <c r="BH348" i="2"/>
  <c r="BG348" i="2"/>
  <c r="BF348" i="2"/>
  <c r="T348" i="2"/>
  <c r="R348" i="2"/>
  <c r="P348" i="2"/>
  <c r="BI346" i="2"/>
  <c r="BH346" i="2"/>
  <c r="BG346" i="2"/>
  <c r="BF346" i="2"/>
  <c r="T346" i="2"/>
  <c r="R346" i="2"/>
  <c r="P346" i="2"/>
  <c r="BI344" i="2"/>
  <c r="BH344" i="2"/>
  <c r="BG344" i="2"/>
  <c r="BF344" i="2"/>
  <c r="T344" i="2"/>
  <c r="R344" i="2"/>
  <c r="P344" i="2"/>
  <c r="BI340" i="2"/>
  <c r="BH340" i="2"/>
  <c r="BG340" i="2"/>
  <c r="BF340" i="2"/>
  <c r="T340" i="2"/>
  <c r="T339" i="2" s="1"/>
  <c r="R340" i="2"/>
  <c r="R339" i="2"/>
  <c r="P340" i="2"/>
  <c r="P339" i="2"/>
  <c r="BI337" i="2"/>
  <c r="BH337" i="2"/>
  <c r="BG337" i="2"/>
  <c r="BF337" i="2"/>
  <c r="T337" i="2"/>
  <c r="R337" i="2"/>
  <c r="P337" i="2"/>
  <c r="BI334" i="2"/>
  <c r="BH334" i="2"/>
  <c r="BG334" i="2"/>
  <c r="BF334" i="2"/>
  <c r="T334" i="2"/>
  <c r="R334" i="2"/>
  <c r="P334" i="2"/>
  <c r="BI331" i="2"/>
  <c r="BH331" i="2"/>
  <c r="BG331" i="2"/>
  <c r="BF331" i="2"/>
  <c r="T331" i="2"/>
  <c r="R331" i="2"/>
  <c r="P331" i="2"/>
  <c r="BI328" i="2"/>
  <c r="BH328" i="2"/>
  <c r="BG328" i="2"/>
  <c r="BF328" i="2"/>
  <c r="T328" i="2"/>
  <c r="R328" i="2"/>
  <c r="P328" i="2"/>
  <c r="BI325" i="2"/>
  <c r="BH325" i="2"/>
  <c r="BG325" i="2"/>
  <c r="BF325" i="2"/>
  <c r="T325" i="2"/>
  <c r="R325" i="2"/>
  <c r="P325" i="2"/>
  <c r="BI322" i="2"/>
  <c r="BH322" i="2"/>
  <c r="BG322" i="2"/>
  <c r="BF322" i="2"/>
  <c r="T322" i="2"/>
  <c r="R322" i="2"/>
  <c r="P322" i="2"/>
  <c r="BI319" i="2"/>
  <c r="BH319" i="2"/>
  <c r="BG319" i="2"/>
  <c r="BF319" i="2"/>
  <c r="T319" i="2"/>
  <c r="R319" i="2"/>
  <c r="P319" i="2"/>
  <c r="BI316" i="2"/>
  <c r="BH316" i="2"/>
  <c r="BG316" i="2"/>
  <c r="BF316" i="2"/>
  <c r="T316" i="2"/>
  <c r="R316" i="2"/>
  <c r="P316" i="2"/>
  <c r="BI313" i="2"/>
  <c r="BH313" i="2"/>
  <c r="BG313" i="2"/>
  <c r="BF313" i="2"/>
  <c r="T313" i="2"/>
  <c r="R313" i="2"/>
  <c r="P313" i="2"/>
  <c r="BI310" i="2"/>
  <c r="BH310" i="2"/>
  <c r="BG310" i="2"/>
  <c r="BF310" i="2"/>
  <c r="T310" i="2"/>
  <c r="R310" i="2"/>
  <c r="P310" i="2"/>
  <c r="BI307" i="2"/>
  <c r="BH307" i="2"/>
  <c r="BG307" i="2"/>
  <c r="BF307" i="2"/>
  <c r="T307" i="2"/>
  <c r="R307" i="2"/>
  <c r="P307" i="2"/>
  <c r="BI304" i="2"/>
  <c r="BH304" i="2"/>
  <c r="BG304" i="2"/>
  <c r="BF304" i="2"/>
  <c r="T304" i="2"/>
  <c r="R304" i="2"/>
  <c r="P304" i="2"/>
  <c r="BI301" i="2"/>
  <c r="BH301" i="2"/>
  <c r="BG301" i="2"/>
  <c r="BF301" i="2"/>
  <c r="T301" i="2"/>
  <c r="R301" i="2"/>
  <c r="P301" i="2"/>
  <c r="BI298" i="2"/>
  <c r="BH298" i="2"/>
  <c r="BG298" i="2"/>
  <c r="BF298" i="2"/>
  <c r="T298" i="2"/>
  <c r="R298" i="2"/>
  <c r="P298" i="2"/>
  <c r="BI295" i="2"/>
  <c r="BH295" i="2"/>
  <c r="BG295" i="2"/>
  <c r="BF295" i="2"/>
  <c r="T295" i="2"/>
  <c r="R295" i="2"/>
  <c r="P295" i="2"/>
  <c r="BI292" i="2"/>
  <c r="BH292" i="2"/>
  <c r="BG292" i="2"/>
  <c r="BF292" i="2"/>
  <c r="T292" i="2"/>
  <c r="R292" i="2"/>
  <c r="P292" i="2"/>
  <c r="BI289" i="2"/>
  <c r="BH289" i="2"/>
  <c r="BG289" i="2"/>
  <c r="BF289" i="2"/>
  <c r="T289" i="2"/>
  <c r="R289" i="2"/>
  <c r="P289" i="2"/>
  <c r="BI286" i="2"/>
  <c r="BH286" i="2"/>
  <c r="BG286" i="2"/>
  <c r="BF286" i="2"/>
  <c r="T286" i="2"/>
  <c r="R286" i="2"/>
  <c r="P286" i="2"/>
  <c r="BI283" i="2"/>
  <c r="BH283" i="2"/>
  <c r="BG283" i="2"/>
  <c r="BF283" i="2"/>
  <c r="T283" i="2"/>
  <c r="R283" i="2"/>
  <c r="P283" i="2"/>
  <c r="BI280" i="2"/>
  <c r="BH280" i="2"/>
  <c r="BG280" i="2"/>
  <c r="BF280" i="2"/>
  <c r="T280" i="2"/>
  <c r="R280" i="2"/>
  <c r="P280" i="2"/>
  <c r="BI276" i="2"/>
  <c r="BH276" i="2"/>
  <c r="BG276" i="2"/>
  <c r="BF276" i="2"/>
  <c r="T276" i="2"/>
  <c r="R276" i="2"/>
  <c r="P276" i="2"/>
  <c r="BI273" i="2"/>
  <c r="BH273" i="2"/>
  <c r="BG273" i="2"/>
  <c r="BF273" i="2"/>
  <c r="T273" i="2"/>
  <c r="R273" i="2"/>
  <c r="P273" i="2"/>
  <c r="BI270" i="2"/>
  <c r="BH270" i="2"/>
  <c r="BG270" i="2"/>
  <c r="BF270" i="2"/>
  <c r="T270" i="2"/>
  <c r="R270" i="2"/>
  <c r="P270" i="2"/>
  <c r="BI267" i="2"/>
  <c r="BH267" i="2"/>
  <c r="BG267" i="2"/>
  <c r="BF267" i="2"/>
  <c r="T267" i="2"/>
  <c r="R267" i="2"/>
  <c r="P267" i="2"/>
  <c r="BI264" i="2"/>
  <c r="BH264" i="2"/>
  <c r="BG264" i="2"/>
  <c r="BF264" i="2"/>
  <c r="T264" i="2"/>
  <c r="R264" i="2"/>
  <c r="P264" i="2"/>
  <c r="BI261" i="2"/>
  <c r="BH261" i="2"/>
  <c r="BG261" i="2"/>
  <c r="BF261" i="2"/>
  <c r="T261" i="2"/>
  <c r="R261" i="2"/>
  <c r="P261" i="2"/>
  <c r="BI258" i="2"/>
  <c r="BH258" i="2"/>
  <c r="BG258" i="2"/>
  <c r="BF258" i="2"/>
  <c r="T258" i="2"/>
  <c r="R258" i="2"/>
  <c r="P258" i="2"/>
  <c r="BI255" i="2"/>
  <c r="BH255" i="2"/>
  <c r="BG255" i="2"/>
  <c r="BF255" i="2"/>
  <c r="T255" i="2"/>
  <c r="R255" i="2"/>
  <c r="P255" i="2"/>
  <c r="BI252" i="2"/>
  <c r="BH252" i="2"/>
  <c r="BG252" i="2"/>
  <c r="BF252" i="2"/>
  <c r="T252" i="2"/>
  <c r="R252" i="2"/>
  <c r="P252" i="2"/>
  <c r="BI248" i="2"/>
  <c r="BH248" i="2"/>
  <c r="BG248" i="2"/>
  <c r="BF248" i="2"/>
  <c r="T248" i="2"/>
  <c r="R248" i="2"/>
  <c r="P248" i="2"/>
  <c r="BI245" i="2"/>
  <c r="BH245" i="2"/>
  <c r="BG245" i="2"/>
  <c r="BF245" i="2"/>
  <c r="T245" i="2"/>
  <c r="R245" i="2"/>
  <c r="P245" i="2"/>
  <c r="BI242" i="2"/>
  <c r="BH242" i="2"/>
  <c r="BG242" i="2"/>
  <c r="BF242" i="2"/>
  <c r="T242" i="2"/>
  <c r="R242" i="2"/>
  <c r="P242" i="2"/>
  <c r="BI239" i="2"/>
  <c r="BH239" i="2"/>
  <c r="BG239" i="2"/>
  <c r="BF239" i="2"/>
  <c r="T239" i="2"/>
  <c r="R239" i="2"/>
  <c r="P239" i="2"/>
  <c r="BI236" i="2"/>
  <c r="BH236" i="2"/>
  <c r="BG236" i="2"/>
  <c r="BF236" i="2"/>
  <c r="T236" i="2"/>
  <c r="R236" i="2"/>
  <c r="P236" i="2"/>
  <c r="BI233" i="2"/>
  <c r="BH233" i="2"/>
  <c r="BG233" i="2"/>
  <c r="BF233" i="2"/>
  <c r="T233" i="2"/>
  <c r="R233" i="2"/>
  <c r="P233" i="2"/>
  <c r="BI230" i="2"/>
  <c r="BH230" i="2"/>
  <c r="BG230" i="2"/>
  <c r="BF230" i="2"/>
  <c r="T230" i="2"/>
  <c r="R230" i="2"/>
  <c r="P230" i="2"/>
  <c r="BI227" i="2"/>
  <c r="BH227" i="2"/>
  <c r="BG227" i="2"/>
  <c r="BF227" i="2"/>
  <c r="T227" i="2"/>
  <c r="R227" i="2"/>
  <c r="P227" i="2"/>
  <c r="BI224" i="2"/>
  <c r="BH224" i="2"/>
  <c r="BG224" i="2"/>
  <c r="BF224" i="2"/>
  <c r="T224" i="2"/>
  <c r="R224" i="2"/>
  <c r="P224" i="2"/>
  <c r="BI221" i="2"/>
  <c r="BH221" i="2"/>
  <c r="BG221" i="2"/>
  <c r="BF221" i="2"/>
  <c r="T221" i="2"/>
  <c r="R221" i="2"/>
  <c r="P221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7" i="2"/>
  <c r="BH127" i="2"/>
  <c r="BG127" i="2"/>
  <c r="BF127" i="2"/>
  <c r="T127" i="2"/>
  <c r="R127" i="2"/>
  <c r="P127" i="2"/>
  <c r="BI124" i="2"/>
  <c r="BH124" i="2"/>
  <c r="BG124" i="2"/>
  <c r="BF124" i="2"/>
  <c r="T124" i="2"/>
  <c r="R124" i="2"/>
  <c r="P124" i="2"/>
  <c r="BI121" i="2"/>
  <c r="BH121" i="2"/>
  <c r="BG121" i="2"/>
  <c r="BF121" i="2"/>
  <c r="T121" i="2"/>
  <c r="R121" i="2"/>
  <c r="P121" i="2"/>
  <c r="BI118" i="2"/>
  <c r="BH118" i="2"/>
  <c r="BG118" i="2"/>
  <c r="BF118" i="2"/>
  <c r="T118" i="2"/>
  <c r="R118" i="2"/>
  <c r="P118" i="2"/>
  <c r="BI114" i="2"/>
  <c r="BH114" i="2"/>
  <c r="BG114" i="2"/>
  <c r="BF114" i="2"/>
  <c r="T114" i="2"/>
  <c r="R114" i="2"/>
  <c r="P114" i="2"/>
  <c r="BI111" i="2"/>
  <c r="BH111" i="2"/>
  <c r="BG111" i="2"/>
  <c r="BF111" i="2"/>
  <c r="T111" i="2"/>
  <c r="R111" i="2"/>
  <c r="P111" i="2"/>
  <c r="BI108" i="2"/>
  <c r="BH108" i="2"/>
  <c r="BG108" i="2"/>
  <c r="BF108" i="2"/>
  <c r="T108" i="2"/>
  <c r="R108" i="2"/>
  <c r="P108" i="2"/>
  <c r="BI105" i="2"/>
  <c r="BH105" i="2"/>
  <c r="BG105" i="2"/>
  <c r="BF105" i="2"/>
  <c r="T105" i="2"/>
  <c r="R105" i="2"/>
  <c r="P105" i="2"/>
  <c r="BI102" i="2"/>
  <c r="BH102" i="2"/>
  <c r="BG102" i="2"/>
  <c r="BF102" i="2"/>
  <c r="T102" i="2"/>
  <c r="R102" i="2"/>
  <c r="P102" i="2"/>
  <c r="BI99" i="2"/>
  <c r="BH99" i="2"/>
  <c r="BG99" i="2"/>
  <c r="BF99" i="2"/>
  <c r="T99" i="2"/>
  <c r="R99" i="2"/>
  <c r="P99" i="2"/>
  <c r="BI96" i="2"/>
  <c r="BH96" i="2"/>
  <c r="BG96" i="2"/>
  <c r="BF96" i="2"/>
  <c r="T96" i="2"/>
  <c r="R96" i="2"/>
  <c r="P96" i="2"/>
  <c r="J60" i="2"/>
  <c r="J90" i="2"/>
  <c r="J89" i="2"/>
  <c r="F89" i="2"/>
  <c r="F87" i="2"/>
  <c r="E85" i="2"/>
  <c r="J55" i="2"/>
  <c r="J54" i="2"/>
  <c r="F54" i="2"/>
  <c r="F52" i="2"/>
  <c r="E50" i="2"/>
  <c r="J18" i="2"/>
  <c r="E18" i="2"/>
  <c r="F55" i="2" s="1"/>
  <c r="J17" i="2"/>
  <c r="J12" i="2"/>
  <c r="J87" i="2"/>
  <c r="E7" i="2"/>
  <c r="E83" i="2" s="1"/>
  <c r="L50" i="1"/>
  <c r="AM50" i="1"/>
  <c r="AM49" i="1"/>
  <c r="L49" i="1"/>
  <c r="AM47" i="1"/>
  <c r="L47" i="1"/>
  <c r="L45" i="1"/>
  <c r="L44" i="1"/>
  <c r="BK307" i="2"/>
  <c r="BK239" i="2"/>
  <c r="BK917" i="3"/>
  <c r="BK1145" i="3"/>
  <c r="J659" i="3"/>
  <c r="J351" i="4"/>
  <c r="J286" i="2"/>
  <c r="BK111" i="2"/>
  <c r="BK121" i="2"/>
  <c r="BK755" i="3"/>
  <c r="J376" i="3"/>
  <c r="J621" i="4"/>
  <c r="J412" i="4"/>
  <c r="J312" i="4"/>
  <c r="BK242" i="2"/>
  <c r="J328" i="2"/>
  <c r="BK751" i="3"/>
  <c r="J521" i="3"/>
  <c r="J408" i="4"/>
  <c r="BK489" i="4"/>
  <c r="J310" i="2"/>
  <c r="BK310" i="2"/>
  <c r="J111" i="2"/>
  <c r="BK949" i="3"/>
  <c r="J639" i="3"/>
  <c r="J1200" i="3"/>
  <c r="BK691" i="3"/>
  <c r="BK203" i="4"/>
  <c r="BK346" i="4"/>
  <c r="BK101" i="6"/>
  <c r="BK177" i="2"/>
  <c r="J117" i="3"/>
  <c r="BK417" i="4"/>
  <c r="J544" i="4"/>
  <c r="BK337" i="2"/>
  <c r="BK978" i="3"/>
  <c r="BK162" i="3"/>
  <c r="J215" i="2"/>
  <c r="J889" i="3"/>
  <c r="J295" i="2"/>
  <c r="BK313" i="2"/>
  <c r="J118" i="2"/>
  <c r="BK884" i="3"/>
  <c r="J917" i="3"/>
  <c r="BK317" i="3"/>
  <c r="BK1026" i="3"/>
  <c r="J617" i="3"/>
  <c r="J148" i="4"/>
  <c r="J686" i="4"/>
  <c r="J320" i="4"/>
  <c r="J184" i="4"/>
  <c r="BK109" i="5"/>
  <c r="J92" i="6"/>
  <c r="J245" i="2"/>
  <c r="BK364" i="3"/>
  <c r="J462" i="4"/>
  <c r="BK252" i="2"/>
  <c r="BK114" i="2"/>
  <c r="J698" i="3"/>
  <c r="BK1168" i="3"/>
  <c r="J670" i="3"/>
  <c r="J614" i="4"/>
  <c r="J140" i="5"/>
  <c r="BK267" i="2"/>
  <c r="J230" i="2"/>
  <c r="BK118" i="2"/>
  <c r="BK1153" i="3"/>
  <c r="J1136" i="3"/>
  <c r="J655" i="3"/>
  <c r="J195" i="4"/>
  <c r="BK470" i="4"/>
  <c r="BK357" i="2"/>
  <c r="J414" i="3"/>
  <c r="BK1104" i="3"/>
  <c r="BK308" i="3"/>
  <c r="BK574" i="4"/>
  <c r="J283" i="4"/>
  <c r="J88" i="5"/>
  <c r="BK361" i="2"/>
  <c r="BK136" i="2"/>
  <c r="J683" i="3"/>
  <c r="J751" i="3"/>
  <c r="J240" i="3"/>
  <c r="J1191" i="3"/>
  <c r="J122" i="3"/>
  <c r="J553" i="4"/>
  <c r="BK111" i="6"/>
  <c r="BK180" i="2"/>
  <c r="J729" i="3"/>
  <c r="BK683" i="3"/>
  <c r="BK189" i="3"/>
  <c r="BK312" i="3"/>
  <c r="BK1003" i="3"/>
  <c r="J629" i="4"/>
  <c r="BK438" i="4"/>
  <c r="J270" i="2"/>
  <c r="BK577" i="3"/>
  <c r="J208" i="2"/>
  <c r="J139" i="2"/>
  <c r="BK1265" i="3"/>
  <c r="BK277" i="3"/>
  <c r="BK304" i="2"/>
  <c r="J273" i="2"/>
  <c r="J500" i="3"/>
  <c r="BK1119" i="3"/>
  <c r="BK1194" i="3"/>
  <c r="J438" i="4"/>
  <c r="J109" i="5"/>
  <c r="J350" i="2"/>
  <c r="J289" i="2"/>
  <c r="J633" i="3"/>
  <c r="BK211" i="3"/>
  <c r="BK546" i="3"/>
  <c r="BK625" i="4"/>
  <c r="BK144" i="5"/>
  <c r="J431" i="4"/>
  <c r="BK122" i="5"/>
  <c r="BK187" i="2"/>
  <c r="BK261" i="3"/>
  <c r="BK776" i="3"/>
  <c r="J801" i="3"/>
  <c r="J1237" i="3"/>
  <c r="J162" i="3"/>
  <c r="BK683" i="4"/>
  <c r="BK382" i="4"/>
  <c r="BK94" i="6"/>
  <c r="BK963" i="3"/>
  <c r="J149" i="2"/>
  <c r="J355" i="4"/>
  <c r="J93" i="5"/>
  <c r="J267" i="2"/>
  <c r="BK96" i="2"/>
  <c r="J261" i="3"/>
  <c r="BK359" i="3"/>
  <c r="J497" i="4"/>
  <c r="J136" i="4"/>
  <c r="J101" i="6"/>
  <c r="J164" i="2"/>
  <c r="J769" i="3"/>
  <c r="J1123" i="3"/>
  <c r="J533" i="4"/>
  <c r="BK118" i="4"/>
  <c r="J510" i="4"/>
  <c r="J301" i="2"/>
  <c r="J346" i="3"/>
  <c r="BK339" i="3"/>
  <c r="BK596" i="4"/>
  <c r="J157" i="4"/>
  <c r="BK202" i="2"/>
  <c r="J130" i="2"/>
  <c r="BK142" i="3"/>
  <c r="BK284" i="3"/>
  <c r="BK148" i="4"/>
  <c r="BK412" i="4"/>
  <c r="BK205" i="2"/>
  <c r="BK105" i="2"/>
  <c r="J681" i="3"/>
  <c r="BK944" i="3"/>
  <c r="J351" i="3"/>
  <c r="J143" i="4"/>
  <c r="J346" i="4"/>
  <c r="BK367" i="4"/>
  <c r="J122" i="5"/>
  <c r="J304" i="2"/>
  <c r="J710" i="3"/>
  <c r="BK1247" i="3"/>
  <c r="BK639" i="3"/>
  <c r="J98" i="4"/>
  <c r="J144" i="5"/>
  <c r="J377" i="2"/>
  <c r="J264" i="2"/>
  <c r="J1194" i="3"/>
  <c r="BK617" i="3"/>
  <c r="BK355" i="3"/>
  <c r="BK1160" i="3"/>
  <c r="J98" i="3"/>
  <c r="BK657" i="4"/>
  <c r="BK480" i="4"/>
  <c r="BK116" i="5"/>
  <c r="BK158" i="2"/>
  <c r="J759" i="3"/>
  <c r="BK536" i="3"/>
  <c r="BK1062" i="3"/>
  <c r="BK126" i="3"/>
  <c r="BK1191" i="3"/>
  <c r="BK320" i="4"/>
  <c r="BK673" i="4"/>
  <c r="BK510" i="4"/>
  <c r="BK379" i="2"/>
  <c r="BK1200" i="3"/>
  <c r="BK233" i="2"/>
  <c r="J184" i="2"/>
  <c r="J551" i="3"/>
  <c r="J1057" i="3"/>
  <c r="BK196" i="2"/>
  <c r="BK258" i="2"/>
  <c r="J993" i="3"/>
  <c r="J715" i="3"/>
  <c r="J884" i="3"/>
  <c r="BK1172" i="3"/>
  <c r="BK288" i="3"/>
  <c r="BK435" i="4"/>
  <c r="J636" i="4"/>
  <c r="BK143" i="4"/>
  <c r="J353" i="2"/>
  <c r="BK677" i="3"/>
  <c r="BK1148" i="3"/>
  <c r="BK154" i="4"/>
  <c r="BK223" i="4"/>
  <c r="J549" i="4"/>
  <c r="BK301" i="2"/>
  <c r="BK597" i="3"/>
  <c r="BK377" i="2"/>
  <c r="BK1123" i="3"/>
  <c r="BK715" i="3"/>
  <c r="BK136" i="4"/>
  <c r="BK391" i="4"/>
  <c r="J375" i="2"/>
  <c r="BK367" i="2"/>
  <c r="J597" i="3"/>
  <c r="BK1136" i="3"/>
  <c r="J1022" i="3"/>
  <c r="BK414" i="3"/>
  <c r="BK553" i="4"/>
  <c r="BK88" i="6"/>
  <c r="BK236" i="2"/>
  <c r="J477" i="3"/>
  <c r="J308" i="3"/>
  <c r="J374" i="4"/>
  <c r="J367" i="4"/>
  <c r="BK485" i="4"/>
  <c r="J88" i="6"/>
  <c r="J261" i="2"/>
  <c r="J324" i="3"/>
  <c r="J284" i="3"/>
  <c r="J935" i="3"/>
  <c r="J1219" i="3"/>
  <c r="J828" i="3"/>
  <c r="BK368" i="3"/>
  <c r="BK86" i="6"/>
  <c r="BK298" i="2"/>
  <c r="J1148" i="3"/>
  <c r="J896" i="3"/>
  <c r="BK270" i="3"/>
  <c r="J1204" i="3"/>
  <c r="J765" i="3"/>
  <c r="J312" i="3"/>
  <c r="BK544" i="4"/>
  <c r="BK621" i="4"/>
  <c r="BK90" i="6"/>
  <c r="BK601" i="3"/>
  <c r="J355" i="2"/>
  <c r="BK210" i="2"/>
  <c r="J288" i="3"/>
  <c r="BK1208" i="3"/>
  <c r="J221" i="2"/>
  <c r="BK155" i="2"/>
  <c r="BK240" i="3"/>
  <c r="J220" i="3"/>
  <c r="J705" i="3"/>
  <c r="J304" i="3"/>
  <c r="J504" i="4"/>
  <c r="J234" i="4"/>
  <c r="J673" i="4"/>
  <c r="BK533" i="4"/>
  <c r="BK108" i="4"/>
  <c r="J116" i="5"/>
  <c r="J276" i="2"/>
  <c r="J379" i="2"/>
  <c r="BK270" i="2"/>
  <c r="J180" i="2"/>
  <c r="J740" i="3"/>
  <c r="J559" i="3"/>
  <c r="J1030" i="3"/>
  <c r="BK202" i="3"/>
  <c r="BK659" i="4"/>
  <c r="BK529" i="4"/>
  <c r="J179" i="4"/>
  <c r="J319" i="2"/>
  <c r="BK261" i="2"/>
  <c r="BK769" i="3"/>
  <c r="J102" i="3"/>
  <c r="J339" i="3"/>
  <c r="J332" i="3"/>
  <c r="BK456" i="4"/>
  <c r="BK157" i="4"/>
  <c r="BK667" i="4"/>
  <c r="BK465" i="4"/>
  <c r="J136" i="5"/>
  <c r="BK289" i="2"/>
  <c r="BK245" i="2"/>
  <c r="J108" i="2"/>
  <c r="J227" i="3"/>
  <c r="BK146" i="3"/>
  <c r="J317" i="3"/>
  <c r="BK433" i="4"/>
  <c r="J378" i="4"/>
  <c r="J470" i="4"/>
  <c r="BK355" i="2"/>
  <c r="BK765" i="3"/>
  <c r="BK773" i="3"/>
  <c r="J433" i="4"/>
  <c r="J211" i="4"/>
  <c r="BK299" i="4"/>
  <c r="J86" i="6"/>
  <c r="J161" i="2"/>
  <c r="J495" i="3"/>
  <c r="BK675" i="3"/>
  <c r="BK1164" i="3"/>
  <c r="J776" i="3"/>
  <c r="BK513" i="4"/>
  <c r="BK172" i="4"/>
  <c r="J331" i="2"/>
  <c r="BK193" i="2"/>
  <c r="BK787" i="3"/>
  <c r="J111" i="3"/>
  <c r="J162" i="4"/>
  <c r="J632" i="4"/>
  <c r="BK126" i="4"/>
  <c r="J239" i="2"/>
  <c r="BK1100" i="3"/>
  <c r="BK889" i="3"/>
  <c r="BK117" i="3"/>
  <c r="BK122" i="3"/>
  <c r="BK1008" i="3"/>
  <c r="J755" i="3"/>
  <c r="BK152" i="5"/>
  <c r="BK224" i="2"/>
  <c r="J114" i="2"/>
  <c r="J1018" i="3"/>
  <c r="J368" i="3"/>
  <c r="J1080" i="3"/>
  <c r="BK694" i="3"/>
  <c r="J299" i="4"/>
  <c r="J610" i="4"/>
  <c r="BK339" i="4"/>
  <c r="J445" i="3"/>
  <c r="J903" i="3"/>
  <c r="BK319" i="2"/>
  <c r="J805" i="3"/>
  <c r="J1048" i="3"/>
  <c r="J373" i="2"/>
  <c r="J242" i="2"/>
  <c r="BK350" i="2"/>
  <c r="BK130" i="2"/>
  <c r="J908" i="3"/>
  <c r="J1062" i="3"/>
  <c r="J736" i="3"/>
  <c r="BK566" i="4"/>
  <c r="BK131" i="4"/>
  <c r="J663" i="4"/>
  <c r="BK234" i="4"/>
  <c r="J104" i="5"/>
  <c r="J111" i="6"/>
  <c r="J205" i="2"/>
  <c r="J313" i="2"/>
  <c r="J133" i="2"/>
  <c r="J823" i="3"/>
  <c r="J954" i="3"/>
  <c r="J1215" i="3"/>
  <c r="BK698" i="3"/>
  <c r="J659" i="4"/>
  <c r="BK387" i="4"/>
  <c r="BK663" i="4"/>
  <c r="BK374" i="4"/>
  <c r="BK103" i="6"/>
  <c r="BK143" i="2"/>
  <c r="J155" i="2"/>
  <c r="J926" i="3"/>
  <c r="BK1057" i="3"/>
  <c r="BK1157" i="3"/>
  <c r="J126" i="3"/>
  <c r="J264" i="4"/>
  <c r="BK450" i="4"/>
  <c r="J131" i="4"/>
  <c r="BK247" i="4"/>
  <c r="BK109" i="6"/>
  <c r="BK276" i="2"/>
  <c r="J1072" i="3"/>
  <c r="BK801" i="3"/>
  <c r="BK1175" i="3"/>
  <c r="J453" i="4"/>
  <c r="J683" i="4"/>
  <c r="J223" i="4"/>
  <c r="J1232" i="3"/>
  <c r="J670" i="4"/>
  <c r="J596" i="4"/>
  <c r="BK88" i="5"/>
  <c r="J224" i="2"/>
  <c r="J258" i="2"/>
  <c r="J1164" i="3"/>
  <c r="BK495" i="3"/>
  <c r="J490" i="3"/>
  <c r="BK1228" i="3"/>
  <c r="BK1030" i="3"/>
  <c r="J211" i="3"/>
  <c r="J146" i="3"/>
  <c r="J256" i="4"/>
  <c r="BK602" i="4"/>
  <c r="BK507" i="4"/>
  <c r="J251" i="4"/>
  <c r="J280" i="2"/>
  <c r="J202" i="2"/>
  <c r="BK655" i="3"/>
  <c r="J1119" i="3"/>
  <c r="BK1219" i="3"/>
  <c r="J391" i="4"/>
  <c r="BK431" i="4"/>
  <c r="J327" i="4"/>
  <c r="J98" i="6"/>
  <c r="J177" i="2"/>
  <c r="BK325" i="2"/>
  <c r="J152" i="2"/>
  <c r="J510" i="3"/>
  <c r="J813" i="3"/>
  <c r="J457" i="3"/>
  <c r="BK797" i="3"/>
  <c r="J1260" i="3"/>
  <c r="J486" i="3"/>
  <c r="J525" i="3"/>
  <c r="J277" i="3"/>
  <c r="BK179" i="4"/>
  <c r="BK99" i="5"/>
  <c r="J357" i="2"/>
  <c r="BK146" i="2"/>
  <c r="J146" i="2"/>
  <c r="J96" i="2"/>
  <c r="BK559" i="3"/>
  <c r="BK833" i="3"/>
  <c r="J1251" i="3"/>
  <c r="J1168" i="3"/>
  <c r="J818" i="3"/>
  <c r="J573" i="3"/>
  <c r="BK632" i="4"/>
  <c r="J399" i="4"/>
  <c r="J107" i="6"/>
  <c r="BK340" i="2"/>
  <c r="J248" i="2"/>
  <c r="BK633" i="3"/>
  <c r="BK227" i="2"/>
  <c r="BK1188" i="3"/>
  <c r="BK670" i="3"/>
  <c r="BK281" i="3"/>
  <c r="J1172" i="3"/>
  <c r="BK344" i="2"/>
  <c r="BK381" i="2"/>
  <c r="J124" i="2"/>
  <c r="BK215" i="2"/>
  <c r="BK149" i="2"/>
  <c r="J167" i="2"/>
  <c r="BK740" i="3"/>
  <c r="J355" i="3"/>
  <c r="J1212" i="3"/>
  <c r="BK813" i="3"/>
  <c r="BK525" i="3"/>
  <c r="BK308" i="4"/>
  <c r="BK399" i="4"/>
  <c r="BK395" i="4"/>
  <c r="BK408" i="4"/>
  <c r="BK230" i="2"/>
  <c r="J170" i="2"/>
  <c r="BK102" i="2"/>
  <c r="BK1072" i="3"/>
  <c r="BK472" i="3"/>
  <c r="BK1260" i="3"/>
  <c r="BK346" i="3"/>
  <c r="J529" i="4"/>
  <c r="J154" i="4"/>
  <c r="J566" i="4"/>
  <c r="BK647" i="4"/>
  <c r="J308" i="4"/>
  <c r="BK248" i="2"/>
  <c r="J99" i="2"/>
  <c r="BK167" i="2"/>
  <c r="J105" i="2"/>
  <c r="J1100" i="3"/>
  <c r="BK299" i="3"/>
  <c r="J281" i="3"/>
  <c r="BK497" i="4"/>
  <c r="BK468" i="4"/>
  <c r="J404" i="4"/>
  <c r="BK132" i="5"/>
  <c r="BK328" i="2"/>
  <c r="J298" i="2"/>
  <c r="J210" i="2"/>
  <c r="BK127" i="2"/>
  <c r="BK954" i="3"/>
  <c r="J144" i="3"/>
  <c r="J708" i="3"/>
  <c r="BK98" i="4"/>
  <c r="BK251" i="4"/>
  <c r="J574" i="4"/>
  <c r="J625" i="4"/>
  <c r="J283" i="2"/>
  <c r="BK348" i="2"/>
  <c r="BK273" i="2"/>
  <c r="J173" i="2"/>
  <c r="BK681" i="3"/>
  <c r="BK227" i="3"/>
  <c r="BK551" i="3"/>
  <c r="J1247" i="3"/>
  <c r="J1132" i="3"/>
  <c r="BK500" i="3"/>
  <c r="J108" i="4"/>
  <c r="J558" i="4"/>
  <c r="J99" i="5"/>
  <c r="J252" i="2"/>
  <c r="J196" i="2"/>
  <c r="J567" i="3"/>
  <c r="BK793" i="3"/>
  <c r="BK98" i="3"/>
  <c r="BK940" i="3"/>
  <c r="BK445" i="3"/>
  <c r="J1265" i="3"/>
  <c r="BK481" i="3"/>
  <c r="J299" i="3"/>
  <c r="BK606" i="4"/>
  <c r="J585" i="4"/>
  <c r="J667" i="4"/>
  <c r="J109" i="6"/>
  <c r="BK264" i="2"/>
  <c r="J793" i="3"/>
  <c r="BK708" i="3"/>
  <c r="J1157" i="3"/>
  <c r="BK255" i="2"/>
  <c r="BK124" i="2"/>
  <c r="J109" i="3"/>
  <c r="BK1241" i="3"/>
  <c r="BK332" i="3"/>
  <c r="J233" i="2"/>
  <c r="J344" i="2"/>
  <c r="BK170" i="2"/>
  <c r="BK659" i="3"/>
  <c r="J797" i="3"/>
  <c r="J1008" i="3"/>
  <c r="BK1080" i="3"/>
  <c r="J114" i="3"/>
  <c r="J274" i="3"/>
  <c r="J468" i="4"/>
  <c r="J382" i="4"/>
  <c r="BK614" i="4"/>
  <c r="BK610" i="4"/>
  <c r="J322" i="2"/>
  <c r="BK993" i="3"/>
  <c r="J295" i="3"/>
  <c r="BK710" i="3"/>
  <c r="J172" i="4"/>
  <c r="J507" i="4"/>
  <c r="BK98" i="6"/>
  <c r="BK1204" i="3"/>
  <c r="BK274" i="3"/>
  <c r="BK931" i="3"/>
  <c r="BK521" i="4"/>
  <c r="BK686" i="4"/>
  <c r="J361" i="4"/>
  <c r="J190" i="2"/>
  <c r="BK218" i="2"/>
  <c r="J506" i="3"/>
  <c r="BK998" i="3"/>
  <c r="J647" i="4"/>
  <c r="BK295" i="2"/>
  <c r="BK316" i="2"/>
  <c r="J773" i="3"/>
  <c r="BK1197" i="3"/>
  <c r="BK459" i="4"/>
  <c r="BK305" i="4"/>
  <c r="J105" i="6"/>
  <c r="J367" i="2"/>
  <c r="BK133" i="2"/>
  <c r="J998" i="3"/>
  <c r="BK705" i="3"/>
  <c r="J417" i="4"/>
  <c r="J333" i="4"/>
  <c r="BK128" i="5"/>
  <c r="J158" i="2"/>
  <c r="BK1018" i="3"/>
  <c r="BK283" i="4"/>
  <c r="J480" i="4"/>
  <c r="J132" i="5"/>
  <c r="J199" i="2"/>
  <c r="J978" i="3"/>
  <c r="J193" i="2"/>
  <c r="BK823" i="3"/>
  <c r="J1188" i="3"/>
  <c r="BK114" i="3"/>
  <c r="BK558" i="4"/>
  <c r="J456" i="4"/>
  <c r="J128" i="5"/>
  <c r="BK322" i="2"/>
  <c r="J1026" i="3"/>
  <c r="J844" i="3"/>
  <c r="J339" i="4"/>
  <c r="BK475" i="4"/>
  <c r="BK208" i="2"/>
  <c r="BK221" i="2"/>
  <c r="J666" i="3"/>
  <c r="BK818" i="3"/>
  <c r="BK351" i="3"/>
  <c r="J940" i="3"/>
  <c r="BK111" i="3"/>
  <c r="J316" i="4"/>
  <c r="J513" i="4"/>
  <c r="BK140" i="5"/>
  <c r="J307" i="2"/>
  <c r="BK331" i="2"/>
  <c r="BK283" i="2"/>
  <c r="BK903" i="3"/>
  <c r="BK295" i="3"/>
  <c r="BK1212" i="3"/>
  <c r="J833" i="3"/>
  <c r="BK573" i="3"/>
  <c r="J590" i="4"/>
  <c r="BK642" i="4"/>
  <c r="BK256" i="4"/>
  <c r="J118" i="4"/>
  <c r="BK93" i="5"/>
  <c r="BK173" i="2"/>
  <c r="J694" i="3"/>
  <c r="BK448" i="3"/>
  <c r="J1104" i="3"/>
  <c r="BK926" i="3"/>
  <c r="BK130" i="3"/>
  <c r="J188" i="4"/>
  <c r="BK678" i="4"/>
  <c r="J963" i="3"/>
  <c r="BK723" i="3"/>
  <c r="J601" i="3"/>
  <c r="J1091" i="3"/>
  <c r="J949" i="3"/>
  <c r="BK304" i="3"/>
  <c r="J448" i="3"/>
  <c r="J126" i="4"/>
  <c r="BK199" i="2"/>
  <c r="BK805" i="3"/>
  <c r="J189" i="3"/>
  <c r="J723" i="3"/>
  <c r="BK286" i="2"/>
  <c r="J346" i="2"/>
  <c r="BK828" i="3"/>
  <c r="J719" i="3"/>
  <c r="BK896" i="3"/>
  <c r="BK353" i="2"/>
  <c r="J292" i="2"/>
  <c r="BK152" i="2"/>
  <c r="J1175" i="3"/>
  <c r="BK844" i="3"/>
  <c r="BK759" i="3"/>
  <c r="BK1132" i="3"/>
  <c r="J202" i="3"/>
  <c r="J1228" i="3"/>
  <c r="BK687" i="3"/>
  <c r="BK376" i="3"/>
  <c r="J305" i="4"/>
  <c r="BK195" i="4"/>
  <c r="BK351" i="4"/>
  <c r="J475" i="4"/>
  <c r="J227" i="2"/>
  <c r="J1145" i="3"/>
  <c r="J481" i="3"/>
  <c r="BK1258" i="3"/>
  <c r="BK809" i="3"/>
  <c r="BK453" i="4"/>
  <c r="J176" i="4"/>
  <c r="BK355" i="4"/>
  <c r="BK361" i="4"/>
  <c r="J255" i="2"/>
  <c r="J102" i="2"/>
  <c r="J809" i="3"/>
  <c r="BK486" i="3"/>
  <c r="BK1048" i="3"/>
  <c r="BK636" i="4"/>
  <c r="BK264" i="4"/>
  <c r="BK585" i="4"/>
  <c r="BK312" i="4"/>
  <c r="BK104" i="5"/>
  <c r="J340" i="2"/>
  <c r="BK190" i="2"/>
  <c r="J359" i="3"/>
  <c r="BK1237" i="3"/>
  <c r="BK457" i="3"/>
  <c r="J485" i="4"/>
  <c r="BK670" i="4"/>
  <c r="BK148" i="5"/>
  <c r="J334" i="2"/>
  <c r="J1185" i="3"/>
  <c r="J675" i="3"/>
  <c r="BK506" i="3"/>
  <c r="BK549" i="4"/>
  <c r="J657" i="4"/>
  <c r="BK346" i="2"/>
  <c r="J337" i="2"/>
  <c r="J121" i="2"/>
  <c r="BK1091" i="3"/>
  <c r="J691" i="3"/>
  <c r="BK1185" i="3"/>
  <c r="BK327" i="4"/>
  <c r="J435" i="4"/>
  <c r="BK218" i="4"/>
  <c r="BK105" i="6"/>
  <c r="J236" i="2"/>
  <c r="J1160" i="3"/>
  <c r="J270" i="3"/>
  <c r="J782" i="3"/>
  <c r="J1153" i="3"/>
  <c r="BK729" i="3"/>
  <c r="J577" i="3"/>
  <c r="J395" i="4"/>
  <c r="BK136" i="5"/>
  <c r="BK184" i="2"/>
  <c r="BK108" i="2"/>
  <c r="BK1215" i="3"/>
  <c r="BK908" i="3"/>
  <c r="BK567" i="3"/>
  <c r="BK427" i="4"/>
  <c r="J459" i="4"/>
  <c r="BK334" i="2"/>
  <c r="J316" i="2"/>
  <c r="J325" i="2"/>
  <c r="BK745" i="3"/>
  <c r="BK280" i="2"/>
  <c r="AS54" i="1"/>
  <c r="J1241" i="3"/>
  <c r="J472" i="3"/>
  <c r="BK629" i="4"/>
  <c r="BK176" i="4"/>
  <c r="BK504" i="4"/>
  <c r="BK333" i="4"/>
  <c r="J94" i="6"/>
  <c r="BK161" i="2"/>
  <c r="J931" i="3"/>
  <c r="BK102" i="3"/>
  <c r="BK462" i="4"/>
  <c r="J678" i="4"/>
  <c r="J152" i="5"/>
  <c r="J381" i="2"/>
  <c r="BK1022" i="3"/>
  <c r="J536" i="3"/>
  <c r="BK666" i="3"/>
  <c r="BK404" i="4"/>
  <c r="J387" i="4"/>
  <c r="J148" i="5"/>
  <c r="BK359" i="2"/>
  <c r="J361" i="2"/>
  <c r="J1258" i="3"/>
  <c r="J427" i="4"/>
  <c r="BK378" i="4"/>
  <c r="J127" i="2"/>
  <c r="BK220" i="3"/>
  <c r="J130" i="3"/>
  <c r="J218" i="4"/>
  <c r="J450" i="4"/>
  <c r="J103" i="6"/>
  <c r="BK164" i="2"/>
  <c r="BK719" i="3"/>
  <c r="BK782" i="3"/>
  <c r="BK510" i="3"/>
  <c r="BK477" i="3"/>
  <c r="J642" i="4"/>
  <c r="J90" i="6"/>
  <c r="BK373" i="2"/>
  <c r="BK736" i="3"/>
  <c r="J1197" i="3"/>
  <c r="BK490" i="3"/>
  <c r="BK316" i="4"/>
  <c r="J359" i="2"/>
  <c r="BK292" i="2"/>
  <c r="BK139" i="2"/>
  <c r="J364" i="3"/>
  <c r="BK521" i="3"/>
  <c r="BK1232" i="3"/>
  <c r="J142" i="3"/>
  <c r="J465" i="4"/>
  <c r="BK184" i="4"/>
  <c r="J136" i="2"/>
  <c r="J348" i="2"/>
  <c r="BK99" i="2"/>
  <c r="J1003" i="3"/>
  <c r="J546" i="3"/>
  <c r="BK1251" i="3"/>
  <c r="J959" i="3"/>
  <c r="J521" i="4"/>
  <c r="J606" i="4"/>
  <c r="J203" i="4"/>
  <c r="BK107" i="6"/>
  <c r="BK375" i="2"/>
  <c r="J187" i="2"/>
  <c r="J677" i="3"/>
  <c r="J944" i="3"/>
  <c r="BK935" i="3"/>
  <c r="BK324" i="3"/>
  <c r="J247" i="4"/>
  <c r="J489" i="4"/>
  <c r="BK211" i="4"/>
  <c r="J143" i="2"/>
  <c r="BK959" i="3"/>
  <c r="J687" i="3"/>
  <c r="J787" i="3"/>
  <c r="BK144" i="3"/>
  <c r="BK590" i="4"/>
  <c r="BK188" i="4"/>
  <c r="BK92" i="6"/>
  <c r="J218" i="2"/>
  <c r="J745" i="3"/>
  <c r="J1208" i="3"/>
  <c r="BK109" i="3"/>
  <c r="J602" i="4"/>
  <c r="BK162" i="4"/>
  <c r="BK117" i="2" l="1"/>
  <c r="J117" i="2"/>
  <c r="J62" i="2"/>
  <c r="T117" i="2"/>
  <c r="T95" i="2"/>
  <c r="BK142" i="2"/>
  <c r="J142" i="2"/>
  <c r="J63" i="2"/>
  <c r="T142" i="2"/>
  <c r="R183" i="2"/>
  <c r="BK214" i="2"/>
  <c r="BK213" i="2" s="1"/>
  <c r="J213" i="2" s="1"/>
  <c r="J65" i="2" s="1"/>
  <c r="J214" i="2"/>
  <c r="J66" i="2" s="1"/>
  <c r="BK251" i="2"/>
  <c r="J251" i="2"/>
  <c r="J67" i="2"/>
  <c r="R251" i="2"/>
  <c r="T279" i="2"/>
  <c r="R343" i="2"/>
  <c r="P352" i="2"/>
  <c r="BK372" i="2"/>
  <c r="J372" i="2"/>
  <c r="J73" i="2"/>
  <c r="P372" i="2"/>
  <c r="P95" i="2"/>
  <c r="P117" i="2"/>
  <c r="R142" i="2"/>
  <c r="T183" i="2"/>
  <c r="R214" i="2"/>
  <c r="P251" i="2"/>
  <c r="T251" i="2"/>
  <c r="R279" i="2"/>
  <c r="P343" i="2"/>
  <c r="P342" i="2"/>
  <c r="T343" i="2"/>
  <c r="T342" i="2" s="1"/>
  <c r="T352" i="2"/>
  <c r="R372" i="2"/>
  <c r="BK95" i="2"/>
  <c r="J95" i="2"/>
  <c r="J61" i="2"/>
  <c r="R117" i="2"/>
  <c r="BK183" i="2"/>
  <c r="J183" i="2"/>
  <c r="J64" i="2"/>
  <c r="P214" i="2"/>
  <c r="BK279" i="2"/>
  <c r="J279" i="2"/>
  <c r="J68" i="2" s="1"/>
  <c r="BK352" i="2"/>
  <c r="J352" i="2"/>
  <c r="J72" i="2"/>
  <c r="P97" i="3"/>
  <c r="BK316" i="3"/>
  <c r="J316" i="3"/>
  <c r="J62" i="3"/>
  <c r="R316" i="3"/>
  <c r="BK358" i="3"/>
  <c r="J358" i="3"/>
  <c r="J63" i="3"/>
  <c r="R358" i="3"/>
  <c r="BK499" i="3"/>
  <c r="J499" i="3"/>
  <c r="J64" i="3"/>
  <c r="R499" i="3"/>
  <c r="BK558" i="3"/>
  <c r="J558" i="3"/>
  <c r="J65" i="3"/>
  <c r="T558" i="3"/>
  <c r="P97" i="4"/>
  <c r="P210" i="4"/>
  <c r="P255" i="4"/>
  <c r="R326" i="4"/>
  <c r="BK345" i="4"/>
  <c r="J345" i="4"/>
  <c r="J65" i="4"/>
  <c r="T345" i="4"/>
  <c r="T366" i="4"/>
  <c r="R528" i="4"/>
  <c r="BK543" i="4"/>
  <c r="J543" i="4"/>
  <c r="J71" i="4"/>
  <c r="R552" i="4"/>
  <c r="P677" i="4"/>
  <c r="P676" i="4" s="1"/>
  <c r="P87" i="5"/>
  <c r="P86" i="5"/>
  <c r="R131" i="5"/>
  <c r="BK97" i="3"/>
  <c r="T97" i="3"/>
  <c r="P316" i="3"/>
  <c r="T316" i="3"/>
  <c r="P358" i="3"/>
  <c r="T358" i="3"/>
  <c r="P499" i="3"/>
  <c r="T499" i="3"/>
  <c r="P558" i="3"/>
  <c r="R558" i="3"/>
  <c r="BK654" i="3"/>
  <c r="J654" i="3"/>
  <c r="J66" i="3"/>
  <c r="P654" i="3"/>
  <c r="R654" i="3"/>
  <c r="T654" i="3"/>
  <c r="P718" i="3"/>
  <c r="T718" i="3"/>
  <c r="P1007" i="3"/>
  <c r="T1007" i="3"/>
  <c r="BK1099" i="3"/>
  <c r="J1099" i="3" s="1"/>
  <c r="J69" i="3" s="1"/>
  <c r="R1099" i="3"/>
  <c r="BK1118" i="3"/>
  <c r="J1118" i="3"/>
  <c r="J71" i="3"/>
  <c r="R1118" i="3"/>
  <c r="BK1152" i="3"/>
  <c r="J1152" i="3"/>
  <c r="J72" i="3"/>
  <c r="T1152" i="3"/>
  <c r="T1117" i="3" s="1"/>
  <c r="P1250" i="3"/>
  <c r="P1245" i="3" s="1"/>
  <c r="T1250" i="3"/>
  <c r="T1245" i="3"/>
  <c r="R97" i="4"/>
  <c r="BK210" i="4"/>
  <c r="J210" i="4"/>
  <c r="J62" i="4"/>
  <c r="BK255" i="4"/>
  <c r="BK96" i="4" s="1"/>
  <c r="J255" i="4"/>
  <c r="J63" i="4"/>
  <c r="R255" i="4"/>
  <c r="BK326" i="4"/>
  <c r="J326" i="4" s="1"/>
  <c r="J64" i="4" s="1"/>
  <c r="BK366" i="4"/>
  <c r="J366" i="4"/>
  <c r="J67" i="4"/>
  <c r="P366" i="4"/>
  <c r="BK528" i="4"/>
  <c r="J528" i="4"/>
  <c r="J69" i="4"/>
  <c r="BK552" i="4"/>
  <c r="BK542" i="4" s="1"/>
  <c r="J542" i="4" s="1"/>
  <c r="J70" i="4" s="1"/>
  <c r="J552" i="4"/>
  <c r="J72" i="4" s="1"/>
  <c r="T552" i="4"/>
  <c r="R662" i="4"/>
  <c r="BK677" i="4"/>
  <c r="J677" i="4" s="1"/>
  <c r="J75" i="4" s="1"/>
  <c r="BK676" i="4"/>
  <c r="J676" i="4"/>
  <c r="J74" i="4"/>
  <c r="T677" i="4"/>
  <c r="T676" i="4"/>
  <c r="BK87" i="5"/>
  <c r="J87" i="5"/>
  <c r="J61" i="5"/>
  <c r="T87" i="5"/>
  <c r="T86" i="5" s="1"/>
  <c r="P108" i="5"/>
  <c r="P107" i="5"/>
  <c r="T108" i="5"/>
  <c r="T107" i="5"/>
  <c r="T131" i="5"/>
  <c r="R85" i="6"/>
  <c r="R100" i="6"/>
  <c r="R95" i="2"/>
  <c r="P142" i="2"/>
  <c r="P183" i="2"/>
  <c r="T214" i="2"/>
  <c r="T213" i="2" s="1"/>
  <c r="P279" i="2"/>
  <c r="BK343" i="2"/>
  <c r="J343" i="2"/>
  <c r="J71" i="2"/>
  <c r="R352" i="2"/>
  <c r="R342" i="2"/>
  <c r="T372" i="2"/>
  <c r="R97" i="3"/>
  <c r="BK718" i="3"/>
  <c r="J718" i="3"/>
  <c r="J67" i="3" s="1"/>
  <c r="R718" i="3"/>
  <c r="BK1007" i="3"/>
  <c r="J1007" i="3"/>
  <c r="J68" i="3"/>
  <c r="R1007" i="3"/>
  <c r="P1099" i="3"/>
  <c r="T1099" i="3"/>
  <c r="P1118" i="3"/>
  <c r="T1118" i="3"/>
  <c r="P1152" i="3"/>
  <c r="R1152" i="3"/>
  <c r="BK1250" i="3"/>
  <c r="J1250" i="3"/>
  <c r="J75" i="3"/>
  <c r="R1250" i="3"/>
  <c r="R1245" i="3"/>
  <c r="BK97" i="4"/>
  <c r="J97" i="4"/>
  <c r="J61" i="4"/>
  <c r="T97" i="4"/>
  <c r="R210" i="4"/>
  <c r="T210" i="4"/>
  <c r="T255" i="4"/>
  <c r="P326" i="4"/>
  <c r="T326" i="4"/>
  <c r="P345" i="4"/>
  <c r="R345" i="4"/>
  <c r="BK354" i="4"/>
  <c r="J354" i="4"/>
  <c r="J66" i="4"/>
  <c r="P354" i="4"/>
  <c r="R354" i="4"/>
  <c r="T354" i="4"/>
  <c r="R366" i="4"/>
  <c r="P528" i="4"/>
  <c r="T528" i="4"/>
  <c r="P543" i="4"/>
  <c r="R543" i="4"/>
  <c r="T543" i="4"/>
  <c r="P552" i="4"/>
  <c r="BK662" i="4"/>
  <c r="J662" i="4"/>
  <c r="J73" i="4"/>
  <c r="P662" i="4"/>
  <c r="P542" i="4" s="1"/>
  <c r="T662" i="4"/>
  <c r="R677" i="4"/>
  <c r="R676" i="4" s="1"/>
  <c r="R87" i="5"/>
  <c r="R86" i="5"/>
  <c r="BK108" i="5"/>
  <c r="J108" i="5"/>
  <c r="J64" i="5"/>
  <c r="R108" i="5"/>
  <c r="R107" i="5"/>
  <c r="BK131" i="5"/>
  <c r="J131" i="5"/>
  <c r="J65" i="5"/>
  <c r="P131" i="5"/>
  <c r="BK85" i="6"/>
  <c r="J85" i="6"/>
  <c r="J61" i="6"/>
  <c r="P85" i="6"/>
  <c r="T85" i="6"/>
  <c r="BK100" i="6"/>
  <c r="J100" i="6"/>
  <c r="J63" i="6"/>
  <c r="P100" i="6"/>
  <c r="T100" i="6"/>
  <c r="BK339" i="2"/>
  <c r="J339" i="2" s="1"/>
  <c r="J69" i="2" s="1"/>
  <c r="BK520" i="4"/>
  <c r="J520" i="4"/>
  <c r="J68" i="4"/>
  <c r="BK1246" i="3"/>
  <c r="BK1245" i="3" s="1"/>
  <c r="J1245" i="3" s="1"/>
  <c r="J73" i="3" s="1"/>
  <c r="J1246" i="3"/>
  <c r="J74" i="3"/>
  <c r="BK103" i="5"/>
  <c r="J103" i="5"/>
  <c r="J62" i="5"/>
  <c r="BK97" i="6"/>
  <c r="J97" i="6" s="1"/>
  <c r="J62" i="6" s="1"/>
  <c r="J52" i="6"/>
  <c r="E73" i="6"/>
  <c r="F80" i="6"/>
  <c r="BE86" i="6"/>
  <c r="BE88" i="6"/>
  <c r="BE92" i="6"/>
  <c r="BE94" i="6"/>
  <c r="BE98" i="6"/>
  <c r="BE101" i="6"/>
  <c r="BE103" i="6"/>
  <c r="BE105" i="6"/>
  <c r="BE107" i="6"/>
  <c r="BE111" i="6"/>
  <c r="BE90" i="6"/>
  <c r="BE109" i="6"/>
  <c r="F55" i="5"/>
  <c r="BE104" i="5"/>
  <c r="BE122" i="5"/>
  <c r="BE132" i="5"/>
  <c r="BE148" i="5"/>
  <c r="E48" i="5"/>
  <c r="BE116" i="5"/>
  <c r="BE136" i="5"/>
  <c r="J52" i="5"/>
  <c r="BE144" i="5"/>
  <c r="BE140" i="5"/>
  <c r="BE152" i="5"/>
  <c r="BE88" i="5"/>
  <c r="BE93" i="5"/>
  <c r="BE99" i="5"/>
  <c r="BE109" i="5"/>
  <c r="BE128" i="5"/>
  <c r="J52" i="4"/>
  <c r="E85" i="4"/>
  <c r="BE195" i="4"/>
  <c r="BE218" i="4"/>
  <c r="BE333" i="4"/>
  <c r="BE351" i="4"/>
  <c r="BE435" i="4"/>
  <c r="BE456" i="4"/>
  <c r="BE465" i="4"/>
  <c r="BE98" i="4"/>
  <c r="BE131" i="4"/>
  <c r="BE247" i="4"/>
  <c r="BE339" i="4"/>
  <c r="BE459" i="4"/>
  <c r="BE489" i="4"/>
  <c r="J97" i="3"/>
  <c r="J61" i="3"/>
  <c r="BE148" i="4"/>
  <c r="BE283" i="4"/>
  <c r="BE305" i="4"/>
  <c r="BE367" i="4"/>
  <c r="BE399" i="4"/>
  <c r="BE450" i="4"/>
  <c r="BE480" i="4"/>
  <c r="BE485" i="4"/>
  <c r="BE606" i="4"/>
  <c r="BE614" i="4"/>
  <c r="BE636" i="4"/>
  <c r="BK1117" i="3"/>
  <c r="J1117" i="3"/>
  <c r="J70" i="3" s="1"/>
  <c r="BE108" i="4"/>
  <c r="BE176" i="4"/>
  <c r="BE188" i="4"/>
  <c r="BE203" i="4"/>
  <c r="BE211" i="4"/>
  <c r="BE234" i="4"/>
  <c r="BE264" i="4"/>
  <c r="BE404" i="4"/>
  <c r="BE417" i="4"/>
  <c r="BE497" i="4"/>
  <c r="BE521" i="4"/>
  <c r="BE529" i="4"/>
  <c r="BE585" i="4"/>
  <c r="BE625" i="4"/>
  <c r="BE632" i="4"/>
  <c r="BE143" i="4"/>
  <c r="BE162" i="4"/>
  <c r="BE251" i="4"/>
  <c r="BE308" i="4"/>
  <c r="BE312" i="4"/>
  <c r="BE412" i="4"/>
  <c r="BE596" i="4"/>
  <c r="BE629" i="4"/>
  <c r="BE647" i="4"/>
  <c r="BE659" i="4"/>
  <c r="BE663" i="4"/>
  <c r="BE667" i="4"/>
  <c r="BE670" i="4"/>
  <c r="BE673" i="4"/>
  <c r="BE678" i="4"/>
  <c r="BE683" i="4"/>
  <c r="BE686" i="4"/>
  <c r="BE118" i="4"/>
  <c r="BE316" i="4"/>
  <c r="BE327" i="4"/>
  <c r="BE355" i="4"/>
  <c r="BE378" i="4"/>
  <c r="BE395" i="4"/>
  <c r="BE438" i="4"/>
  <c r="BE453" i="4"/>
  <c r="BE507" i="4"/>
  <c r="BE513" i="4"/>
  <c r="BE590" i="4"/>
  <c r="BE610" i="4"/>
  <c r="BE657" i="4"/>
  <c r="BE179" i="4"/>
  <c r="BE256" i="4"/>
  <c r="BE320" i="4"/>
  <c r="BE431" i="4"/>
  <c r="BE510" i="4"/>
  <c r="BE544" i="4"/>
  <c r="BE553" i="4"/>
  <c r="BE574" i="4"/>
  <c r="F92" i="4"/>
  <c r="BE126" i="4"/>
  <c r="BE136" i="4"/>
  <c r="BE387" i="4"/>
  <c r="BE427" i="4"/>
  <c r="BE470" i="4"/>
  <c r="BE172" i="4"/>
  <c r="BE223" i="4"/>
  <c r="BE361" i="4"/>
  <c r="BE382" i="4"/>
  <c r="BE408" i="4"/>
  <c r="BE462" i="4"/>
  <c r="BE468" i="4"/>
  <c r="BE475" i="4"/>
  <c r="BE504" i="4"/>
  <c r="BE533" i="4"/>
  <c r="BE558" i="4"/>
  <c r="BE621" i="4"/>
  <c r="BE154" i="4"/>
  <c r="BE157" i="4"/>
  <c r="BE184" i="4"/>
  <c r="BE299" i="4"/>
  <c r="BE346" i="4"/>
  <c r="BE374" i="4"/>
  <c r="BE391" i="4"/>
  <c r="BE433" i="4"/>
  <c r="BE549" i="4"/>
  <c r="BE566" i="4"/>
  <c r="BE602" i="4"/>
  <c r="BE642" i="4"/>
  <c r="BE102" i="3"/>
  <c r="BE261" i="3"/>
  <c r="BE308" i="3"/>
  <c r="BE339" i="3"/>
  <c r="BE445" i="3"/>
  <c r="BE472" i="3"/>
  <c r="J52" i="3"/>
  <c r="BE117" i="3"/>
  <c r="BE122" i="3"/>
  <c r="BE126" i="3"/>
  <c r="BE142" i="3"/>
  <c r="BE162" i="3"/>
  <c r="BE281" i="3"/>
  <c r="BE597" i="3"/>
  <c r="BK342" i="2"/>
  <c r="J342" i="2"/>
  <c r="J70" i="2"/>
  <c r="F92" i="3"/>
  <c r="BE109" i="3"/>
  <c r="BE144" i="3"/>
  <c r="BE288" i="3"/>
  <c r="BE376" i="3"/>
  <c r="BE414" i="3"/>
  <c r="BE481" i="3"/>
  <c r="BE546" i="3"/>
  <c r="BE601" i="3"/>
  <c r="BE677" i="3"/>
  <c r="BE681" i="3"/>
  <c r="BE98" i="3"/>
  <c r="BE111" i="3"/>
  <c r="BE295" i="3"/>
  <c r="BE317" i="3"/>
  <c r="BE355" i="3"/>
  <c r="BE448" i="3"/>
  <c r="BE490" i="3"/>
  <c r="BE495" i="3"/>
  <c r="BE500" i="3"/>
  <c r="BE510" i="3"/>
  <c r="BE559" i="3"/>
  <c r="BE818" i="3"/>
  <c r="BE833" i="3"/>
  <c r="BE896" i="3"/>
  <c r="BE944" i="3"/>
  <c r="BE949" i="3"/>
  <c r="BE959" i="3"/>
  <c r="BE978" i="3"/>
  <c r="BE1003" i="3"/>
  <c r="BE1030" i="3"/>
  <c r="BE1148" i="3"/>
  <c r="BE1153" i="3"/>
  <c r="BE1160" i="3"/>
  <c r="BE1172" i="3"/>
  <c r="BE1175" i="3"/>
  <c r="BE1185" i="3"/>
  <c r="BE1188" i="3"/>
  <c r="BE1194" i="3"/>
  <c r="BE1197" i="3"/>
  <c r="BE1200" i="3"/>
  <c r="BE1204" i="3"/>
  <c r="BE1208" i="3"/>
  <c r="BE1212" i="3"/>
  <c r="BE1215" i="3"/>
  <c r="BE1219" i="3"/>
  <c r="BE1228" i="3"/>
  <c r="BE1232" i="3"/>
  <c r="BE1237" i="3"/>
  <c r="BE1241" i="3"/>
  <c r="BE1247" i="3"/>
  <c r="BE1251" i="3"/>
  <c r="BE1258" i="3"/>
  <c r="BE1260" i="3"/>
  <c r="BE1265" i="3"/>
  <c r="BE708" i="3"/>
  <c r="BE1072" i="3"/>
  <c r="BE114" i="3"/>
  <c r="BE274" i="3"/>
  <c r="BE284" i="3"/>
  <c r="BE359" i="3"/>
  <c r="BE687" i="3"/>
  <c r="BE694" i="3"/>
  <c r="BE715" i="3"/>
  <c r="BE736" i="3"/>
  <c r="BE740" i="3"/>
  <c r="BE782" i="3"/>
  <c r="BE793" i="3"/>
  <c r="BE1062" i="3"/>
  <c r="BE1100" i="3"/>
  <c r="BE1104" i="3"/>
  <c r="BE801" i="3"/>
  <c r="BE805" i="3"/>
  <c r="BE813" i="3"/>
  <c r="BE844" i="3"/>
  <c r="BE889" i="3"/>
  <c r="BE963" i="3"/>
  <c r="BE1048" i="3"/>
  <c r="BE1057" i="3"/>
  <c r="BE1091" i="3"/>
  <c r="BE1145" i="3"/>
  <c r="BE486" i="3"/>
  <c r="BE567" i="3"/>
  <c r="BE655" i="3"/>
  <c r="BE659" i="3"/>
  <c r="BE666" i="3"/>
  <c r="BE710" i="3"/>
  <c r="BE759" i="3"/>
  <c r="BE828" i="3"/>
  <c r="BE903" i="3"/>
  <c r="BE926" i="3"/>
  <c r="BE1018" i="3"/>
  <c r="BE1026" i="3"/>
  <c r="BE1080" i="3"/>
  <c r="BE1123" i="3"/>
  <c r="BE1157" i="3"/>
  <c r="E48" i="3"/>
  <c r="BE130" i="3"/>
  <c r="BE189" i="3"/>
  <c r="BE202" i="3"/>
  <c r="BE211" i="3"/>
  <c r="BE220" i="3"/>
  <c r="BE240" i="3"/>
  <c r="BE270" i="3"/>
  <c r="BE277" i="3"/>
  <c r="BE351" i="3"/>
  <c r="BE364" i="3"/>
  <c r="BE477" i="3"/>
  <c r="BE577" i="3"/>
  <c r="BE617" i="3"/>
  <c r="BE675" i="3"/>
  <c r="BE683" i="3"/>
  <c r="BE691" i="3"/>
  <c r="BE698" i="3"/>
  <c r="BE729" i="3"/>
  <c r="BE745" i="3"/>
  <c r="BE755" i="3"/>
  <c r="BE765" i="3"/>
  <c r="BE769" i="3"/>
  <c r="BE776" i="3"/>
  <c r="BE787" i="3"/>
  <c r="BE797" i="3"/>
  <c r="BE884" i="3"/>
  <c r="BE931" i="3"/>
  <c r="BE935" i="3"/>
  <c r="BE954" i="3"/>
  <c r="BE993" i="3"/>
  <c r="BE998" i="3"/>
  <c r="BE1008" i="3"/>
  <c r="BE1022" i="3"/>
  <c r="BE346" i="3"/>
  <c r="BE457" i="3"/>
  <c r="BE506" i="3"/>
  <c r="BE521" i="3"/>
  <c r="BE536" i="3"/>
  <c r="BE551" i="3"/>
  <c r="BE670" i="3"/>
  <c r="BE723" i="3"/>
  <c r="BE809" i="3"/>
  <c r="BE823" i="3"/>
  <c r="BE908" i="3"/>
  <c r="BE940" i="3"/>
  <c r="BE1136" i="3"/>
  <c r="BE146" i="3"/>
  <c r="BE227" i="3"/>
  <c r="BE299" i="3"/>
  <c r="BE304" i="3"/>
  <c r="BE312" i="3"/>
  <c r="BE324" i="3"/>
  <c r="BE332" i="3"/>
  <c r="BE368" i="3"/>
  <c r="BE525" i="3"/>
  <c r="BE573" i="3"/>
  <c r="BE633" i="3"/>
  <c r="BE639" i="3"/>
  <c r="BE705" i="3"/>
  <c r="BE719" i="3"/>
  <c r="BE751" i="3"/>
  <c r="BE773" i="3"/>
  <c r="BE917" i="3"/>
  <c r="BE1119" i="3"/>
  <c r="BE1132" i="3"/>
  <c r="BE1164" i="3"/>
  <c r="BE1168" i="3"/>
  <c r="BE1191" i="3"/>
  <c r="J52" i="2"/>
  <c r="BE146" i="2"/>
  <c r="BE161" i="2"/>
  <c r="BE167" i="2"/>
  <c r="BE173" i="2"/>
  <c r="BE118" i="2"/>
  <c r="BE136" i="2"/>
  <c r="BE155" i="2"/>
  <c r="BE184" i="2"/>
  <c r="BE114" i="2"/>
  <c r="BE149" i="2"/>
  <c r="BE164" i="2"/>
  <c r="BE170" i="2"/>
  <c r="BE248" i="2"/>
  <c r="E48" i="2"/>
  <c r="BE99" i="2"/>
  <c r="BE105" i="2"/>
  <c r="BE121" i="2"/>
  <c r="BE143" i="2"/>
  <c r="BE152" i="2"/>
  <c r="BE158" i="2"/>
  <c r="BE96" i="2"/>
  <c r="BE177" i="2"/>
  <c r="BE187" i="2"/>
  <c r="BE218" i="2"/>
  <c r="BE224" i="2"/>
  <c r="BE239" i="2"/>
  <c r="BE242" i="2"/>
  <c r="BE245" i="2"/>
  <c r="BE258" i="2"/>
  <c r="BE280" i="2"/>
  <c r="BE286" i="2"/>
  <c r="BE310" i="2"/>
  <c r="BE313" i="2"/>
  <c r="BE348" i="2"/>
  <c r="BE353" i="2"/>
  <c r="BE357" i="2"/>
  <c r="BE359" i="2"/>
  <c r="BE127" i="2"/>
  <c r="BE190" i="2"/>
  <c r="BE215" i="2"/>
  <c r="BE227" i="2"/>
  <c r="BE233" i="2"/>
  <c r="BE276" i="2"/>
  <c r="BE298" i="2"/>
  <c r="F90" i="2"/>
  <c r="BE139" i="2"/>
  <c r="BE264" i="2"/>
  <c r="BE273" i="2"/>
  <c r="BE316" i="2"/>
  <c r="BE319" i="2"/>
  <c r="BE102" i="2"/>
  <c r="BE108" i="2"/>
  <c r="BE111" i="2"/>
  <c r="BE130" i="2"/>
  <c r="BE180" i="2"/>
  <c r="BE196" i="2"/>
  <c r="BE199" i="2"/>
  <c r="BE205" i="2"/>
  <c r="BE208" i="2"/>
  <c r="BE210" i="2"/>
  <c r="BE221" i="2"/>
  <c r="BE252" i="2"/>
  <c r="BE255" i="2"/>
  <c r="BE261" i="2"/>
  <c r="BE267" i="2"/>
  <c r="BE270" i="2"/>
  <c r="BE283" i="2"/>
  <c r="BE289" i="2"/>
  <c r="BE292" i="2"/>
  <c r="BE295" i="2"/>
  <c r="BE301" i="2"/>
  <c r="BE304" i="2"/>
  <c r="BE307" i="2"/>
  <c r="BE322" i="2"/>
  <c r="BE328" i="2"/>
  <c r="BE331" i="2"/>
  <c r="BE337" i="2"/>
  <c r="BE340" i="2"/>
  <c r="BE344" i="2"/>
  <c r="BE346" i="2"/>
  <c r="BE350" i="2"/>
  <c r="BE355" i="2"/>
  <c r="BE361" i="2"/>
  <c r="BE373" i="2"/>
  <c r="BE375" i="2"/>
  <c r="BE377" i="2"/>
  <c r="BE379" i="2"/>
  <c r="BE381" i="2"/>
  <c r="BE124" i="2"/>
  <c r="BE133" i="2"/>
  <c r="BE193" i="2"/>
  <c r="BE202" i="2"/>
  <c r="BE230" i="2"/>
  <c r="BE236" i="2"/>
  <c r="BE325" i="2"/>
  <c r="BE334" i="2"/>
  <c r="BE367" i="2"/>
  <c r="J34" i="4"/>
  <c r="AW57" i="1"/>
  <c r="F36" i="4"/>
  <c r="BC57" i="1" s="1"/>
  <c r="F34" i="2"/>
  <c r="BA55" i="1"/>
  <c r="F34" i="6"/>
  <c r="BA59" i="1"/>
  <c r="F36" i="2"/>
  <c r="BC55" i="1"/>
  <c r="F37" i="6"/>
  <c r="BD59" i="1"/>
  <c r="F34" i="3"/>
  <c r="BA56" i="1"/>
  <c r="F35" i="3"/>
  <c r="BB56" i="1" s="1"/>
  <c r="F37" i="2"/>
  <c r="BD55" i="1"/>
  <c r="F35" i="5"/>
  <c r="BB58" i="1"/>
  <c r="F36" i="3"/>
  <c r="BC56" i="1"/>
  <c r="F35" i="6"/>
  <c r="BB59" i="1"/>
  <c r="F37" i="3"/>
  <c r="BD56" i="1"/>
  <c r="J34" i="6"/>
  <c r="AW59" i="1" s="1"/>
  <c r="F34" i="4"/>
  <c r="BA57" i="1"/>
  <c r="J34" i="2"/>
  <c r="AW55" i="1"/>
  <c r="F37" i="5"/>
  <c r="BD58" i="1"/>
  <c r="F36" i="6"/>
  <c r="BC59" i="1"/>
  <c r="F35" i="4"/>
  <c r="BB57" i="1"/>
  <c r="J34" i="3"/>
  <c r="AW56" i="1" s="1"/>
  <c r="J34" i="5"/>
  <c r="AW58" i="1"/>
  <c r="F34" i="5"/>
  <c r="BA58" i="1"/>
  <c r="F35" i="2"/>
  <c r="BB55" i="1"/>
  <c r="F36" i="5"/>
  <c r="BC58" i="1"/>
  <c r="F37" i="4"/>
  <c r="BD57" i="1" s="1"/>
  <c r="BK95" i="4" l="1"/>
  <c r="J95" i="4" s="1"/>
  <c r="J30" i="4" s="1"/>
  <c r="AG57" i="1" s="1"/>
  <c r="AN57" i="1" s="1"/>
  <c r="R85" i="5"/>
  <c r="R96" i="3"/>
  <c r="R1117" i="3"/>
  <c r="T96" i="4"/>
  <c r="R84" i="6"/>
  <c r="R83" i="6"/>
  <c r="BK96" i="3"/>
  <c r="J96" i="3"/>
  <c r="J60" i="3"/>
  <c r="P213" i="2"/>
  <c r="P93" i="2" s="1"/>
  <c r="AU55" i="1" s="1"/>
  <c r="P96" i="4"/>
  <c r="P95" i="4"/>
  <c r="AU57" i="1" s="1"/>
  <c r="T84" i="6"/>
  <c r="T83" i="6"/>
  <c r="R96" i="4"/>
  <c r="T96" i="3"/>
  <c r="T95" i="3"/>
  <c r="R542" i="4"/>
  <c r="R95" i="4" s="1"/>
  <c r="T542" i="4"/>
  <c r="P96" i="3"/>
  <c r="P84" i="6"/>
  <c r="P83" i="6"/>
  <c r="AU59" i="1" s="1"/>
  <c r="P85" i="5"/>
  <c r="AU58" i="1"/>
  <c r="P1117" i="3"/>
  <c r="T85" i="5"/>
  <c r="R213" i="2"/>
  <c r="R93" i="2"/>
  <c r="T93" i="2"/>
  <c r="BK107" i="5"/>
  <c r="J107" i="5"/>
  <c r="J63" i="5" s="1"/>
  <c r="BK84" i="6"/>
  <c r="J84" i="6"/>
  <c r="J60" i="6"/>
  <c r="BK86" i="5"/>
  <c r="J86" i="5"/>
  <c r="J60" i="5"/>
  <c r="J96" i="4"/>
  <c r="J60" i="4"/>
  <c r="BK95" i="3"/>
  <c r="J95" i="3" s="1"/>
  <c r="J30" i="3" s="1"/>
  <c r="AG56" i="1" s="1"/>
  <c r="BK93" i="2"/>
  <c r="J93" i="2"/>
  <c r="J59" i="2"/>
  <c r="J33" i="3"/>
  <c r="AV56" i="1"/>
  <c r="AT56" i="1"/>
  <c r="F33" i="2"/>
  <c r="AZ55" i="1"/>
  <c r="J33" i="6"/>
  <c r="AV59" i="1"/>
  <c r="AT59" i="1"/>
  <c r="J33" i="4"/>
  <c r="AV57" i="1"/>
  <c r="AT57" i="1"/>
  <c r="J33" i="2"/>
  <c r="AV55" i="1"/>
  <c r="AT55" i="1"/>
  <c r="BD54" i="1"/>
  <c r="W33" i="1"/>
  <c r="F33" i="3"/>
  <c r="AZ56" i="1"/>
  <c r="F33" i="4"/>
  <c r="AZ57" i="1" s="1"/>
  <c r="J33" i="5"/>
  <c r="AV58" i="1"/>
  <c r="AT58" i="1"/>
  <c r="BC54" i="1"/>
  <c r="AY54" i="1"/>
  <c r="F33" i="5"/>
  <c r="AZ58" i="1"/>
  <c r="BA54" i="1"/>
  <c r="AW54" i="1"/>
  <c r="AK30" i="1" s="1"/>
  <c r="BB54" i="1"/>
  <c r="W31" i="1"/>
  <c r="F33" i="6"/>
  <c r="AZ59" i="1"/>
  <c r="J59" i="4" l="1"/>
  <c r="P95" i="3"/>
  <c r="AU56" i="1"/>
  <c r="AU54" i="1" s="1"/>
  <c r="T95" i="4"/>
  <c r="R95" i="3"/>
  <c r="BK83" i="6"/>
  <c r="J83" i="6"/>
  <c r="J59" i="6"/>
  <c r="BK85" i="5"/>
  <c r="J85" i="5"/>
  <c r="J59" i="5"/>
  <c r="AN56" i="1"/>
  <c r="J59" i="3"/>
  <c r="J39" i="4"/>
  <c r="J39" i="3"/>
  <c r="J30" i="2"/>
  <c r="AG55" i="1"/>
  <c r="W32" i="1"/>
  <c r="AZ54" i="1"/>
  <c r="AV54" i="1" s="1"/>
  <c r="AK29" i="1" s="1"/>
  <c r="AX54" i="1"/>
  <c r="W30" i="1"/>
  <c r="J39" i="2" l="1"/>
  <c r="AN55" i="1"/>
  <c r="J30" i="5"/>
  <c r="AG58" i="1"/>
  <c r="J30" i="6"/>
  <c r="AG59" i="1"/>
  <c r="W29" i="1"/>
  <c r="AT54" i="1"/>
  <c r="J39" i="5" l="1"/>
  <c r="J39" i="6"/>
  <c r="AN58" i="1"/>
  <c r="AN59" i="1"/>
  <c r="AG54" i="1"/>
  <c r="AK26" i="1"/>
  <c r="AK35" i="1"/>
  <c r="AN54" i="1" l="1"/>
</calcChain>
</file>

<file path=xl/sharedStrings.xml><?xml version="1.0" encoding="utf-8"?>
<sst xmlns="http://schemas.openxmlformats.org/spreadsheetml/2006/main" count="23260" uniqueCount="3129">
  <si>
    <t>Export Komplet</t>
  </si>
  <si>
    <t>VZ</t>
  </si>
  <si>
    <t>2.0</t>
  </si>
  <si>
    <t>ZAMOK</t>
  </si>
  <si>
    <t>False</t>
  </si>
  <si>
    <t>{97372fd1-790b-4415-accf-290a5c14e98a}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</si>
  <si>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</si>
  <si>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</si>
  <si>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</si>
  <si>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</si>
  <si>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</si>
  <si>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</si>
  <si>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</si>
  <si>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</si>
  <si>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018065A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</si>
  <si>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</si>
  <si>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</si>
  <si>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PK Roztoky – rekonstrukce</t>
  </si>
  <si>
    <t>KSO:</t>
  </si>
  <si>
    <t>832 51</t>
  </si>
  <si>
    <t>CC-CZ:</t>
  </si>
  <si>
    <t/>
  </si>
  <si>
    <t>Místo:</t>
  </si>
  <si>
    <t>Vodní dílo Klecany - Roztoky na Vltavě</t>
  </si>
  <si>
    <t>Datum:</t>
  </si>
  <si>
    <t>9. 7. 2025</t>
  </si>
  <si>
    <t>Zadavatel:</t>
  </si>
  <si>
    <t>IČ:</t>
  </si>
  <si>
    <t>70889953</t>
  </si>
  <si>
    <t>Povodí Vltavy, státní podnik</t>
  </si>
  <si>
    <t>DIČ:</t>
  </si>
  <si>
    <t>CZ70889953</t>
  </si>
  <si>
    <t>Účastník:</t>
  </si>
  <si>
    <t>Vyplň údaj</t>
  </si>
  <si>
    <t>Projektant:</t>
  </si>
  <si>
    <t>46347526</t>
  </si>
  <si>
    <t>AQUATIS a. s.</t>
  </si>
  <si>
    <t>CZ46347526</t>
  </si>
  <si>
    <t>True</t>
  </si>
  <si>
    <t>Zpracovatel:</t>
  </si>
  <si>
    <t>Bc. Aneta Patková</t>
  </si>
  <si>
    <t>Poznámka: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</si>
  <si>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https://podminky.urs.cz._x000D_
Jelikož se jedná o stavbu s omezeným přístupem dopravy, je třeba uvažovat a tedy promítnout do cen všech položek dopravu veškerého materiálu dle možností zhotovitele (Po vodě/po suchu/kombinovaně). Vyjímkou je doprava betonových směsí, která má v rámci rozpočtu svou vlastní příplatkovou položku. 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</si>
  <si>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</si>
  <si>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</si>
  <si>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</si>
  <si>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</si>
  <si>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</si>
  <si>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</si>
  <si>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</si>
  <si>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</si>
  <si>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</si>
  <si>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</si>
  <si>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</si>
  <si>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</si>
  <si>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</si>
  <si>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</si>
  <si>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</si>
  <si>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</si>
  <si>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</si>
  <si>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</si>
  <si>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</si>
  <si>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</si>
  <si>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</si>
  <si>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</si>
  <si>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</si>
  <si>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</si>
  <si>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</si>
  <si>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</si>
  <si>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</si>
  <si>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</si>
  <si>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</si>
  <si>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</si>
  <si>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</si>
  <si>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</si>
  <si>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</si>
  <si>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</si>
  <si>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</si>
  <si>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</si>
  <si>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</si>
  <si>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</si>
  <si>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</si>
  <si>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</si>
  <si>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Rekonstrukce strojního vybavení plavební komory</t>
  </si>
  <si>
    <t>STA</t>
  </si>
  <si>
    <t>1</t>
  </si>
  <si>
    <t>{3a0baf4e-8f20-4cba-a96e-43b445dec68c}</t>
  </si>
  <si>
    <t>2</t>
  </si>
  <si>
    <t>SO 01</t>
  </si>
  <si>
    <t>Rekonstrukce plat plavební komory</t>
  </si>
  <si>
    <t>{f689d220-8cec-4d18-b5af-7c8082640ad6}</t>
  </si>
  <si>
    <t>SO 02</t>
  </si>
  <si>
    <t>Rekonstrukce vystrojení plavební komory</t>
  </si>
  <si>
    <t>{e7ef9d51-b2c2-4d9f-ba63-69eb7185d21e}</t>
  </si>
  <si>
    <t>SO 03</t>
  </si>
  <si>
    <t>Venkovní osvětlení plavební komory</t>
  </si>
  <si>
    <t>{996aebb1-430a-4085-96eb-db2435083abf}</t>
  </si>
  <si>
    <t>VON</t>
  </si>
  <si>
    <t>Vedlejší a ostatní náklady</t>
  </si>
  <si>
    <t>{625840aa-da17-431e-bc46-282465922395}</t>
  </si>
  <si>
    <t>KRYCÍ LIST SOUPISU PRACÍ</t>
  </si>
  <si>
    <t>Objekt:</t>
  </si>
  <si>
    <t>PS 01 - Rekonstrukce strojního vybavení plavební komory</t>
  </si>
  <si>
    <t xml:space="preserve"> </t>
  </si>
  <si>
    <t>REKAPITULACE ČLENĚNÍ SOUPISU PRACÍ</t>
  </si>
  <si>
    <t>Kód dílu - Popis</t>
  </si>
  <si>
    <t>Cena celkem [CZK]</t>
  </si>
  <si>
    <t>-1</t>
  </si>
  <si>
    <t>D.4. - ROZVODY VZDUCHU</t>
  </si>
  <si>
    <t>1. - NAVÝŠENÍ LÁVEK VZPĚRNÝCH VRAT SO</t>
  </si>
  <si>
    <t>2. - NAVÝŠENÍ LÁVEK VZPĚRNÝCH VRAT DO</t>
  </si>
  <si>
    <t>3. - HYDRAULICKÉ ROZVODY</t>
  </si>
  <si>
    <t>4. - ROZVODY VZDUCHU</t>
  </si>
  <si>
    <t>5. - NAVÝŠENÍ POLOHY LINEÁRNÍCH POHONŮ</t>
  </si>
  <si>
    <t xml:space="preserve">    5.1. - OBA POHONY VZPERNÝCH VRAT DO</t>
  </si>
  <si>
    <t xml:space="preserve">    5.2. - OBA POHONY VZPERNÝCH VRAT SO</t>
  </si>
  <si>
    <t xml:space="preserve">    5.3. - NAVÝŠENÍ POHONU SEGMENTOVÝCH UZÁVĚRŮ OBTOKŮ</t>
  </si>
  <si>
    <t>6. - PROTIKOROZNÍ OCHRANA</t>
  </si>
  <si>
    <t>7. - HYDRAULICKÝ AGREGÁT KLAPKY</t>
  </si>
  <si>
    <t xml:space="preserve">    7.1 - Hydraulický agregát</t>
  </si>
  <si>
    <t xml:space="preserve">    7.2 - Hydraulické rozvody hzdraulického agregátu</t>
  </si>
  <si>
    <t>OS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</si>
  <si>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</si>
  <si>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</si>
  <si>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</si>
  <si>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</si>
  <si>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</si>
  <si>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</si>
  <si>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</si>
  <si>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</si>
  <si>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</si>
  <si>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</si>
  <si>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</si>
  <si>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</si>
  <si>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</si>
  <si>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D.4.</t>
  </si>
  <si>
    <t>ROZVODY VZDUCHU</t>
  </si>
  <si>
    <t>ROZPOCET</t>
  </si>
  <si>
    <t>1.</t>
  </si>
  <si>
    <t>NAVÝŠENÍ LÁVEK VZPĚRNÝCH VRAT SO</t>
  </si>
  <si>
    <t>3</t>
  </si>
  <si>
    <t>M</t>
  </si>
  <si>
    <t>1.1</t>
  </si>
  <si>
    <t>Tyč L60x60x8, dl. 2,0 bm</t>
  </si>
  <si>
    <t>kg</t>
  </si>
  <si>
    <t>256</t>
  </si>
  <si>
    <t>64</t>
  </si>
  <si>
    <t>PP</t>
  </si>
  <si>
    <t>Tyč L60x60x8, dl. 2,0 bm
Jakost materiálu S235</t>
  </si>
  <si>
    <t>P</t>
  </si>
  <si>
    <t>Poznámka k položce:_x000D_
Viz příloha: D.4.1, D.4.3, D.4.6</t>
  </si>
  <si>
    <t>1.2</t>
  </si>
  <si>
    <t>Plochá ocel = 80x12 mm, dl. 2.70 bm</t>
  </si>
  <si>
    <t>4</t>
  </si>
  <si>
    <t>Plochá ocel = 80x12 mm, dl. 2.70 bm
Jakost materiálu S235</t>
  </si>
  <si>
    <t>1.3</t>
  </si>
  <si>
    <t>Plech 8 mm, dl. 0.30 m2</t>
  </si>
  <si>
    <t>6</t>
  </si>
  <si>
    <t>Plech 8 mm, dl. 0.30 m2
Jakost materiálu S235</t>
  </si>
  <si>
    <t>1.4</t>
  </si>
  <si>
    <t>Šroubové spoje  M16–40 mm</t>
  </si>
  <si>
    <t>ks</t>
  </si>
  <si>
    <t>8</t>
  </si>
  <si>
    <t>Šroubové spoje M16-40 mm (šroub 6hr, matice, podložka) jakosti A2</t>
  </si>
  <si>
    <t>5</t>
  </si>
  <si>
    <t>K</t>
  </si>
  <si>
    <t>1.5</t>
  </si>
  <si>
    <t>Demontáž stávajících lávek</t>
  </si>
  <si>
    <t>kpl.</t>
  </si>
  <si>
    <t>10</t>
  </si>
  <si>
    <t>1.6</t>
  </si>
  <si>
    <t>Montáž stávajících lávek</t>
  </si>
  <si>
    <t>7</t>
  </si>
  <si>
    <t>1.7</t>
  </si>
  <si>
    <t>Jeřábové práce</t>
  </si>
  <si>
    <t>14</t>
  </si>
  <si>
    <t>2.</t>
  </si>
  <si>
    <t>NAVÝŠENÍ LÁVEK VZPĚRNÝCH VRAT DO</t>
  </si>
  <si>
    <t>2.1</t>
  </si>
  <si>
    <t>Tyč T 80x80x8 mm, dl. 0,80 bm</t>
  </si>
  <si>
    <t>18</t>
  </si>
  <si>
    <t>Tyč T 80x80x8 mm, dl. 0,80 bm
Jakost materiálu S235</t>
  </si>
  <si>
    <t>9</t>
  </si>
  <si>
    <t>2.2</t>
  </si>
  <si>
    <t>Plochá ocel = 100x10 mm , dl. 1,20 bm</t>
  </si>
  <si>
    <t>20</t>
  </si>
  <si>
    <t>Plochá ocel = 100x10 mm , dl. 1,20 bm
Jakost materiálu S235</t>
  </si>
  <si>
    <t>2.3</t>
  </si>
  <si>
    <t>TR. 45x5 mm, dl. 0,80 bm</t>
  </si>
  <si>
    <t>22</t>
  </si>
  <si>
    <t>TR. 45x5 mm, dl. 0,80 bm
Jakost materiálu S235</t>
  </si>
  <si>
    <t>11</t>
  </si>
  <si>
    <t>2.4</t>
  </si>
  <si>
    <t>Plochá ocel = 60x8 mm, dl. 0,9 bm</t>
  </si>
  <si>
    <t>24</t>
  </si>
  <si>
    <t>Plochá ocel = 60x8 mm, dl. 0,9 bm
Jakost materiálu S235</t>
  </si>
  <si>
    <t>2.5</t>
  </si>
  <si>
    <t>Šroubové spoje M12–35 mm</t>
  </si>
  <si>
    <t>26</t>
  </si>
  <si>
    <t>Šroubové spoje M12–35 mm (šroub 6 hran, matice, podložka) jakosti A2</t>
  </si>
  <si>
    <t>13</t>
  </si>
  <si>
    <t>2.6</t>
  </si>
  <si>
    <t>30</t>
  </si>
  <si>
    <t>2.7</t>
  </si>
  <si>
    <t>32</t>
  </si>
  <si>
    <t>15</t>
  </si>
  <si>
    <t>2.8</t>
  </si>
  <si>
    <t>34</t>
  </si>
  <si>
    <t>3.</t>
  </si>
  <si>
    <t>HYDRAULICKÉ ROZVODY</t>
  </si>
  <si>
    <t>16</t>
  </si>
  <si>
    <t>3.1</t>
  </si>
  <si>
    <t>TR42x3,6 nerez 1.4571</t>
  </si>
  <si>
    <t>m</t>
  </si>
  <si>
    <t>1209698601</t>
  </si>
  <si>
    <t>TR. 42x3.6 mm, nerez 1.4571, vč. připojení agregátu k rozvodům</t>
  </si>
  <si>
    <t>Poznámka k položce:_x000D_
Viz příloha: D.4.1, D.4.6</t>
  </si>
  <si>
    <t>17</t>
  </si>
  <si>
    <t>3.2</t>
  </si>
  <si>
    <t>Hadice DN38 , PN160 (nerezový oplet, koncovky)</t>
  </si>
  <si>
    <t>778529513</t>
  </si>
  <si>
    <t>Hadice DN 38 , PN 160 - nerezový oplet, vč. koncovek, délky 1.0 m</t>
  </si>
  <si>
    <t>3.3</t>
  </si>
  <si>
    <t>Hydraulická šroubení DN25, PN160 (nerez)</t>
  </si>
  <si>
    <t>-1648172849</t>
  </si>
  <si>
    <t>19</t>
  </si>
  <si>
    <t>3.4</t>
  </si>
  <si>
    <t>Hydraulická šroubení DN40, PN160 (nerez)</t>
  </si>
  <si>
    <t>1765029151</t>
  </si>
  <si>
    <t>3.5</t>
  </si>
  <si>
    <t>Uzavírací kohouty DN25, PN160 (nerez)</t>
  </si>
  <si>
    <t>-515380495</t>
  </si>
  <si>
    <t>3.6</t>
  </si>
  <si>
    <t>Uzavírací kohouty DN40, PN160 (nerez)</t>
  </si>
  <si>
    <t>-1645416100</t>
  </si>
  <si>
    <t>3.7</t>
  </si>
  <si>
    <t>Objímky potrubí dvojité TR42</t>
  </si>
  <si>
    <t>1432328266</t>
  </si>
  <si>
    <t>23</t>
  </si>
  <si>
    <t>3.8</t>
  </si>
  <si>
    <t>Demontáž stávajících dvojic vedení, 385 m</t>
  </si>
  <si>
    <t>779447987</t>
  </si>
  <si>
    <t>3.9</t>
  </si>
  <si>
    <t>Montáž nového vedení dvojic TR42, 150 m</t>
  </si>
  <si>
    <t>-1857361306</t>
  </si>
  <si>
    <t>25</t>
  </si>
  <si>
    <t>3.10</t>
  </si>
  <si>
    <t>Jeřábové přemístění agregátů</t>
  </si>
  <si>
    <t>1962372507</t>
  </si>
  <si>
    <t>3.12</t>
  </si>
  <si>
    <t xml:space="preserve">Likvidace oleje </t>
  </si>
  <si>
    <t>lt</t>
  </si>
  <si>
    <t>-1863831254</t>
  </si>
  <si>
    <t>VV</t>
  </si>
  <si>
    <t>4 *250</t>
  </si>
  <si>
    <t>27</t>
  </si>
  <si>
    <t>3.13</t>
  </si>
  <si>
    <t>Likvidace hydr. hadic 140 m</t>
  </si>
  <si>
    <t>-1377821193</t>
  </si>
  <si>
    <t>28</t>
  </si>
  <si>
    <t>3.14</t>
  </si>
  <si>
    <t>Demontáž stávajícího hydraulického agregátu na platě, vč. likvidace</t>
  </si>
  <si>
    <t>kus</t>
  </si>
  <si>
    <t>-641768199</t>
  </si>
  <si>
    <t>Poznámka k položce:_x000D_
Agregáty na konstrukcích plata</t>
  </si>
  <si>
    <t>4.</t>
  </si>
  <si>
    <t>29</t>
  </si>
  <si>
    <t>4.1</t>
  </si>
  <si>
    <t>TR. Ø 89x3.6 mm, nerez 1.4301</t>
  </si>
  <si>
    <t>84</t>
  </si>
  <si>
    <t>TR.60x36 mm, nerez</t>
  </si>
  <si>
    <t>4.2</t>
  </si>
  <si>
    <t>Držák na trubku 89x3.6 mm - dodávka a montáž</t>
  </si>
  <si>
    <t>-2009786125</t>
  </si>
  <si>
    <t>31</t>
  </si>
  <si>
    <t>4.3</t>
  </si>
  <si>
    <t>TR. Ø 60.3x3.6 mm, nerez 1.4301 - dodávka a montáž</t>
  </si>
  <si>
    <t>1919761692</t>
  </si>
  <si>
    <t>4.4</t>
  </si>
  <si>
    <t>Dvoušroubová objímka 60-64 mm - dodávka a montáž</t>
  </si>
  <si>
    <t>-1310428627</t>
  </si>
  <si>
    <t>33</t>
  </si>
  <si>
    <t>4.5</t>
  </si>
  <si>
    <t>Nerezová závitová tyč M8 - dodávka a montáž</t>
  </si>
  <si>
    <t>1476814896</t>
  </si>
  <si>
    <t>Nerezová závitová tyč M8 - dodávka a montáž (0,1 m)</t>
  </si>
  <si>
    <t>4.6</t>
  </si>
  <si>
    <t>Vzduchové šroubení DN 2“, PN 16, nerez  - dodávka a montáž</t>
  </si>
  <si>
    <t>-180766153</t>
  </si>
  <si>
    <t>Vzduchové šroubení DN 2“, PN 16, nerez - dodávka a montáž</t>
  </si>
  <si>
    <t>35</t>
  </si>
  <si>
    <t>4.7</t>
  </si>
  <si>
    <t>Vzduchové šroubení DN 3“, PN 16, nerez  - dodávka a montáž</t>
  </si>
  <si>
    <t>-217232057</t>
  </si>
  <si>
    <t>Vzduchové šroubení DN 3“, PN 16, nerez - dodávka a montáž</t>
  </si>
  <si>
    <t>36</t>
  </si>
  <si>
    <t>4.8</t>
  </si>
  <si>
    <t>Kulový kohout nerezový závitový s pákou, DN 50, PN63 - dodávka a montáž</t>
  </si>
  <si>
    <t>-801726887</t>
  </si>
  <si>
    <t>37</t>
  </si>
  <si>
    <t>4.9</t>
  </si>
  <si>
    <t>Zobákový kompresor s vývinem tlaku 1.2 bar</t>
  </si>
  <si>
    <t>397967723</t>
  </si>
  <si>
    <t xml:space="preserve">Dodávka a montáž zobákového kompresoru s vývinem tlaku1.2 bar. Podrobná specifikace viz příloha D.4.6 </t>
  </si>
  <si>
    <t>38</t>
  </si>
  <si>
    <t>4.10</t>
  </si>
  <si>
    <t>Demontáž stávajícího vedení 126 m</t>
  </si>
  <si>
    <t>-2015749712</t>
  </si>
  <si>
    <t xml:space="preserve">Demontáž stávajícího vedení o dl. cca 126 m </t>
  </si>
  <si>
    <t>Poznámka k položce:_x000D_
Viz příloha D.4.6.</t>
  </si>
  <si>
    <t>5.</t>
  </si>
  <si>
    <t>NAVÝŠENÍ POLOHY LINEÁRNÍCH POHONŮ</t>
  </si>
  <si>
    <t>5.1.</t>
  </si>
  <si>
    <t>OBA POHONY VZPERNÝCH VRAT DO</t>
  </si>
  <si>
    <t>39</t>
  </si>
  <si>
    <t>5.1.1</t>
  </si>
  <si>
    <t>Montáž navýšení armatur závěsů vzpěrných vrat, ocel S235, hmotnost 110 kg</t>
  </si>
  <si>
    <t>-1101444216</t>
  </si>
  <si>
    <t>Poznámka k položce:_x000D_
Viz příloha: D.4.1, D.4.4 a D.4.6</t>
  </si>
  <si>
    <t>40</t>
  </si>
  <si>
    <t>5.1.2</t>
  </si>
  <si>
    <t>navýšení armatur závěsů vzpěrných vrat, ocel S235, hmotnost 110 kg (dodávka, výroba)</t>
  </si>
  <si>
    <t>-1502936542</t>
  </si>
  <si>
    <t>41</t>
  </si>
  <si>
    <t>5.1.3</t>
  </si>
  <si>
    <t>Montáž nové vidlice závěsů, ocel S355, hmotnost 150 kg</t>
  </si>
  <si>
    <t>1580225890</t>
  </si>
  <si>
    <t>Montáž nové vidlice závěsů, ocel S355, hmotnost 150 kg
Položka zahrnuje i přesun stávajících podpůrných vozíků hydraulických válců.</t>
  </si>
  <si>
    <t>42</t>
  </si>
  <si>
    <t>5.1.4</t>
  </si>
  <si>
    <t>nové vidlice závěsů, ocel S355, hmotnost 150 kg (dodávka, výroba)</t>
  </si>
  <si>
    <t>1060105442</t>
  </si>
  <si>
    <t>43</t>
  </si>
  <si>
    <t>5.1.5</t>
  </si>
  <si>
    <t>Montáž - úpravy na vrátních, ocel S355/S235, hmotnost 1400 kg</t>
  </si>
  <si>
    <t>-2021192148</t>
  </si>
  <si>
    <t>44</t>
  </si>
  <si>
    <t>5.1.6</t>
  </si>
  <si>
    <t>úpravy na vrátních, ocel S355/S235, hmotnost 1400 kg (dodávka, výroba)</t>
  </si>
  <si>
    <t>-1304355786</t>
  </si>
  <si>
    <t>45</t>
  </si>
  <si>
    <t>5.1.7</t>
  </si>
  <si>
    <t>Demontáž hydraulických válců</t>
  </si>
  <si>
    <t>1614095069</t>
  </si>
  <si>
    <t>46</t>
  </si>
  <si>
    <t>5.1.8</t>
  </si>
  <si>
    <t>Montáž lineárních elektropohonů vrátní</t>
  </si>
  <si>
    <t>-140857386</t>
  </si>
  <si>
    <t>47</t>
  </si>
  <si>
    <t>5.1.9</t>
  </si>
  <si>
    <t>Montáž lineárních aktuátorů žaluzií</t>
  </si>
  <si>
    <t>-1306695060</t>
  </si>
  <si>
    <t xml:space="preserve">Montáž lineárních aktuátorů žaluzií </t>
  </si>
  <si>
    <t>48</t>
  </si>
  <si>
    <t>5.1.10</t>
  </si>
  <si>
    <t>-1325004117</t>
  </si>
  <si>
    <t>Poznámka k položce:_x000D_
Viz příloha: D.4.1, D.4.4, D.4.6</t>
  </si>
  <si>
    <t>49</t>
  </si>
  <si>
    <t>5.1.11</t>
  </si>
  <si>
    <t>Dodávka lineárních pohonů vrátně</t>
  </si>
  <si>
    <t>-878669378</t>
  </si>
  <si>
    <t>Dodávka lineárních pohonů (2x vrátně)</t>
  </si>
  <si>
    <t>50</t>
  </si>
  <si>
    <t>5.1.12</t>
  </si>
  <si>
    <t>Dodávka lineárních aktuátorů (žaluzie DO)</t>
  </si>
  <si>
    <t>922512712</t>
  </si>
  <si>
    <t>Dodávka lineárních aktuátorů (2x žaluzie DO)</t>
  </si>
  <si>
    <t>5.2.</t>
  </si>
  <si>
    <t>OBA POHONY VZPERNÝCH VRAT SO</t>
  </si>
  <si>
    <t>51</t>
  </si>
  <si>
    <t>5.2.1</t>
  </si>
  <si>
    <t>525749770</t>
  </si>
  <si>
    <t>52</t>
  </si>
  <si>
    <t>5.2.2</t>
  </si>
  <si>
    <t>-1078649931</t>
  </si>
  <si>
    <t>53</t>
  </si>
  <si>
    <t>5.2.3</t>
  </si>
  <si>
    <t>-311991238</t>
  </si>
  <si>
    <t>54</t>
  </si>
  <si>
    <t>5.2.4</t>
  </si>
  <si>
    <t>-1493930034</t>
  </si>
  <si>
    <t>55</t>
  </si>
  <si>
    <t>5.2.5</t>
  </si>
  <si>
    <t>Montáž - úpravy na vrátních, ocel S355/S235, hmotnost 130 kg</t>
  </si>
  <si>
    <t>-679093551</t>
  </si>
  <si>
    <t>56</t>
  </si>
  <si>
    <t>5.2.6</t>
  </si>
  <si>
    <t>úpravy na vrátních, ocel S355/S235, hmotnost 130 kg (dodávka, výroba)</t>
  </si>
  <si>
    <t>-510895249</t>
  </si>
  <si>
    <t>57</t>
  </si>
  <si>
    <t>5.2.7</t>
  </si>
  <si>
    <t>-1428627206</t>
  </si>
  <si>
    <t>58</t>
  </si>
  <si>
    <t>5.2.8</t>
  </si>
  <si>
    <t>-1903854625</t>
  </si>
  <si>
    <t>59</t>
  </si>
  <si>
    <t>5.2.9</t>
  </si>
  <si>
    <t>-109651369</t>
  </si>
  <si>
    <t>5.3.</t>
  </si>
  <si>
    <t>NAVÝŠENÍ POHONU SEGMENTOVÝCH UZÁVĚRŮ OBTOKŮ</t>
  </si>
  <si>
    <t>60</t>
  </si>
  <si>
    <t>5.3.1</t>
  </si>
  <si>
    <t>Montáž navýšení armatur závěsů</t>
  </si>
  <si>
    <t>950637893</t>
  </si>
  <si>
    <t>61</t>
  </si>
  <si>
    <t>5.3.2</t>
  </si>
  <si>
    <t>navýšení armatur závěsů, S235, 330 kg</t>
  </si>
  <si>
    <t>783231638</t>
  </si>
  <si>
    <t>62</t>
  </si>
  <si>
    <t>5.3.3</t>
  </si>
  <si>
    <t>Montáž nové vidlice závěsu, S355/1.4301, 510 kg</t>
  </si>
  <si>
    <t>1358325080</t>
  </si>
  <si>
    <t>63</t>
  </si>
  <si>
    <t>5.3.4</t>
  </si>
  <si>
    <t>nové vidlice závěsu, S355/1.4301, 510 kg</t>
  </si>
  <si>
    <t>633186703</t>
  </si>
  <si>
    <t>5.3.5</t>
  </si>
  <si>
    <t>Montáž podpěry, S235, 150 kg</t>
  </si>
  <si>
    <t>1109657553</t>
  </si>
  <si>
    <t>65</t>
  </si>
  <si>
    <t>5.3.6</t>
  </si>
  <si>
    <t>podpěry, S235, 150 kg</t>
  </si>
  <si>
    <t>-1947481095</t>
  </si>
  <si>
    <t>66</t>
  </si>
  <si>
    <t>5.3.7</t>
  </si>
  <si>
    <t>Montáž závěsů řetězů, S355/1.4301 , 210 kg</t>
  </si>
  <si>
    <t>-304344532</t>
  </si>
  <si>
    <t>67</t>
  </si>
  <si>
    <t>5.3.8</t>
  </si>
  <si>
    <t>závěsy řetězů, S355/1.4301, 210 kg</t>
  </si>
  <si>
    <t>1866718037</t>
  </si>
  <si>
    <t>68</t>
  </si>
  <si>
    <t>5.3.9</t>
  </si>
  <si>
    <t>Montáž řetězů DG80 1.4301, 1200 kg</t>
  </si>
  <si>
    <t>-1481664421</t>
  </si>
  <si>
    <t>69</t>
  </si>
  <si>
    <t>5.3.10</t>
  </si>
  <si>
    <t>řetězy DG80 1.4301, 1200 kg</t>
  </si>
  <si>
    <t>-2133548704</t>
  </si>
  <si>
    <t>70</t>
  </si>
  <si>
    <t>5.3.11</t>
  </si>
  <si>
    <t>Montáž kladnice, S355/1.4301, 900 kg</t>
  </si>
  <si>
    <t>-2102664888</t>
  </si>
  <si>
    <t>71</t>
  </si>
  <si>
    <t>5.3.12</t>
  </si>
  <si>
    <t>kladnice, S355/1.4301, 900 kg</t>
  </si>
  <si>
    <t>712199767</t>
  </si>
  <si>
    <t>72</t>
  </si>
  <si>
    <t>5.3.13</t>
  </si>
  <si>
    <t>Montáž táhel dolních, S355/1.4301, 450 kg</t>
  </si>
  <si>
    <t>-1297472316</t>
  </si>
  <si>
    <t>73</t>
  </si>
  <si>
    <t>5.3.14</t>
  </si>
  <si>
    <t>2086374074</t>
  </si>
  <si>
    <t>74</t>
  </si>
  <si>
    <t>5.3.15</t>
  </si>
  <si>
    <t>Montáž kotvení kladnice, S355, 450 kg</t>
  </si>
  <si>
    <t>-760938837</t>
  </si>
  <si>
    <t>75</t>
  </si>
  <si>
    <t>5.3.16</t>
  </si>
  <si>
    <t>kotvení kladnice, S355, 450 kg</t>
  </si>
  <si>
    <t>-1732143277</t>
  </si>
  <si>
    <t>76</t>
  </si>
  <si>
    <t>5.3.19</t>
  </si>
  <si>
    <t>2053043159</t>
  </si>
  <si>
    <t>77</t>
  </si>
  <si>
    <t>5.3.20</t>
  </si>
  <si>
    <t>Montáž lineárních elektropohonů segmentů</t>
  </si>
  <si>
    <t>2025164906</t>
  </si>
  <si>
    <t>78</t>
  </si>
  <si>
    <t>5.3.21</t>
  </si>
  <si>
    <t>Závěsné lešení v šachtách</t>
  </si>
  <si>
    <t>162581697</t>
  </si>
  <si>
    <t>Závěsné lešení v šachtách.</t>
  </si>
  <si>
    <t>Poznámka k položce:_x000D_
Poznámka k položce:, Závěsné lešení v šachtách metr pod platem (6m2+2,5m2) * 6 ks_x000D_
Viz příloha: D.4.1, D.4.4, D.4.6</t>
  </si>
  <si>
    <t>79</t>
  </si>
  <si>
    <t>5.3.22</t>
  </si>
  <si>
    <t>Dodávka lineárních pohonů obtoků</t>
  </si>
  <si>
    <t>-607467536</t>
  </si>
  <si>
    <t>6.</t>
  </si>
  <si>
    <t>PROTIKOROZNÍ OCHRANA</t>
  </si>
  <si>
    <t>80</t>
  </si>
  <si>
    <t>6.1</t>
  </si>
  <si>
    <t>Opravy nátěrů</t>
  </si>
  <si>
    <t>m2</t>
  </si>
  <si>
    <t>1319158373</t>
  </si>
  <si>
    <t>Opravy nátěrů, podrobná specifikace viz D.4.6</t>
  </si>
  <si>
    <t>7.</t>
  </si>
  <si>
    <t>HYDRAULICKÝ AGREGÁT KLAPKY</t>
  </si>
  <si>
    <t>7.1</t>
  </si>
  <si>
    <t>Hydraulický agregát</t>
  </si>
  <si>
    <t>81</t>
  </si>
  <si>
    <t>7.1.1</t>
  </si>
  <si>
    <t>Instalace hydraulického agregátu a jeho propojení s konečným zařízením</t>
  </si>
  <si>
    <t>938046047</t>
  </si>
  <si>
    <t xml:space="preserve">Instalace hydraulického agregátu a jeho propojení s konečným zařízením
- instalace a propojení nového hydraulického agregátu
- příprava potrubních rozvodů k připojení agregátu
- napuštění agregátu novou pracovní kapalinou
Použitý materiál:
Potrubní rozvody z uhlíkové oceli v provedení pozink v délce max. 2m, hydraulické hadice
</t>
  </si>
  <si>
    <t>82</t>
  </si>
  <si>
    <t>7.1.2</t>
  </si>
  <si>
    <t>Hydraulický agregát klapky</t>
  </si>
  <si>
    <t>1143895405</t>
  </si>
  <si>
    <t>Hydraulický agregát klapky - Podrobná specifikace viz D.4.6</t>
  </si>
  <si>
    <t>83</t>
  </si>
  <si>
    <t>7.1.3</t>
  </si>
  <si>
    <t>Uvedení do provozu a seřízení nového agregátu s konečným zařízením</t>
  </si>
  <si>
    <t>-1654299227</t>
  </si>
  <si>
    <t>7.1.4</t>
  </si>
  <si>
    <t>Demontáž stávajícího hydraulického agregátu velínu vč. likvidace</t>
  </si>
  <si>
    <t>1511254509</t>
  </si>
  <si>
    <t xml:space="preserve">Demontáž stávajícího hydraulického agregátu velínu vč. likvidace
- vyčerpání pracovní kapaliny ze stávajícího agregátu
- odpojení a demontáž stávajícího agregátu z pozice
- likvidace stávajícího agregátu včetně staré pracovní kapaliny
- přeprava agregátu a použité kapaliny k likvidaci
- demontáž, čištění, třídění odpadního materiál
</t>
  </si>
  <si>
    <t>7.2</t>
  </si>
  <si>
    <t>Hydraulické rozvody hzdraulického agregátu</t>
  </si>
  <si>
    <t>85</t>
  </si>
  <si>
    <t>7.2.1</t>
  </si>
  <si>
    <t>hydraulické rozvody, mat. nerez, 2x20 m, včetně veškerých přírub</t>
  </si>
  <si>
    <t>kpl</t>
  </si>
  <si>
    <t>1350739325</t>
  </si>
  <si>
    <t>86</t>
  </si>
  <si>
    <t>7.2.2</t>
  </si>
  <si>
    <t>volné díly</t>
  </si>
  <si>
    <t>-1665219270</t>
  </si>
  <si>
    <t xml:space="preserve">2x odvzdušňovací ventil, nerez
3x uzavírací kulový ventil, nerez
1x zpětný ventil, nerez
2x vypouštěcí ventil, nerez
1x propojovací ventil, nerez
veškerá těsnění
</t>
  </si>
  <si>
    <t>87</t>
  </si>
  <si>
    <t>7.2.3</t>
  </si>
  <si>
    <t>spojovací materiál, mat. A2-70</t>
  </si>
  <si>
    <t>430685333</t>
  </si>
  <si>
    <t xml:space="preserve">veškerý spojovací materiál k přírubám a volným dílům
</t>
  </si>
  <si>
    <t>88</t>
  </si>
  <si>
    <t>7.2.4</t>
  </si>
  <si>
    <t>hydraulický olej</t>
  </si>
  <si>
    <t>litr</t>
  </si>
  <si>
    <t>1621732566</t>
  </si>
  <si>
    <t xml:space="preserve">Biologicky odbouratelný olej LUBLINE HEES 46
</t>
  </si>
  <si>
    <t>89</t>
  </si>
  <si>
    <t>789121143</t>
  </si>
  <si>
    <t>Čištění mechanizované ocelových konstrukcí třídy I stupeň přípravy St 3 stupeň zrezivění D</t>
  </si>
  <si>
    <t>CS ÚRS 2024 02</t>
  </si>
  <si>
    <t>1669468821</t>
  </si>
  <si>
    <t>Úpravy povrchů pod nátěry ocelových konstrukcí třídy I odstranění rzi a nečistot mechanizovaným čištěním stupeň přípravy St 3, stupeň zrezivění D</t>
  </si>
  <si>
    <t>Online PSC</t>
  </si>
  <si>
    <t>https://podminky.urs.cz/item/CS_URS_2024_02/789121143</t>
  </si>
  <si>
    <t>Poznámka k položce:_x000D_
viz TZ kap. 7. PROTIKOROZNÍ OCHRANA OCELOVÝCH KONSTRUKCÍ_x000D_
- ruční čištění ocelových konstrukcí</t>
  </si>
  <si>
    <t>VYHRAZENÁ ZMĚNA ZÁVAZKU DLE §100 ZÁKONA Č. 134/2016 SB.</t>
  </si>
  <si>
    <t>1"m2"</t>
  </si>
  <si>
    <t>90</t>
  </si>
  <si>
    <t>78932521R</t>
  </si>
  <si>
    <t>Zhotovení nátěrového systému ocelových konstrukcí dvousložkového, základní, mezivrstvy a krycí nátěr.</t>
  </si>
  <si>
    <t>-1392384</t>
  </si>
  <si>
    <t xml:space="preserve">Zhotovení nátěrového systému ocelových konstrukcí dvousložkového, základní, mezivrstvy a krycí nátěr. 
Cena obsahuje náklady na práci a veškerý materiál včetně spotřeby nátěrových hmot.
</t>
  </si>
  <si>
    <t xml:space="preserve">Poznámka k položce:_x000D_
Specifikace nátěru viz TZ, kap. 7. PROTIKOROZNÍ OCHRANA OCELOVÝCH KONSTRUKCÍ_x000D_
Nátěr dvousložkovou epoxidovou barvou po schválení nátěrového systému objednatelem._x000D_
_x000D_
Cena obsahuje náklady na práci a veškerý materiál včetně spotřeby nátěrových hmot._x000D_
</t>
  </si>
  <si>
    <t>OS</t>
  </si>
  <si>
    <t>Ostatní</t>
  </si>
  <si>
    <t>91</t>
  </si>
  <si>
    <t>OS01</t>
  </si>
  <si>
    <t>Kompletní montážní práce související s výměnou hydraulického agregátu</t>
  </si>
  <si>
    <t>sada</t>
  </si>
  <si>
    <t>-1380835939</t>
  </si>
  <si>
    <t>Kompletní montážní práce související s výměnou hydraulického agregátu (práce popsané v TZ)</t>
  </si>
  <si>
    <t>92</t>
  </si>
  <si>
    <t>OS02</t>
  </si>
  <si>
    <t>Dokumentace skutečného provedení - hydraulické rozvody</t>
  </si>
  <si>
    <t>6563997</t>
  </si>
  <si>
    <t>93</t>
  </si>
  <si>
    <t>OS03</t>
  </si>
  <si>
    <t>Výrobní dokumentace - hydraulické rozvody</t>
  </si>
  <si>
    <t>-793574703</t>
  </si>
  <si>
    <t>94</t>
  </si>
  <si>
    <t>OS04</t>
  </si>
  <si>
    <t>Závěrečné kompletní zkoušky - hydraulické rozvody</t>
  </si>
  <si>
    <t>-1931542880</t>
  </si>
  <si>
    <t>95</t>
  </si>
  <si>
    <t>OS05</t>
  </si>
  <si>
    <t xml:space="preserve">Výrobní dokumentace navyšování strojních konstrukcí na platě, v šachtách obtoků a na vrátních, vč. zaměření stávajících konstrukcí </t>
  </si>
  <si>
    <t>268733827</t>
  </si>
  <si>
    <t>ŽB3037</t>
  </si>
  <si>
    <t>m3</t>
  </si>
  <si>
    <t>423,117</t>
  </si>
  <si>
    <t>bour_vypln</t>
  </si>
  <si>
    <t>bourání výplňového betonu</t>
  </si>
  <si>
    <t>9,502</t>
  </si>
  <si>
    <t>spadovy_beton</t>
  </si>
  <si>
    <t>30,637</t>
  </si>
  <si>
    <t>ŽB_deska</t>
  </si>
  <si>
    <t>3212,35</t>
  </si>
  <si>
    <t>obeton_potrubi</t>
  </si>
  <si>
    <t>obetonování potrubí</t>
  </si>
  <si>
    <t>1,16</t>
  </si>
  <si>
    <t>Obeton_cistic</t>
  </si>
  <si>
    <t>Obetonování čistícího dílce</t>
  </si>
  <si>
    <t>4,8</t>
  </si>
  <si>
    <t>recyklace_betonu</t>
  </si>
  <si>
    <t>t</t>
  </si>
  <si>
    <t>2174,145</t>
  </si>
  <si>
    <t>SO 01 - Rekonstrukce plat plavební komory</t>
  </si>
  <si>
    <t>sjezd</t>
  </si>
  <si>
    <t>sjezd - žb plato</t>
  </si>
  <si>
    <t>416,8</t>
  </si>
  <si>
    <t>C3037_šachta</t>
  </si>
  <si>
    <t>2,705</t>
  </si>
  <si>
    <t>čištění_PK</t>
  </si>
  <si>
    <t>Vyčištění PK</t>
  </si>
  <si>
    <t>772,8</t>
  </si>
  <si>
    <t>dem_plot</t>
  </si>
  <si>
    <t>demontaz plotu</t>
  </si>
  <si>
    <t>29,6</t>
  </si>
  <si>
    <t>Demontaz1</t>
  </si>
  <si>
    <t>Demontáž ocelové konstrukce</t>
  </si>
  <si>
    <t>176,41</t>
  </si>
  <si>
    <t>Demontaz2</t>
  </si>
  <si>
    <t>30414,59</t>
  </si>
  <si>
    <t>Demontaz3</t>
  </si>
  <si>
    <t>810,405</t>
  </si>
  <si>
    <t>Demontaz4</t>
  </si>
  <si>
    <t>3314,76</t>
  </si>
  <si>
    <t>Demontaz5</t>
  </si>
  <si>
    <t>5660,645</t>
  </si>
  <si>
    <t>DKB</t>
  </si>
  <si>
    <t>dlazba lomoveho kamene</t>
  </si>
  <si>
    <t>265,238</t>
  </si>
  <si>
    <t>drenaz_p</t>
  </si>
  <si>
    <t>drenazni potrubi RS</t>
  </si>
  <si>
    <t>chran_kabel110</t>
  </si>
  <si>
    <t>elektro chránička D110</t>
  </si>
  <si>
    <t>153,353</t>
  </si>
  <si>
    <t>chran_kabel75</t>
  </si>
  <si>
    <t>elektro chránička D75</t>
  </si>
  <si>
    <t>132,09</t>
  </si>
  <si>
    <t>Jama</t>
  </si>
  <si>
    <t>vzkop zeminy</t>
  </si>
  <si>
    <t>1792,937</t>
  </si>
  <si>
    <t>jama_L</t>
  </si>
  <si>
    <t>jama leve strany PK vykop</t>
  </si>
  <si>
    <t>891,997</t>
  </si>
  <si>
    <t>jama_P</t>
  </si>
  <si>
    <t>jama pravé strany vykop</t>
  </si>
  <si>
    <t>900,94</t>
  </si>
  <si>
    <t>kamen_kvadr_L</t>
  </si>
  <si>
    <t>kameny kvadry přeložení LS PK</t>
  </si>
  <si>
    <t>15,705</t>
  </si>
  <si>
    <t>kamen_kvadr_P</t>
  </si>
  <si>
    <t>odvoz kameny kvadru PS PK</t>
  </si>
  <si>
    <t>20,19</t>
  </si>
  <si>
    <t>Kamen_kvadry</t>
  </si>
  <si>
    <t>kamenné kvádry prelozeni</t>
  </si>
  <si>
    <t>35,895</t>
  </si>
  <si>
    <t>sejmuti_P</t>
  </si>
  <si>
    <t>sejmuti_Pravé strany PK</t>
  </si>
  <si>
    <t>3178,396</t>
  </si>
  <si>
    <t>kamen_nevracim</t>
  </si>
  <si>
    <t>Rozebrané kamenné kvádry bez navrácení</t>
  </si>
  <si>
    <t>6,015</t>
  </si>
  <si>
    <t>leseni_prostor</t>
  </si>
  <si>
    <t>prostorové lešení</t>
  </si>
  <si>
    <t>9,12</t>
  </si>
  <si>
    <t>leseni_radove</t>
  </si>
  <si>
    <t>lešení řadové</t>
  </si>
  <si>
    <t>1153,1</t>
  </si>
  <si>
    <t>mriz_zavzdusneni</t>
  </si>
  <si>
    <t>mřížka zavzdušnění</t>
  </si>
  <si>
    <t>33,4</t>
  </si>
  <si>
    <t>obrubnik</t>
  </si>
  <si>
    <t>obrubnik ABO</t>
  </si>
  <si>
    <t>353,2</t>
  </si>
  <si>
    <t>ohum_rov</t>
  </si>
  <si>
    <t>ohumusovani roviny</t>
  </si>
  <si>
    <t>5948,9</t>
  </si>
  <si>
    <t>ohum_rov_L</t>
  </si>
  <si>
    <t>ohumusovani rovina leva</t>
  </si>
  <si>
    <t>489,25</t>
  </si>
  <si>
    <t>Ohum_svah_L</t>
  </si>
  <si>
    <t>ohumusovani svah levy</t>
  </si>
  <si>
    <t>922,294</t>
  </si>
  <si>
    <t>poklop_sachta</t>
  </si>
  <si>
    <t>119,9</t>
  </si>
  <si>
    <t>poklop_pohonu</t>
  </si>
  <si>
    <t>poklop lineárních pohonů</t>
  </si>
  <si>
    <t>1190,64</t>
  </si>
  <si>
    <t>poklop_SUO</t>
  </si>
  <si>
    <t>poklop sachet uzaveru obtoku</t>
  </si>
  <si>
    <t>6702,24</t>
  </si>
  <si>
    <t>poklop_vratne</t>
  </si>
  <si>
    <t>poklop horního závěsu vrátně</t>
  </si>
  <si>
    <t>275,48</t>
  </si>
  <si>
    <t>potrubi_zlab</t>
  </si>
  <si>
    <t>potrubi sterbinoveho zlabu</t>
  </si>
  <si>
    <t>11,6</t>
  </si>
  <si>
    <t>Recykl_beton</t>
  </si>
  <si>
    <t>recyklat betonovy - dren</t>
  </si>
  <si>
    <t>569,79</t>
  </si>
  <si>
    <t>S1</t>
  </si>
  <si>
    <t>Skladba plata S1</t>
  </si>
  <si>
    <t>967,3</t>
  </si>
  <si>
    <t>S2</t>
  </si>
  <si>
    <t>Skladba plata S2</t>
  </si>
  <si>
    <t>1751,65</t>
  </si>
  <si>
    <t>pazeni</t>
  </si>
  <si>
    <t>261,155</t>
  </si>
  <si>
    <t>zemina_recyklat2</t>
  </si>
  <si>
    <t>zemina_recyklat</t>
  </si>
  <si>
    <t>-164</t>
  </si>
  <si>
    <t>poklop_kanal</t>
  </si>
  <si>
    <t>poklop multikanálu</t>
  </si>
  <si>
    <t>21576,291</t>
  </si>
  <si>
    <t>S3</t>
  </si>
  <si>
    <t>Skladba plata S3</t>
  </si>
  <si>
    <t>217,5</t>
  </si>
  <si>
    <t>S4</t>
  </si>
  <si>
    <t>Skladba plata S4</t>
  </si>
  <si>
    <t>275,9</t>
  </si>
  <si>
    <t>sachta_u</t>
  </si>
  <si>
    <t xml:space="preserve">šachta sondy meereni - u </t>
  </si>
  <si>
    <t>142,6</t>
  </si>
  <si>
    <t>sejmuti</t>
  </si>
  <si>
    <t>sejmuti ornice</t>
  </si>
  <si>
    <t>5463,189</t>
  </si>
  <si>
    <t>sejmuti_L</t>
  </si>
  <si>
    <t>sejmuti ornice LS</t>
  </si>
  <si>
    <t>2284,793</t>
  </si>
  <si>
    <t>schodiste</t>
  </si>
  <si>
    <t>3,4</t>
  </si>
  <si>
    <t>schody_C3037</t>
  </si>
  <si>
    <t>schody betonove</t>
  </si>
  <si>
    <t>Sikmy_vrt</t>
  </si>
  <si>
    <t xml:space="preserve">Injektar šikmé vrty </t>
  </si>
  <si>
    <t>4534</t>
  </si>
  <si>
    <t>spary_dilatac</t>
  </si>
  <si>
    <t>dilatacni spary beton</t>
  </si>
  <si>
    <t>596,3</t>
  </si>
  <si>
    <t>Sut_B_kanalky</t>
  </si>
  <si>
    <t>Betonová suť krytů kabelových kanálků</t>
  </si>
  <si>
    <t>20,5</t>
  </si>
  <si>
    <t>Sut_B_kanalky2</t>
  </si>
  <si>
    <t>Sut beton - kryty kanalku</t>
  </si>
  <si>
    <t>316,1</t>
  </si>
  <si>
    <t>Sut_B1</t>
  </si>
  <si>
    <t>sut rozebrane panely</t>
  </si>
  <si>
    <t>HSV - Práce a dodávky HSV</t>
  </si>
  <si>
    <t>š_jerabku_p</t>
  </si>
  <si>
    <t>šachta ukotvení jeřábku - p</t>
  </si>
  <si>
    <t>159,12</t>
  </si>
  <si>
    <t xml:space="preserve">    1 - Zemní práce</t>
  </si>
  <si>
    <t>šachta_v</t>
  </si>
  <si>
    <t>šachrta bodu měření</t>
  </si>
  <si>
    <t>176,64</t>
  </si>
  <si>
    <t xml:space="preserve">    2 - Zakládání</t>
  </si>
  <si>
    <t>uzaver_obtoku</t>
  </si>
  <si>
    <t>ŽB uzaveru obtoku</t>
  </si>
  <si>
    <t>3,24</t>
  </si>
  <si>
    <t xml:space="preserve">    3 - Svislé a kompletní konstrukce</t>
  </si>
  <si>
    <t>vrt_D40</t>
  </si>
  <si>
    <t>vrt D40</t>
  </si>
  <si>
    <t>6,96</t>
  </si>
  <si>
    <t xml:space="preserve">    4 - Vodorovné konstrukce</t>
  </si>
  <si>
    <t>zasyp</t>
  </si>
  <si>
    <t>420,469</t>
  </si>
  <si>
    <t xml:space="preserve">    5 - Komunikace pozemní</t>
  </si>
  <si>
    <t>zasyp_L</t>
  </si>
  <si>
    <t>zasyp levé strany PK</t>
  </si>
  <si>
    <t>63,952</t>
  </si>
  <si>
    <t xml:space="preserve">    8 - Trubní vedení</t>
  </si>
  <si>
    <t>beton_vypln</t>
  </si>
  <si>
    <t>výplňový beton</t>
  </si>
  <si>
    <t>0,9</t>
  </si>
  <si>
    <t xml:space="preserve">    9 - Ostatní konstrukce a práce, bourání</t>
  </si>
  <si>
    <t>zasyp_P</t>
  </si>
  <si>
    <t>zasyp pravé strany PK</t>
  </si>
  <si>
    <t>192,517</t>
  </si>
  <si>
    <t xml:space="preserve">    997 - Přesun sutě</t>
  </si>
  <si>
    <t>ZB_Sut_LS</t>
  </si>
  <si>
    <t>sut zelezobeton LS</t>
  </si>
  <si>
    <t>1246</t>
  </si>
  <si>
    <t xml:space="preserve">    998 - Přesun hmot</t>
  </si>
  <si>
    <t>ZB_Sut_PS</t>
  </si>
  <si>
    <t>ZB sut pravá S</t>
  </si>
  <si>
    <t>1403,3</t>
  </si>
  <si>
    <t>PSV - Práce a dodávky PSV</t>
  </si>
  <si>
    <t>Sut_B2_PS</t>
  </si>
  <si>
    <t>Sut_B2 pravá strana PK</t>
  </si>
  <si>
    <t>88,618</t>
  </si>
  <si>
    <t xml:space="preserve">    741 - Elektroinstalace - silnoproud</t>
  </si>
  <si>
    <t>multikanal_LS</t>
  </si>
  <si>
    <t>multikanal</t>
  </si>
  <si>
    <t>185,488</t>
  </si>
  <si>
    <t xml:space="preserve">    767 - Konstrukce zámečnické</t>
  </si>
  <si>
    <t>C1215_podkladni</t>
  </si>
  <si>
    <t>626,375</t>
  </si>
  <si>
    <t>M - Práce a dodávky M</t>
  </si>
  <si>
    <t>Zpoklop_kanal</t>
  </si>
  <si>
    <t>zesílený poklop multikanálu</t>
  </si>
  <si>
    <t>41380,14</t>
  </si>
  <si>
    <t xml:space="preserve">    21-M - Elektromontáže</t>
  </si>
  <si>
    <t>Sut_B2_LS</t>
  </si>
  <si>
    <t>bourání suti na LS PK</t>
  </si>
  <si>
    <t>52,049</t>
  </si>
  <si>
    <t xml:space="preserve">    46-M - Zemní práce při extr.mont.pracích</t>
  </si>
  <si>
    <t>recyklat_1</t>
  </si>
  <si>
    <t>betonový recyklát - trativody</t>
  </si>
  <si>
    <t>7,5</t>
  </si>
  <si>
    <t>recyklat_2</t>
  </si>
  <si>
    <t>betonový recyklát - sjezdy</t>
  </si>
  <si>
    <t>1098,838</t>
  </si>
  <si>
    <t>recyklat_3</t>
  </si>
  <si>
    <t>betonový recyklát - podsyp plat</t>
  </si>
  <si>
    <t>1969,15</t>
  </si>
  <si>
    <t>recyklat_pouziti</t>
  </si>
  <si>
    <t>recyklat použitý na stavbě</t>
  </si>
  <si>
    <t>2064,762</t>
  </si>
  <si>
    <t>zemina_sut</t>
  </si>
  <si>
    <t>2342,183</t>
  </si>
  <si>
    <t>vypln_C2025</t>
  </si>
  <si>
    <t>vyplňový beton C2025</t>
  </si>
  <si>
    <t>50,145</t>
  </si>
  <si>
    <t>odkop</t>
  </si>
  <si>
    <t>odkop neúnosného podloží</t>
  </si>
  <si>
    <t>196,915</t>
  </si>
  <si>
    <t>multikanal_PS</t>
  </si>
  <si>
    <t>166,177</t>
  </si>
  <si>
    <t>UP_lice</t>
  </si>
  <si>
    <t>Úprava líce DS</t>
  </si>
  <si>
    <t>217,8</t>
  </si>
  <si>
    <t>sanace</t>
  </si>
  <si>
    <t>HSV</t>
  </si>
  <si>
    <t>Práce a dodávky HSV</t>
  </si>
  <si>
    <t>Zemní práce</t>
  </si>
  <si>
    <t>113106292</t>
  </si>
  <si>
    <t>Rozebrání vozovek ze silničních dílců spáry zalité cementovou maltou strojně pl přes 50 do 200 m2</t>
  </si>
  <si>
    <t>-1806037235</t>
  </si>
  <si>
    <t>Rozebrání dílců vozovek a ploch s přemístěním hmot na skládku na vzdálenost do 3 m nebo s naložením na dopravní prostředek, ze silničních dílců jakýchkoliv rozměrů, s ložem z kameniva nebo živice strojně plochy jednotlivě přes 50 m2 do 200 m2 se spárami zalitými cementovou maltou</t>
  </si>
  <si>
    <t>https://podminky.urs.cz/item/CS_URS_2024_02/113106292</t>
  </si>
  <si>
    <t>59 "vjezd do areálu"</t>
  </si>
  <si>
    <t>113107237</t>
  </si>
  <si>
    <t>Odstranění podkladu z betonu vyztuženého sítěmi tl přes 150 do 300 mm strojně pl přes 200 m2</t>
  </si>
  <si>
    <t>-2115379455</t>
  </si>
  <si>
    <t>Odstranění podkladů nebo krytů strojně plochy jednotlivě přes 200 m2 s přemístěním hmot na skládku na vzdálenost do 20 m nebo s naložením na dopravní prostředek z betonu vyztuženého sítěmi, o tl. vrstvy přes 150 do 300 mm</t>
  </si>
  <si>
    <t>https://podminky.urs.cz/item/CS_URS_2024_02/113107237</t>
  </si>
  <si>
    <t>viz zaměření a C.3. - bourání plata</t>
  </si>
  <si>
    <t>1246, "LS plata"</t>
  </si>
  <si>
    <t>1403,3 "PS plata"</t>
  </si>
  <si>
    <t>Součet</t>
  </si>
  <si>
    <t>115-R14</t>
  </si>
  <si>
    <t>Jednorázové vyčerpání plavební komory</t>
  </si>
  <si>
    <t>-528996978</t>
  </si>
  <si>
    <t>115-R15</t>
  </si>
  <si>
    <t>Čerpání vody v obou kabelových šachtách po dobu stavby</t>
  </si>
  <si>
    <t>1700988788</t>
  </si>
  <si>
    <t>Poznámka k položce:_x000D_
V PD se předpokládá použití čerpadel o 100 l/s</t>
  </si>
  <si>
    <t>115-R16</t>
  </si>
  <si>
    <t>Čerpání vody po dobu stavby po vyčerpání plavební komory</t>
  </si>
  <si>
    <t>1375728892</t>
  </si>
  <si>
    <t>Poznámka k položce:_x000D_
Napříkla čerpání ve výkopech, ve dně plavební komory, prosáklé vody a podobně (mimo samostatné čerpání v kabelových šachtách)</t>
  </si>
  <si>
    <t>122251104</t>
  </si>
  <si>
    <t>Odkopávky a prokopávky nezapažené v hornině třídy těžitelnosti I skupiny 3 objem do 500 m3 strojně</t>
  </si>
  <si>
    <t>-506907817</t>
  </si>
  <si>
    <t>Odkopávky a prokopávky nezapažené strojně v hornině třídy těžitelnosti I skupiny 3 přes 100 do 500 m3</t>
  </si>
  <si>
    <t>https://podminky.urs.cz/item/CS_URS_2024_02/122251104</t>
  </si>
  <si>
    <t>Předpoklad odtěžení neúnosného podloží pod nové betonové plato</t>
  </si>
  <si>
    <t>(S2+S3)*0,25 *0,4 "předpoklad odtěžení ploch v objemu 40% "</t>
  </si>
  <si>
    <t>151101401</t>
  </si>
  <si>
    <t>Zřízení vzepření stěn při pažení příložném hl do 4 m</t>
  </si>
  <si>
    <t>2042467114</t>
  </si>
  <si>
    <t>Zřízení vzepření zapažených stěn výkopů s potřebným přepažováním při pažení příložném, hloubky do 4 m</t>
  </si>
  <si>
    <t>https://podminky.urs.cz/item/CS_URS_2024_02/151101401</t>
  </si>
  <si>
    <t>151101411</t>
  </si>
  <si>
    <t>Odstranění vzepření stěn při pažení příložném hl do 4 m</t>
  </si>
  <si>
    <t>1327046578</t>
  </si>
  <si>
    <t>Odstranění vzepření stěn výkopů s uložením materiálu na vzdálenost do 3 m od kraje výkopu při pažení příložném, hloubky do 4 m</t>
  </si>
  <si>
    <t>https://podminky.urs.cz/item/CS_URS_2024_02/151101411</t>
  </si>
  <si>
    <t>151101901</t>
  </si>
  <si>
    <t>Zřízení příložného pažení stěn s ponecháním pažin ve výkopu hl do 4 m</t>
  </si>
  <si>
    <t>-2059619177</t>
  </si>
  <si>
    <t>Zřízení pažení stěn výkopu bez rozepření nebo vzepření s ponecháním pažin ve výkopu příložné, hloubky do 4 m</t>
  </si>
  <si>
    <t>https://podminky.urs.cz/item/CS_URS_2024_02/151101901</t>
  </si>
  <si>
    <t>Viz C.3 a D.1.5 až D.1.7</t>
  </si>
  <si>
    <t>Pravá strana PK</t>
  </si>
  <si>
    <t>2,8*2*1,1 "m - zapažení kabelového kanálu v nové trase dolního ohlaví"</t>
  </si>
  <si>
    <t>0,8 *(11,9+26,2+15,2) "m - zapažení kabelového kanálu pod původním kanálkem"</t>
  </si>
  <si>
    <t>Levá strana PK</t>
  </si>
  <si>
    <t>0,8 *(56,75+33,1+17,4+129,6) "m - zapažení kabelového kanálu pod původním kanálkem"</t>
  </si>
  <si>
    <t>1,9*4,0 +4,55*2,5 "zřízení nového kabelového kanálu ve svahu"</t>
  </si>
  <si>
    <t>3,0*1,3"kabelový kanál na rozšířeném platě u dolního ohlaví"</t>
  </si>
  <si>
    <t>1-R17</t>
  </si>
  <si>
    <t>Zahrazení provizorního hrazení plavební komory</t>
  </si>
  <si>
    <t>1946634038</t>
  </si>
  <si>
    <t>Zahrazení plavební komory</t>
  </si>
  <si>
    <t>2-R18</t>
  </si>
  <si>
    <t>Vyhrazení provozirního hrazení plavební komory</t>
  </si>
  <si>
    <t>-1716780854</t>
  </si>
  <si>
    <t>121151123</t>
  </si>
  <si>
    <t>Sejmutí ornice plochy přes 500 m2 tl vrstvy do 200 mm strojně</t>
  </si>
  <si>
    <t>1114185678</t>
  </si>
  <si>
    <t>Sejmutí ornice strojně při souvislé ploše přes 500 m2, tl. vrstvy do 200 mm</t>
  </si>
  <si>
    <t>https://podminky.urs.cz/item/CS_URS_2024_02/121151123</t>
  </si>
  <si>
    <t>Viz příloha C.3 a C.2 - zábor staveniště</t>
  </si>
  <si>
    <t>(91,2+604,4+568,3) "rovina"</t>
  </si>
  <si>
    <t xml:space="preserve">17,2*1,202 "svah 1:1,5" </t>
  </si>
  <si>
    <t xml:space="preserve">(40,15+290,3+399,9+164,3)*1,118 "svah do 1:2" </t>
  </si>
  <si>
    <t>Mezisoučet</t>
  </si>
  <si>
    <t>(90,6+30,9) "rovina zastavěné plochy- plocha dočasného a trvaného záboru"</t>
  </si>
  <si>
    <t>469,0 "m2 - rýha podél vsakovacího drénu"</t>
  </si>
  <si>
    <t>2534,8 "m2 - plocha pro zařízení staveniště, deponii, manipulační plochu"</t>
  </si>
  <si>
    <t>49,3*1,077 "svah 1:2,5"</t>
  </si>
  <si>
    <t>131251106</t>
  </si>
  <si>
    <t>Hloubení jam nezapažených v hornině třídy těžitelnosti I skupiny 3 objem do 5000 m3 strojně</t>
  </si>
  <si>
    <t>-1494872374</t>
  </si>
  <si>
    <t>Hloubení nezapažených jam a zářezů strojně s urovnáním dna do předepsaného profilu a spádu v hornině třídy těžitelnosti I skupiny 3 přes 1 000 do 5 000 m3</t>
  </si>
  <si>
    <t>https://podminky.urs.cz/item/CS_URS_2024_02/131251106</t>
  </si>
  <si>
    <t>viz příloha C.3. a D.1.5. aŽ D.1.7</t>
  </si>
  <si>
    <t xml:space="preserve">Pravá strana PK </t>
  </si>
  <si>
    <t>5,95 "m2 - rožšíření plata-S2" *1,1</t>
  </si>
  <si>
    <t>12,55 "m2 - rozšíření v trase kabelového kanálku"*1,07</t>
  </si>
  <si>
    <t>249,7 "m2 - výkop pod stávajícím kabelovým kanálem" *0,48</t>
  </si>
  <si>
    <t>(100,4+44,1*1,202) *0,5 "DKB"</t>
  </si>
  <si>
    <t>58,75 "m2"*1,05 +138,9 "m2"*1,05/2 "výkop za multikanálem pro betonový recyklát viz řez D-D"</t>
  </si>
  <si>
    <t>2,18"m2 - výkop pod vsakovacím drénem viz řez D-D" *252,2 "m"</t>
  </si>
  <si>
    <t xml:space="preserve">Levá strana PK </t>
  </si>
  <si>
    <t>201,9 "m2 - plocha pro výkop nového kabelového kanálku v plné výšce" *1,1</t>
  </si>
  <si>
    <t>9,15"m2 - plocha pro výkop ve svahu" *2,45</t>
  </si>
  <si>
    <t>44,75"m2"*0,45 "střední výška""dolní ohlaví - rozšíření plata mimo štěrbinový žlab"</t>
  </si>
  <si>
    <t>20,9"m2"*0,85 "dolní ohlaví - rozšíření plata podél štěrbinového žlabu"</t>
  </si>
  <si>
    <t>65,5*0,91"střední výška"+151,45"m2"*0,57 "otevřený výkop pro štěrbinový žlab podél zatravnění"</t>
  </si>
  <si>
    <t>1,16 "m2"*23,17 "m" "otevřený výkop pro štěrbinový žlab podél sjezdu"</t>
  </si>
  <si>
    <t>194,1"m2 - sjezd" *0,45</t>
  </si>
  <si>
    <t>3,18"m2- rozšíření plata viz řez D-D"*15,35</t>
  </si>
  <si>
    <t>1,155 "m2"*(12,75+45,5)"m" "otevřený výkop pro štěrbinový žlab podél zatravnění"</t>
  </si>
  <si>
    <t>3,91 "m2- rozšíření plata viz řez B-B"*29,0</t>
  </si>
  <si>
    <t>142,3"m2 - sjezd" *0,45</t>
  </si>
  <si>
    <t>(70,0+34,8*1,202) *0,5 "DKB"</t>
  </si>
  <si>
    <t>162351103</t>
  </si>
  <si>
    <t>Vodorovné přemístění přes 50 do 500 m výkopku/sypaniny z horniny třídy těžitelnosti I skupiny 1 až 3</t>
  </si>
  <si>
    <t>-119647297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</si>
  <si>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</si>
  <si>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https://podminky.urs.cz/item/CS_URS_2024_02/162351103</t>
  </si>
  <si>
    <t>Poznámka k položce:_x000D_
Přesuny pravé strany PK</t>
  </si>
  <si>
    <t xml:space="preserve">Přesun na MD </t>
  </si>
  <si>
    <t>sejmuti_P*0,15</t>
  </si>
  <si>
    <t>Přesun z MD</t>
  </si>
  <si>
    <t>sejmuti*0,15-(ohum_rov_L*0,15+ohum_svah_L*0,15) "rozprostření humusu na PS"</t>
  </si>
  <si>
    <t>přesum_ZMD_PS</t>
  </si>
  <si>
    <t>16235110-R01</t>
  </si>
  <si>
    <t>Vodorovné přemístění výkopku/sypaniny napříč PK, vč. potřebné manipulace</t>
  </si>
  <si>
    <t>-416861939</t>
  </si>
  <si>
    <t xml:space="preserve">Vodorovné přemístění výkopku/sypaniny napříč PK, vč. potřebné manipulace.
Předpokládá se umístění MD na pravé straně PK - na ostrově. Je tedy třeba do ceny položky zohlednit vodorovnou dopravu i přesun materiálu z jedné strany PK na druhou, dle možností zhotovitele (včetně případné manipulace nezapočítané v položkách výkopu,zásypu, ohumusování - například překládání).
Základní naložení zemin při provádění výkopu je v cenách položky, viz pravidla URS a nakládání zemin uložených na MD k následnému přesunu mají v rozpočtu samostatnou položku. Jiné manupulace je třeba zohlednit do ceny této položky dle možností zhotovitele. </t>
  </si>
  <si>
    <t>Přemístění na MD</t>
  </si>
  <si>
    <t>sejmuti_L*0,15</t>
  </si>
  <si>
    <t>Přemístění z MD</t>
  </si>
  <si>
    <t xml:space="preserve">zasyp_L </t>
  </si>
  <si>
    <t>(ohum_rov_L+ohum_svah_L)*0,15</t>
  </si>
  <si>
    <t>1623-01R</t>
  </si>
  <si>
    <t>Odklizení a uložení přebytku zeminy a nánosu z PK odpovídajícím zákonným způsobem</t>
  </si>
  <si>
    <t>595049800</t>
  </si>
  <si>
    <t>Odklizení a uložení přebytku zeminy a nánosu z PK odpovídajícím zákonným způsobem
Položka zahrnuje kompletní odvoz a uložení (případně poplatek) dle možností zhotovitele, zejména:
 - svislé a vodorovné přemístění 
 - naložení na dopravní prostředek (případně překládání)
 - likvidace zákonným způsobem</t>
  </si>
  <si>
    <t>Poznámka k položce:_x000D_
kód odpadu 17 05 04</t>
  </si>
  <si>
    <t>-zasyp</t>
  </si>
  <si>
    <t>zemina_sut*1,75</t>
  </si>
  <si>
    <t>167151111</t>
  </si>
  <si>
    <t>Nakládání výkopku z hornin třídy těžitelnosti I skupiny 1 až 3 přes 100 m3</t>
  </si>
  <si>
    <t>-1380616397</t>
  </si>
  <si>
    <t>Nakládání, skládání a překládání neulehlého výkopku nebo sypaniny strojně nakládání, množství přes 100 m3, z hornin třídy těžitelnosti I, skupiny 1 až 3</t>
  </si>
  <si>
    <t>https://podminky.urs.cz/item/CS_URS_2024_02/167151111</t>
  </si>
  <si>
    <t>Naložení na MD</t>
  </si>
  <si>
    <t>sejmuti*0,15 "naložení humusu k rozprostření"</t>
  </si>
  <si>
    <t>174101101</t>
  </si>
  <si>
    <t>Zásyp jam, šachet rýh nebo kolem objektů sypaninou se zhutněním</t>
  </si>
  <si>
    <t>-1576941155</t>
  </si>
  <si>
    <t>Zásyp sypaninou z jakékoliv horniny strojně s uložením výkopku ve vrstvách se zhutněním jam, šachet, rýh nebo kolem objektů v těchto vykopávkách</t>
  </si>
  <si>
    <t>https://podminky.urs.cz/item/CS_URS_2024_02/174101101</t>
  </si>
  <si>
    <t>5,95 "m2 - rožšíření plata-S2" *6,5</t>
  </si>
  <si>
    <t>0,61"m2 - výkop pod vsakovacím drénem viz řez D-D" *252,2 "m"</t>
  </si>
  <si>
    <t>0,36"m2 "*(14,5+73,9+61,0)"m""otevřený výkop pro štěrbinový žlab podél zatravnění"</t>
  </si>
  <si>
    <t>4,15 "m2 - plocha pro výkop ve svahu" *2,45</t>
  </si>
  <si>
    <t>-zemina_recyklat2 "zásyp zeminou namísto betonového recyklátu, když ho nebude nedostatek"</t>
  </si>
  <si>
    <t>174101101B</t>
  </si>
  <si>
    <t>-1100179877</t>
  </si>
  <si>
    <t>https://podminky.urs.cz/item/CS_URS_2024_02/174101101B</t>
  </si>
  <si>
    <t xml:space="preserve">Viz příloha D.1.5 až D.1.7 a C.3. - betonovým místním recyklátem 32/63 mm </t>
  </si>
  <si>
    <t>1,0"m2 - výkop pod vsakovacím drénem viz řez D-D" *252,2 "m"</t>
  </si>
  <si>
    <t>73,45 "m2 - plocha pro výkop nového kabelového kanálku v plné výšce" *0,95</t>
  </si>
  <si>
    <t>20,9"m2"*0,4 "dolní ohlaví - rozšíření plata podél štěrbinového žlabu"</t>
  </si>
  <si>
    <t>65,5"m2"*(0,87-0,25) "střední výška" "otevřený výkop pro štěrbinový žlab podél zatravnění"</t>
  </si>
  <si>
    <t>0,89 "m2"*23,17 "m" "otevřený výkop pro štěrbinový žlab podél sjezdu"</t>
  </si>
  <si>
    <t>1,05 "m2- rozšíření plata viz řez D-D"*15,35</t>
  </si>
  <si>
    <t>0,37 "m2"*(12,75+45,5)"m" "otevřený výkop pro štěrbinový žlab podél zatravnění"</t>
  </si>
  <si>
    <t>0,64 "m2- rozšíření plata viz řez B-B"*29,0</t>
  </si>
  <si>
    <t>Nahrazeno zeminou pokud nebude dostatek betonového recyklátu</t>
  </si>
  <si>
    <t>-164 "m3 zemina"</t>
  </si>
  <si>
    <t>181351113</t>
  </si>
  <si>
    <t>Rozprostření ornice tl vrstvy do 200 mm pl přes 500 m2 v rovině nebo ve svahu do 1:5 strojně</t>
  </si>
  <si>
    <t>-1720491997</t>
  </si>
  <si>
    <t>Rozprostření a urovnání ornice v rovině nebo ve svahu sklonu do 1:5 strojně při souvislé ploše přes 500 m2, tl. vrstvy do 200 mm</t>
  </si>
  <si>
    <t>https://podminky.urs.cz/item/CS_URS_2024_02/181351113</t>
  </si>
  <si>
    <t>Poznámka k položce:_x000D_
Levá strana PK - rozprostření humusu v tl. 0,15 m_x000D_
Pravá strana PK - rozprostření zbývajícího množství sejmutého humusu v potřebné tloušťce od 0,15 m až 0,2 m.</t>
  </si>
  <si>
    <t>35,5+230,7+142,3+80,75</t>
  </si>
  <si>
    <t>5459,65</t>
  </si>
  <si>
    <t>181451121</t>
  </si>
  <si>
    <t>Založení lučního trávníku výsevem pl přes 1000 m2 v rovině a ve svahu do 1:5</t>
  </si>
  <si>
    <t>-516517410</t>
  </si>
  <si>
    <t>Založení trávníku na půdě předem připravené plochy přes 1000 m2 výsevem včetně utažení lučního v rovině nebo na svahu do 1:5</t>
  </si>
  <si>
    <t>https://podminky.urs.cz/item/CS_URS_2024_02/181451121</t>
  </si>
  <si>
    <t>00572472</t>
  </si>
  <si>
    <t>osivo směs travní krajinná-rovinná</t>
  </si>
  <si>
    <t>-706825911</t>
  </si>
  <si>
    <t>ohum_rov*300/10000 "300 kg/ha"</t>
  </si>
  <si>
    <t>181411123</t>
  </si>
  <si>
    <t>Založení lučního trávníku výsevem pl do 1000 m2 ve svahu přes 1:2 do 1:1</t>
  </si>
  <si>
    <t>604506523</t>
  </si>
  <si>
    <t>Založení trávníku na půdě předem připravené plochy do 1000 m2 výsevem včetně utažení lučního na svahu přes 1:2 do 1:1</t>
  </si>
  <si>
    <t>https://podminky.urs.cz/item/CS_URS_2024_02/181411123</t>
  </si>
  <si>
    <t>005724740</t>
  </si>
  <si>
    <t>osivo směs travní krajinná-svahová</t>
  </si>
  <si>
    <t>1675037871</t>
  </si>
  <si>
    <t>Ohum_svah_L*300/10000 "300 kg/ha"</t>
  </si>
  <si>
    <t>181951111</t>
  </si>
  <si>
    <t>Úprava pláně v hornině třídy těžitelnosti I skupiny 1 až 3 bez zhutnění strojně</t>
  </si>
  <si>
    <t>936060170</t>
  </si>
  <si>
    <t>Úprava pláně vyrovnáním výškových rozdílů strojně v hornině třídy těžitelnosti I, skupiny 1 až 3 bez zhutnění</t>
  </si>
  <si>
    <t>https://podminky.urs.cz/item/CS_URS_2024_02/181951111</t>
  </si>
  <si>
    <t>181951112</t>
  </si>
  <si>
    <t>Úprava pláně v hornině třídy těžitelnosti I skupiny 1 až 3 se zhutněním strojně</t>
  </si>
  <si>
    <t>-1917048717</t>
  </si>
  <si>
    <t>Úprava pláně vyrovnáním výškových rozdílů strojně v hornině třídy těžitelnosti I, skupiny 1 až 3 se zhutněním</t>
  </si>
  <si>
    <t>https://podminky.urs.cz/item/CS_URS_2024_02/181951112</t>
  </si>
  <si>
    <t xml:space="preserve">Viz příloha D.1.8 zhutnění pískového lože </t>
  </si>
  <si>
    <t>182251101</t>
  </si>
  <si>
    <t>Svahování násypů strojně</t>
  </si>
  <si>
    <t>-1435020413</t>
  </si>
  <si>
    <t>Svahování trvalých svahů do projektovaných profilů strojně s potřebným přemístěním výkopku při svahování násypů v jakékoliv hornině</t>
  </si>
  <si>
    <t>https://podminky.urs.cz/item/CS_URS_2024_02/182251101</t>
  </si>
  <si>
    <t>182351133</t>
  </si>
  <si>
    <t>Rozprostření ornice pl přes 500 m2 ve svahu přes 1:5 tl vrstvy do 200 mm strojně</t>
  </si>
  <si>
    <t>702120371</t>
  </si>
  <si>
    <t>Rozprostření a urovnání ornice ve svahu sklonu přes 1:5 strojně při souvislé ploše přes 500 m2, tl. vrstvy do 200 mm</t>
  </si>
  <si>
    <t>https://podminky.urs.cz/item/CS_URS_2024_02/182351133</t>
  </si>
  <si>
    <t>Viz příloha C.3. a D.1.5 a D.1.6</t>
  </si>
  <si>
    <t xml:space="preserve">(174,8+328,8+281,2+40,15)*1,118 "svah do 1:2, Levá strana PK" </t>
  </si>
  <si>
    <t>185803111</t>
  </si>
  <si>
    <t>Ošetření trávníku shrabáním v rovině a svahu do 1:5</t>
  </si>
  <si>
    <t>58382003</t>
  </si>
  <si>
    <t>Ošetření trávníku jednorázové v rovině nebo na svahu do 1:5</t>
  </si>
  <si>
    <t>https://podminky.urs.cz/item/CS_URS_2024_02/185803111</t>
  </si>
  <si>
    <t>185803112</t>
  </si>
  <si>
    <t>Ošetření trávníku shrabáním ve svahu přes 1:5 do 1:2</t>
  </si>
  <si>
    <t>-100964044</t>
  </si>
  <si>
    <t>Ošetření trávníku jednorázové na svahu přes 1:5 do 1:2</t>
  </si>
  <si>
    <t>https://podminky.urs.cz/item/CS_URS_2024_02/185803112</t>
  </si>
  <si>
    <t>185804312</t>
  </si>
  <si>
    <t>Zalití rostlin vodou plocha přes 20 m2</t>
  </si>
  <si>
    <t>797404056</t>
  </si>
  <si>
    <t>Zalití rostlin vodou plochy záhonů jednotlivě přes 20 m2</t>
  </si>
  <si>
    <t>https://podminky.urs.cz/item/CS_URS_2024_02/185804312</t>
  </si>
  <si>
    <t>3*0,010*(Ohum_svah_L+ohum_rov)</t>
  </si>
  <si>
    <t>Zakládání</t>
  </si>
  <si>
    <t>211531111R</t>
  </si>
  <si>
    <t>Výplň odvodňovacích žeber nebo trativodů místním betonovým recyklátem frakce 32 až 63 mm</t>
  </si>
  <si>
    <t>978016143</t>
  </si>
  <si>
    <t>Výplň místním betonovým recyklátem odvodňovacích žeber nebo trativodů bez zhutnění, s úpravou povrchu frakce 32 až 63 mm</t>
  </si>
  <si>
    <t>Poznámka k položce:_x000D_
Přesun hmot je součástí položky: Vodorovná doprava suti ze sypkých materiálů - přesun betonového recyklátu na místo použití</t>
  </si>
  <si>
    <t>Drenážní potrubí multikanálu viz C.3. a D.1.9</t>
  </si>
  <si>
    <t xml:space="preserve">0,15*Drenaz_p </t>
  </si>
  <si>
    <t>-0,2*(26+24)*0,15 "odpočet delky potrubí ve stěně šachty"</t>
  </si>
  <si>
    <t>212755214</t>
  </si>
  <si>
    <t>Trativody z drenážních trubek plastových flexibilních D 100 mm bez lože</t>
  </si>
  <si>
    <t>2106083299</t>
  </si>
  <si>
    <t>Trativody bez lože z drenážních trubek plastových flexibilních D 100 mm</t>
  </si>
  <si>
    <t>https://podminky.urs.cz/item/CS_URS_2024_02/212755214</t>
  </si>
  <si>
    <t>Drenážní potrubí RŠ viz C.3. a D.1.9</t>
  </si>
  <si>
    <t>26*1,2"m - PS PK"</t>
  </si>
  <si>
    <t>24*1,2"m - LS PK"</t>
  </si>
  <si>
    <t>60*1,05 'Přepočtené koeficientem množství</t>
  </si>
  <si>
    <t>221211114</t>
  </si>
  <si>
    <t>Vrty přenosnými kladivy D do 56 mm úklon do 90° hl do 10 m hor. IV</t>
  </si>
  <si>
    <t>1134081426</t>
  </si>
  <si>
    <t>Vrty přenosnými vrtacími kladivy v hloubce 0 až 10 m průměru přes 13 do 56 mm, do úklonu 90° (úpadně až horizontálně ), v hornině tř. IV</t>
  </si>
  <si>
    <t>https://podminky.urs.cz/item/CS_URS_2024_02/221211114</t>
  </si>
  <si>
    <t>Viz příloha D.1.4, D.1.5 a D.1.6</t>
  </si>
  <si>
    <t>(70,5*6,8+23,0*3,8)*4 "4 ks/m2 viz příloha D.1.4 a D.1.5  - šikmé vrty ve stěně - Levá strana PK" *0,6 "m"</t>
  </si>
  <si>
    <t xml:space="preserve">(70,5*6,8+23,0*3,8)*4 "4 ks/m2 viz příloha D.1.4 a D.1.5 - šikmé vrty ve stěně - Pravá strana PK" *0,6 "m" </t>
  </si>
  <si>
    <t>22121R04</t>
  </si>
  <si>
    <t>Zapravení šikmých vrtů polymercementovou maltou</t>
  </si>
  <si>
    <t>-2084753154</t>
  </si>
  <si>
    <t>(70,5*6,8+23,0*3,8)*2"strany"*4 "4ks/m2  - šikmé vrty"</t>
  </si>
  <si>
    <t>4534 "zaokrouhleno na Ks"</t>
  </si>
  <si>
    <t>282605111R</t>
  </si>
  <si>
    <t>Injektování vysokotlaké pryskyřicemi neředitelnými vodou povrchové vysokotlaké tlakem do 30 MPa</t>
  </si>
  <si>
    <t>hod</t>
  </si>
  <si>
    <t>-1805928900</t>
  </si>
  <si>
    <t>Injektování povrchové vysokotlaké pryskyřicemi neředitelnými vodou bez obturátoru, tlakem do 30,0 MPa</t>
  </si>
  <si>
    <t>https://podminky.urs.cz/item/CS_URS_2024_02/282605111R</t>
  </si>
  <si>
    <t>Injektáž cementovou směsí</t>
  </si>
  <si>
    <t>0,15*0,6*Sikmy_vrt  "injektování šikmých vrtů ve stěně - druhá fáze"</t>
  </si>
  <si>
    <t>282R25</t>
  </si>
  <si>
    <t>polyuretanová injektážní těsnící hmota</t>
  </si>
  <si>
    <t>-1913517661</t>
  </si>
  <si>
    <t>Těsnění polyuretanovou pryskyřicí</t>
  </si>
  <si>
    <t>0,6*Sikmy_vrt "1 kg/m"</t>
  </si>
  <si>
    <t>282R14</t>
  </si>
  <si>
    <t>Dodávka a osazení injektážního pakru šikmých vrtů injektáže</t>
  </si>
  <si>
    <t>-774127339</t>
  </si>
  <si>
    <t>Svislé a kompletní konstrukce</t>
  </si>
  <si>
    <t>321222312</t>
  </si>
  <si>
    <t>Zdění obkladního zdiva vodních staveb kvádrového objem přes 0,2 do 0,5 m3</t>
  </si>
  <si>
    <t>1113866385</t>
  </si>
  <si>
    <t>Zdění obkladního zdiva vodních staveb přehrad, jezů a plavebních komor, spodní stavby vodních elektráren, odběrných věží a výpustných zařízení, opěrných zdí, šachet, šachtic a ostatních konstrukcí kvádrového s vyspárováním na maltu cementovou kvádrů objemu přes 0,2 do 0,5 m3</t>
  </si>
  <si>
    <t>https://podminky.urs.cz/item/CS_URS_2024_02/321222312</t>
  </si>
  <si>
    <t>Přeložení původních kamenných kvádrů viz C.3.</t>
  </si>
  <si>
    <t>3212223R2</t>
  </si>
  <si>
    <t>Kamenné kvádry broušené</t>
  </si>
  <si>
    <t>353978055</t>
  </si>
  <si>
    <t>Poznámka k položce:_x000D_
Uvažováno 15% zničení původních kvádrů při rozebrání a nahrazeno novými.</t>
  </si>
  <si>
    <t>0,15*Kamen_kvadry "15% nových kamenných kvádrů"</t>
  </si>
  <si>
    <t>321311116</t>
  </si>
  <si>
    <t>Konstrukce vodních staveb z betonu prostého mrazuvzdorného tř. C 30/37</t>
  </si>
  <si>
    <t>-953758307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</si>
  <si>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 mrazovými cykly tř. C 30/37</t>
  </si>
  <si>
    <t>https://podminky.urs.cz/item/CS_URS_2024_02/321311116</t>
  </si>
  <si>
    <t xml:space="preserve">Poznámka k položce:_x000D_
Beton C 30/37 XC4 XF3_x000D_
Případný staveništní přesun hmot, který není zohledněn v položce: Příplatek za ztíženou dopravu betonové směsi na stavbu, bude zahrnut do ceny této položky._x000D_
</t>
  </si>
  <si>
    <t>Beton C 30/37 XC4 XF3</t>
  </si>
  <si>
    <t>Sanace trhliny pravého dolního výklenku lin. pohonu uzávěru obtoků</t>
  </si>
  <si>
    <t>0,9 "m3"</t>
  </si>
  <si>
    <t>321321116</t>
  </si>
  <si>
    <t>Konstrukce vodních staveb ze ŽB mrazuvzdorného tř. C 30/37</t>
  </si>
  <si>
    <t>259907729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</si>
  <si>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 mrazovými cykly tř. C 30/37</t>
  </si>
  <si>
    <t>https://podminky.urs.cz/item/CS_URS_2024_02/321321116</t>
  </si>
  <si>
    <t xml:space="preserve">Poznámka k položce:_x000D_
Beton C 30/37 XC4 XF3 _x000D_
Případný staveništní přesun hmot, který není zohledněn v položce: Příplatek za ztíženou dopravu betonové směsi na stavbu, bude zahrnut do ceny této položky._x000D_
</t>
  </si>
  <si>
    <t xml:space="preserve">Beton C 30/37 XC4 XF3 </t>
  </si>
  <si>
    <t>šachta odvzdušnění viz příloha C.3 a D.1.9</t>
  </si>
  <si>
    <t xml:space="preserve">(1,4*1,2*0,2+4,62*0,2*1,1)*2"ks" </t>
  </si>
  <si>
    <t>Viz D.1.17</t>
  </si>
  <si>
    <t>Navýšení dna výklenků pohonů uzávěru obtoku</t>
  </si>
  <si>
    <t>(0,4*0,12*0,24*2"ks"+  0,42*0,7*0,4"kapsa" + 1,11*4,0*0,24 +1,1*0,76*0,24"dno")*6"ks"</t>
  </si>
  <si>
    <t>(0,8*2,25*0,3 "vytzužený kus pruty")*6"ks"</t>
  </si>
  <si>
    <t xml:space="preserve">Navýšení dna výklenků pohonů vrat středního ohlaví </t>
  </si>
  <si>
    <t>(0,3"m2"*0,4"kapsa" +4,5"m2"*0,24"dno")*2"ks"</t>
  </si>
  <si>
    <t xml:space="preserve">Navýšení dna výklenků pohonů vrat dolního ohlaví </t>
  </si>
  <si>
    <t>(0,3"m2"*0,4"kapsa" +5,47"m2"*0,24"dno")*2"ks"</t>
  </si>
  <si>
    <t>Strop šachty klapky LS PK - Viz C.3</t>
  </si>
  <si>
    <t>C3037_stropKlap</t>
  </si>
  <si>
    <t>0,3*4,0 "m2"</t>
  </si>
  <si>
    <t>Schodiště - Viz C.3</t>
  </si>
  <si>
    <t>1,7"m3" *2"ks"</t>
  </si>
  <si>
    <t xml:space="preserve">Ozub - ukončení plata podél vsakovacího drénu - Viz C.3. a D.1.5 </t>
  </si>
  <si>
    <t>50,5 "m2" *0,4</t>
  </si>
  <si>
    <t>Kabelový multikanál Viz C.3. a D.1.9</t>
  </si>
  <si>
    <t>Pravá strana</t>
  </si>
  <si>
    <t>(187,9+6,05+72,4)*0,62"m2"</t>
  </si>
  <si>
    <t>1,3"m2"*0,2 "čelo" *4"ks"</t>
  </si>
  <si>
    <t>Levá strana</t>
  </si>
  <si>
    <t>(8,3+158,8+26,6+73,5)*0,62"m2"</t>
  </si>
  <si>
    <t>11,39"m2-stěny"*1,0 "výška" +34,37"m2-dno"*0,2"vyska"</t>
  </si>
  <si>
    <t>1,3"m2"*0,2 "čelo" *6"ks"</t>
  </si>
  <si>
    <t xml:space="preserve">Vyplnění otvorů v původní ŽB konstrukci </t>
  </si>
  <si>
    <t>1,0*(6,6+6,9+6,5+7,0)"m2" " výklenky dynamické ochrany"</t>
  </si>
  <si>
    <t>321351010</t>
  </si>
  <si>
    <t>Bednění konstrukcí vodních staveb rovinné - zřízení</t>
  </si>
  <si>
    <t>-1068847981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</si>
  <si>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</si>
  <si>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https://podminky.urs.cz/item/CS_URS_2024_02/321351010</t>
  </si>
  <si>
    <t>Šachty odvzdušnění viz příloha C.3 a D</t>
  </si>
  <si>
    <t>(1,94*2+1,3*1,2+1,5*1,2) *2"ks"</t>
  </si>
  <si>
    <t>Bednění hran plata PK viz C.3.</t>
  </si>
  <si>
    <t>279,2*0,4 "viz C.3 - levé strany"</t>
  </si>
  <si>
    <t>250,9*0,4 "viz C.3 a D.1.5. - zakončení v oblasti drenu"</t>
  </si>
  <si>
    <t>298,7*0,4 "viz C.3 - pravé strany"</t>
  </si>
  <si>
    <t>Bednění hran výklenků dynamické ochrany - Viz příloha C.3. a D.1.4</t>
  </si>
  <si>
    <t>1,0*(1,4+1,45+1,4+1,45)</t>
  </si>
  <si>
    <t>Strop šachty klapky</t>
  </si>
  <si>
    <t>3,6*0,25 +4,8 "m2"</t>
  </si>
  <si>
    <t>(0,4*0,72 + 0,7*0,7"kapsa" + 1,11*0,22 +1,11*0,22*2+2,25*0,3*2 "dno"+25,35*0,3"okraj plata")*6"ks"</t>
  </si>
  <si>
    <t>(0,7*0,4"kapsa" +1,25*0,22"dno"+9,35*0,3"okraj plata")*2"ks"</t>
  </si>
  <si>
    <t>(0,7*0,4"kapsa" +1,66*0,22"dno"+8,8*0,3"okraj plata")*2"ks"</t>
  </si>
  <si>
    <t>(187,9+6,05+72,4)*2,0</t>
  </si>
  <si>
    <t>3,4"m2 - čelo" *4"ks"</t>
  </si>
  <si>
    <t>"DS" 0,62"m2"*33 "ks"</t>
  </si>
  <si>
    <t>(8,3+158,8+26,6+73,5)*2,0</t>
  </si>
  <si>
    <t>"rozvětvení kanálků" (2,55+32,8+7,05+17,5)*2,0</t>
  </si>
  <si>
    <t>3,4"m2 - čelo" *6"ks"</t>
  </si>
  <si>
    <t>321352010</t>
  </si>
  <si>
    <t>Bednění konstrukcí vodních staveb rovinné - odstranění</t>
  </si>
  <si>
    <t>-39898947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</si>
  <si>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</si>
  <si>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https://podminky.urs.cz/item/CS_URS_2024_02/321352010</t>
  </si>
  <si>
    <t>321366111</t>
  </si>
  <si>
    <t>Výztuž železobetonových konstrukcí vodních staveb z oceli 10 505 D do 12 mm</t>
  </si>
  <si>
    <t>990807643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</si>
  <si>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</si>
  <si>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https://podminky.urs.cz/item/CS_URS_2024_02/321366111</t>
  </si>
  <si>
    <t>C3037_šachta*75/1000 "75 kg/m3 - výztuž revizních šachet"</t>
  </si>
  <si>
    <t>uzaver_obtoku*135"kg/m3"/1000</t>
  </si>
  <si>
    <t>schodiste *80/1000 "80 kg/m3"</t>
  </si>
  <si>
    <t>multikanal_LS*85/1000 "80 kg/m3"</t>
  </si>
  <si>
    <t>multikanal_PS*70/1000 "80 kg/m3"</t>
  </si>
  <si>
    <t>321368211</t>
  </si>
  <si>
    <t>Výztuž železobetonových konstrukcí vodních staveb ze svařovaných sítí</t>
  </si>
  <si>
    <t>-1461636382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</si>
  <si>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 ocelových tažených drátů jakéhokoliv druhu oceli jakéhokoliv průměru a roztečí</t>
  </si>
  <si>
    <t>https://podminky.urs.cz/item/CS_URS_2024_02/321368211</t>
  </si>
  <si>
    <t>Výklenky dynamické ochrany</t>
  </si>
  <si>
    <t>(0,9*1,1)*5,27*2/1000 "viz příloha C.3 a D.1.4- 2x KY86" *4 "ks"</t>
  </si>
  <si>
    <t>(1,11*4,0 +1,1*0,76"dno")*6"ks" *7,99*2*1,2/1000 "KY81 + 20% přesahy"</t>
  </si>
  <si>
    <t>4,5"m2, dno"*2"ks" *7,99*2*1,2/1000 "KY81 + 20% přesahy"</t>
  </si>
  <si>
    <t>5,47"m2, dno"*2"ks" *7,99*2*1,2/1000 "KY81 + 20% přesahy"</t>
  </si>
  <si>
    <t>3,5*1,2*2"ks" *7,99*1,2/1000 "KY81 + 20% přesahy"</t>
  </si>
  <si>
    <t>338171115</t>
  </si>
  <si>
    <t>Osazování sloupků a vzpěr plotových ocelových v do 2 m ukotvením k pevnému podkladu</t>
  </si>
  <si>
    <t>-1601057551</t>
  </si>
  <si>
    <t>Montáž sloupků a vzpěr plotových ocelových trubkových nebo profilovaných výšky do 2 m ukotvením k pevnému podkladu</t>
  </si>
  <si>
    <t>https://podminky.urs.cz/item/CS_URS_2024_02/338171115</t>
  </si>
  <si>
    <t>Viz C.3</t>
  </si>
  <si>
    <t>55342157R2</t>
  </si>
  <si>
    <t>plotový sloupek kotvený do betonu pro svařované panely profilovaný oválný 60x60mm dl 1,5-2,0m povrchová úprava Pz a komaxit</t>
  </si>
  <si>
    <t>2142958482</t>
  </si>
  <si>
    <t>338171123</t>
  </si>
  <si>
    <t>Osazování sloupků a vzpěr plotových ocelových v přes 2 do 2,6 m se zabetonováním</t>
  </si>
  <si>
    <t>332025714</t>
  </si>
  <si>
    <t>Montáž sloupků a vzpěr plotových ocelových trubkových nebo profilovaných výšky přes 2 do 2,6 m se zabetonováním do 0,08 m3 do připravených jamek</t>
  </si>
  <si>
    <t>https://podminky.urs.cz/item/CS_URS_2024_02/338171123</t>
  </si>
  <si>
    <t>55342157R</t>
  </si>
  <si>
    <t>plotový sloupek s patkou pro svařované panely profilovaný oválný 60x60mm dl 1,5-2,0m povrchová úprava Pz a komaxit</t>
  </si>
  <si>
    <t>743638420</t>
  </si>
  <si>
    <t>3+2</t>
  </si>
  <si>
    <t>348171130</t>
  </si>
  <si>
    <t>Montáž rámového oplocení v přes 1,5 do 2 m</t>
  </si>
  <si>
    <t>287311024</t>
  </si>
  <si>
    <t>Montáž oplocení z dílců kovových rámových, na ocelové sloupky, výšky přes 1,5 do 2,0 m</t>
  </si>
  <si>
    <t>https://podminky.urs.cz/item/CS_URS_2024_02/348171130</t>
  </si>
  <si>
    <t>Viz příloha C.3</t>
  </si>
  <si>
    <t>16,5+13,1</t>
  </si>
  <si>
    <t>348-R</t>
  </si>
  <si>
    <t>dodávka rámového oplocení</t>
  </si>
  <si>
    <t>141380506</t>
  </si>
  <si>
    <t>dodávka rámového oplocení, vč. příslušenství</t>
  </si>
  <si>
    <t>Vodorovné konstrukce</t>
  </si>
  <si>
    <t>430321616</t>
  </si>
  <si>
    <t>Schodišťová konstrukce a rampa ze ŽB tř. C 30/37</t>
  </si>
  <si>
    <t>541598153</t>
  </si>
  <si>
    <t>Schodišťové konstrukce a rampy z betonu železového (bez výztuže) stupně, schodnice, ramena, podesty s nosníky tř. C 30/37</t>
  </si>
  <si>
    <t>https://podminky.urs.cz/item/CS_URS_2024_02/430321616</t>
  </si>
  <si>
    <t xml:space="preserve">Poznámka k položce:_x000D_
Případný staveništní přesun hmot, který není zohledněn v položce: Příplatek za ztíženou dopravu betonové směsi na stavbu, bude zahrnut do ceny této položky._x000D_
</t>
  </si>
  <si>
    <t xml:space="preserve">1,5 "nové schodiště v oblasti kam. dlažby" *2 "ks" </t>
  </si>
  <si>
    <t>430361821</t>
  </si>
  <si>
    <t>Výztuž schodišťové konstrukce a rampy betonářskou ocelí 10 505</t>
  </si>
  <si>
    <t>-493682885</t>
  </si>
  <si>
    <t>Výztuž schodišťových konstrukcí a ramp stupňů, schodnic, ramen, podest s nosníky z betonářské oceli 10 505 (R) nebo BSt 500</t>
  </si>
  <si>
    <t>https://podminky.urs.cz/item/CS_URS_2024_02/430361821</t>
  </si>
  <si>
    <t>schody_C3037*90 "kg/m3" /1000</t>
  </si>
  <si>
    <t>451315136R</t>
  </si>
  <si>
    <t>Výplňová vrstva z betonu C 20/25</t>
  </si>
  <si>
    <t>-220895135</t>
  </si>
  <si>
    <t>Výplňové vrstvy z betonu prostého C 20/25</t>
  </si>
  <si>
    <t>Vyplnění původní trasy kabelových kanálků - Viz C.3.a D.1.5 až D.1.7</t>
  </si>
  <si>
    <t xml:space="preserve">9,65"m2"*0,25 </t>
  </si>
  <si>
    <t>90,8"m2"*0,45 "počátek plata - šachta odvzdušnění"</t>
  </si>
  <si>
    <t>27,5"m2"*0,22 "šachta odvzdušnění - okolí velínu"</t>
  </si>
  <si>
    <t>2,74"m2"*0,3 "konec plata"</t>
  </si>
  <si>
    <t>451317113R</t>
  </si>
  <si>
    <t>Podklad pod dlažbu z betonu prostého pro prostředí s mrazovými cykly C 20/25 tl přes 150 do 200 mm</t>
  </si>
  <si>
    <t>-817035525</t>
  </si>
  <si>
    <t>Podklad pod dlažbu z betonu prostého pro prostředí s mrazovými cykly tř. C 20/25 tl. přes 150 do 200 mm</t>
  </si>
  <si>
    <t>451315114</t>
  </si>
  <si>
    <t>Podkladní nebo výplňová vrstva z betonu C 12/15 tl do 100 mm</t>
  </si>
  <si>
    <t>705087101</t>
  </si>
  <si>
    <t>Podkladní a výplňové vrstvy z betonu prostého tloušťky do 100 mm, z betonu C 12/15</t>
  </si>
  <si>
    <t>https://podminky.urs.cz/item/CS_URS_2024_02/451315114</t>
  </si>
  <si>
    <t>šachty odvzdušnění viz C.3 a D.1.9</t>
  </si>
  <si>
    <t>1,2*1,4 *2"ks"</t>
  </si>
  <si>
    <t>(188,3+6,05+72,8)*1,1</t>
  </si>
  <si>
    <t>(8,7+158,6+26,8+73,9)*1,1+34,35 "m2 - rozvětvení kanálu"</t>
  </si>
  <si>
    <t>457311116</t>
  </si>
  <si>
    <t>Vyrovnávací nebo spádový beton C 20/25 včetně úpravy povrchu</t>
  </si>
  <si>
    <t>643781922</t>
  </si>
  <si>
    <t>Vyrovnávací nebo spádový beton včetně úpravy povrchu C 20/25</t>
  </si>
  <si>
    <t>https://podminky.urs.cz/item/CS_URS_2024_02/457311116</t>
  </si>
  <si>
    <t>(188,1+6,05+72,4)*0,054"m2"</t>
  </si>
  <si>
    <t>(8,7+158,6+26,8+73,9)*0,054"m2"+23,0 "m2 - rozvětvení kanálu"*0,077"stredni vyska"</t>
  </si>
  <si>
    <t>457531113</t>
  </si>
  <si>
    <t>Filtrační vrstvy z hrubého drceného kameniva bez zhutnění frakce 63 až 125 mm</t>
  </si>
  <si>
    <t>-129861018</t>
  </si>
  <si>
    <t>Filtrační vrstvy jakékoliv tloušťky a sklonu z hrubého drceného kameniva bez zhutnění, frakce 63-125 mm</t>
  </si>
  <si>
    <t>https://podminky.urs.cz/item/CS_URS_2024_02/457531113</t>
  </si>
  <si>
    <t>Viz příloha D.1.5, D.1.6 a C.3.</t>
  </si>
  <si>
    <t>0,52*250,8 "Pravá strana PK - vsakovací drén"</t>
  </si>
  <si>
    <t>465513327</t>
  </si>
  <si>
    <t>Dlažba z lomového kamene na cementovou maltu s vyspárováním tl 300 mm pro hráze</t>
  </si>
  <si>
    <t>-1503345177</t>
  </si>
  <si>
    <t>Dlažba z lomového kamene lomařsky upraveného na cementovou maltu, s vyspárováním cementovou maltou, tl. kamene 300 mm</t>
  </si>
  <si>
    <t>https://podminky.urs.cz/item/CS_URS_2024_02/465513327</t>
  </si>
  <si>
    <t xml:space="preserve">Viz příloha C.3. </t>
  </si>
  <si>
    <t>100,4+44,1*1,202 "Pravá strana PK"</t>
  </si>
  <si>
    <t>70,0+34,8*1,202  "Levá strana PK"</t>
  </si>
  <si>
    <t>Komunikace pozemní</t>
  </si>
  <si>
    <t>564951313R</t>
  </si>
  <si>
    <t>Podklad z místního betonového recyklátu plochy přes 100 m2 tl 150 mm</t>
  </si>
  <si>
    <t>1885530966</t>
  </si>
  <si>
    <t>Podklad nebo podsyp z místního betonového recyklátu s rozprostřením a zhutněním plochy přes 100 m2, po zhutnění tl. 150 mm</t>
  </si>
  <si>
    <t>viz příloha C.3 a D.1.5. - nový sjezd na ŽB platO</t>
  </si>
  <si>
    <t>sjezd "frakce 16-32 mm"</t>
  </si>
  <si>
    <t>sjezd "frakce 32-63 mm"</t>
  </si>
  <si>
    <t>DKB "drenážní vrstva"</t>
  </si>
  <si>
    <t>564971315R</t>
  </si>
  <si>
    <t>Podklad z místního betonového recyklátu plochy přes 100 m2 tl 250 mm</t>
  </si>
  <si>
    <t>449581989</t>
  </si>
  <si>
    <t>Podklad nebo podsyp z místního betonového recyklátu s rozprostřením a zhutněním plochy přes 100 m2, po zhutnění tl. 250 mm</t>
  </si>
  <si>
    <t>Doplnění původního ŠP materiálu</t>
  </si>
  <si>
    <t>Viz příloha D.1.8.</t>
  </si>
  <si>
    <t>S2+S3</t>
  </si>
  <si>
    <t>57190811R</t>
  </si>
  <si>
    <t>Kryt vymývaným dekoračním kamenivem (kačírkem) tl 150 mm</t>
  </si>
  <si>
    <t>-1518208229</t>
  </si>
  <si>
    <t>Kryt vymývaným dekoračním kamenivem (kačírkem) tl. 150 mm frakce 16/32 mm</t>
  </si>
  <si>
    <t>0,5*0,5*250,8 "pravá strana PK - vsakovací drén"</t>
  </si>
  <si>
    <t>581151115R</t>
  </si>
  <si>
    <t xml:space="preserve">Železobetonová deska plata C 30/37, XC4, XF3, tl. 300 mm </t>
  </si>
  <si>
    <t>-373963399</t>
  </si>
  <si>
    <t xml:space="preserve">Železobetonová deska plata C 30/37, XC4, XF3, tl. 300 mm 
</t>
  </si>
  <si>
    <t>Viz příloha C.3.</t>
  </si>
  <si>
    <t>Skladba S1</t>
  </si>
  <si>
    <t>209,95 "levá strana PK"</t>
  </si>
  <si>
    <t>757,35 "pravá strana PK"</t>
  </si>
  <si>
    <t>Skladba S2</t>
  </si>
  <si>
    <t>614,8 "levá strana PK"</t>
  </si>
  <si>
    <t>416,8 "levá strana - sjezd"</t>
  </si>
  <si>
    <t>(770,55-50,5"ozub") "pravá strana PK"</t>
  </si>
  <si>
    <t>Skladba S3</t>
  </si>
  <si>
    <t>217,5 "levá strana PK"</t>
  </si>
  <si>
    <t>Skladba S4</t>
  </si>
  <si>
    <t>275,9 "levá strana PK"</t>
  </si>
  <si>
    <t>5811R1</t>
  </si>
  <si>
    <t>Příplatek za zbarvení betonu - Colorcreet cihlově červená</t>
  </si>
  <si>
    <t>-2135726145</t>
  </si>
  <si>
    <t xml:space="preserve">Příplatek za zbarvení betonu - Colorcreet cihlově červená
</t>
  </si>
  <si>
    <t>viz příloha C.3.</t>
  </si>
  <si>
    <t>S3+S4</t>
  </si>
  <si>
    <t>5812R</t>
  </si>
  <si>
    <t>Úprava povrchu cementobetonového krytu striáží</t>
  </si>
  <si>
    <t>1789980695</t>
  </si>
  <si>
    <t>Viz příloha D.1.8 a C.3.</t>
  </si>
  <si>
    <t>S2+50,5"ozub"</t>
  </si>
  <si>
    <t>Odečet plochy kamenných kvádrů</t>
  </si>
  <si>
    <t>-Kamen_kvadry/0,3</t>
  </si>
  <si>
    <t>Odečet kanálku hydrauliky</t>
  </si>
  <si>
    <t>-18,6 "m2 - levá strana PK"</t>
  </si>
  <si>
    <t>Odečet kanálku vzduchu</t>
  </si>
  <si>
    <t>-9,23 "m2 - levá strana PK"</t>
  </si>
  <si>
    <t xml:space="preserve">Odečet ŽB kcí </t>
  </si>
  <si>
    <t>-3,0</t>
  </si>
  <si>
    <t>5812R2</t>
  </si>
  <si>
    <t>Hlazení povrchu cementobetonového krytu</t>
  </si>
  <si>
    <t>601322237</t>
  </si>
  <si>
    <t>Úprava povrchu cementobetonového krytu striáží, vč. předešlého hlazení betonu</t>
  </si>
  <si>
    <t>321366111R</t>
  </si>
  <si>
    <t xml:space="preserve">Výztuž cementobetonového z oceli 10 505 </t>
  </si>
  <si>
    <t>1997630961</t>
  </si>
  <si>
    <t>Viz příloha D.1.8</t>
  </si>
  <si>
    <t>S3*0,34*120/1000 "120 kg/m3 "</t>
  </si>
  <si>
    <t>S4*0,34*120/1000 "120 kg/m3 "</t>
  </si>
  <si>
    <t>919716111R</t>
  </si>
  <si>
    <t>Výztuž cementobetonového krytu ze svařovaných sítí</t>
  </si>
  <si>
    <t>680322523</t>
  </si>
  <si>
    <t>Ocelová výztuž cementobetonového krytu ze svařovaných sítí</t>
  </si>
  <si>
    <t>Poznámka k položce:_x000D_
Výztuž desky plata.</t>
  </si>
  <si>
    <t>Skladba S1+S5 , S6</t>
  </si>
  <si>
    <t>2*7,99*S1*1,2/1000 "2x KY81 + 20% presahy"</t>
  </si>
  <si>
    <t>2*5,27*S1*1,2/1000 "2x KY86 + 20% presahy"</t>
  </si>
  <si>
    <t>2*7,99*(S2+50,5"m2 - ozub")*1,2/1000 "2x KY81 + 20% presahy"</t>
  </si>
  <si>
    <t>2*5,27*(S2+50,5"m2 - ozub")*1,2/1000 "2x KY86 + 20% presahy"</t>
  </si>
  <si>
    <t>3*7,99*S3*1,2/1000 "3x KY81 + 20% presahy"</t>
  </si>
  <si>
    <t>Skladba S4+s6</t>
  </si>
  <si>
    <t>3*7,99*S4*1,2/1000 "3x KY81 + 20% presahy"</t>
  </si>
  <si>
    <t>Trubní vedení</t>
  </si>
  <si>
    <t>871218211</t>
  </si>
  <si>
    <t>Drenáže z trubek novodurových DN přes 25 do 50 mm</t>
  </si>
  <si>
    <t>-2128252829</t>
  </si>
  <si>
    <t>Drenáže a trubky pro měřící zařízení novodurové, DN přes 25 do 50 mm</t>
  </si>
  <si>
    <t>https://podminky.urs.cz/item/CS_URS_2024_02/871218211</t>
  </si>
  <si>
    <t>0,257 "viz příloha C.3. a D.1.14 - šachta pro ukotvení jeřábku" *6 "ks"</t>
  </si>
  <si>
    <t>871353121</t>
  </si>
  <si>
    <t>Montáž kanalizačního potrubí hladkého plnostěnného SN 8 z PVC-U DN 200</t>
  </si>
  <si>
    <t>496554993</t>
  </si>
  <si>
    <t>Montáž kanalizačního potrubí z tvrdého PVC-U hladkého plnostěnného tuhost SN 8 DN 200</t>
  </si>
  <si>
    <t>https://podminky.urs.cz/item/CS_URS_2024_02/871353121</t>
  </si>
  <si>
    <t>viz příloha C.3 a D.1.15</t>
  </si>
  <si>
    <t>3,0+1,4 "vyvedení ze štěrbinového žlabu"</t>
  </si>
  <si>
    <t>6,0+1,2 "propojení štěrbinového žlabu"</t>
  </si>
  <si>
    <t>28611136</t>
  </si>
  <si>
    <t>trubka kanalizační PVC DN 200x1000mm SN4</t>
  </si>
  <si>
    <t>-495226771</t>
  </si>
  <si>
    <t>11,6*1,05 'Přepočtené koeficientem množství</t>
  </si>
  <si>
    <t>877355211</t>
  </si>
  <si>
    <t>Montáž kolen na kanalizačním potrubí z PP nebo tvrdého PVC-U trub hladkých plnostěnných DN 200</t>
  </si>
  <si>
    <t>414598209</t>
  </si>
  <si>
    <t>Montáž tvarovek na kanalizačním plastovém potrubí z PP nebo PVC-U hladkého plnostěnného kolen, víček nebo hrdlových uzávěrů DN 200</t>
  </si>
  <si>
    <t>https://podminky.urs.cz/item/CS_URS_2024_02/877355211</t>
  </si>
  <si>
    <t>2 "čistící kus se spodní výpustí"</t>
  </si>
  <si>
    <t>28611364</t>
  </si>
  <si>
    <t>koleno kanalizační PVC KG 200x15°</t>
  </si>
  <si>
    <t>-131728851</t>
  </si>
  <si>
    <t>452112112</t>
  </si>
  <si>
    <t>Osazení betonových prstenců nebo rámů v do 100 mm pod poklopy a mříže</t>
  </si>
  <si>
    <t>1576097904</t>
  </si>
  <si>
    <t>Osazení betonových dílců prstenců nebo rámů pod poklopy a mříže, výšky do 100 mm</t>
  </si>
  <si>
    <t>https://podminky.urs.cz/item/CS_URS_2024_02/452112112</t>
  </si>
  <si>
    <t>2 "viz příloha C.3 - nyvýšení stávající šachty"</t>
  </si>
  <si>
    <t>59224010</t>
  </si>
  <si>
    <t>prstenec šachtový vyrovnávací betonový 625x100x40mm</t>
  </si>
  <si>
    <t>-1304128196</t>
  </si>
  <si>
    <t>899102211</t>
  </si>
  <si>
    <t>Demontáž poklopů litinových nebo ocelových včetně rámů hmotnosti přes 50 do 100 kg</t>
  </si>
  <si>
    <t>-310530880</t>
  </si>
  <si>
    <t>Demontáž poklopů litinových a ocelových včetně rámů, hmotnosti jednotlivě přes 50 do 100 Kg</t>
  </si>
  <si>
    <t>https://podminky.urs.cz/item/CS_URS_2024_02/899102211</t>
  </si>
  <si>
    <t>899104112</t>
  </si>
  <si>
    <t>Osazení poklopů litinových, ocelových nebo železobetonových včetně rámů pro třídu zatížení D400, E600</t>
  </si>
  <si>
    <t>621417977</t>
  </si>
  <si>
    <t>https://podminky.urs.cz/item/CS_URS_2024_02/899104112</t>
  </si>
  <si>
    <t>28661932R</t>
  </si>
  <si>
    <t>poklop šachtový vodotěsný DN 600 pro třídu zatížení D</t>
  </si>
  <si>
    <t>-1716647921</t>
  </si>
  <si>
    <t>899620141R</t>
  </si>
  <si>
    <t>Obetonování čistícího dílce se spodním výtokem betonem prostým tř. C 20/25 otevřený výkop</t>
  </si>
  <si>
    <t>1571349480</t>
  </si>
  <si>
    <t>Poznámka k položce:_x000D_
Přesun hmot je v ceně položky: příplatk za ztíženou dopravu betonové směsi na stavbu</t>
  </si>
  <si>
    <t>3*0,8 "viz příloha D.1.15" *2 "ks"</t>
  </si>
  <si>
    <t>899623161</t>
  </si>
  <si>
    <t>Obetonování potrubí nebo zdiva stok betonem prostým tř. C 20/25 v otevřeném výkopu</t>
  </si>
  <si>
    <t>-1321908875</t>
  </si>
  <si>
    <t>Obetonování potrubí nebo zdiva stok betonem prostým v otevřeném výkopu, betonem tř. C 20/25</t>
  </si>
  <si>
    <t>https://podminky.urs.cz/item/CS_URS_2024_02/899623161</t>
  </si>
  <si>
    <t>Obetonovani potrubi štěrbinového žlabu</t>
  </si>
  <si>
    <t>potrubi_zlab*0,1</t>
  </si>
  <si>
    <t>899640122R</t>
  </si>
  <si>
    <t>Bednění pro obetonování čistícího dílce se spodním výtokem otevřený výkop odstranění</t>
  </si>
  <si>
    <t>-599806627</t>
  </si>
  <si>
    <t>1,2*3,06 "viz příloha D.1.15" *2 "ks"</t>
  </si>
  <si>
    <t>899641121R</t>
  </si>
  <si>
    <t>Bednění pro obetonování čistícího dílce se spodním výtokem otevřený výkop zřízení</t>
  </si>
  <si>
    <t>1240361929</t>
  </si>
  <si>
    <t>899643121</t>
  </si>
  <si>
    <t>Bednění pro obetonování potrubí otevřený výkop zřízení</t>
  </si>
  <si>
    <t>321820932</t>
  </si>
  <si>
    <t>Bednění pro obetonování potrubí v otevřeném výkopu zřízení</t>
  </si>
  <si>
    <t>https://podminky.urs.cz/item/CS_URS_2024_02/899643121</t>
  </si>
  <si>
    <t>potrubi_zlab*(0,32*2)</t>
  </si>
  <si>
    <t>899643122</t>
  </si>
  <si>
    <t>Bednění pro obetonování potrubí otevřený výkop odstranění</t>
  </si>
  <si>
    <t>1117200982</t>
  </si>
  <si>
    <t>Bednění pro obetonování potrubí v otevřeném výkopu odstranění</t>
  </si>
  <si>
    <t>https://podminky.urs.cz/item/CS_URS_2024_02/899643122</t>
  </si>
  <si>
    <t>Ostatní konstrukce a práce, bourání</t>
  </si>
  <si>
    <t>916231213</t>
  </si>
  <si>
    <t>Osazení chodníkového obrubníku betonového stojatého s boční opěrou do lože z betonu prostého</t>
  </si>
  <si>
    <t>-1748063357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</si>
  <si>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</si>
  <si>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https://podminky.urs.cz/item/CS_URS_2024_02/916231213</t>
  </si>
  <si>
    <t>59217017</t>
  </si>
  <si>
    <t>obrubník betonový chodníkový 1000x100x250mm</t>
  </si>
  <si>
    <t>-1260143100</t>
  </si>
  <si>
    <t>Viz příloha C.3. a D.1.5</t>
  </si>
  <si>
    <t>259,9 "Pravá strana PK"</t>
  </si>
  <si>
    <t>93,3 "Levá strana PK"</t>
  </si>
  <si>
    <t>919111233</t>
  </si>
  <si>
    <t>Řezání spár pro vytvoření komůrky š 20 mm hl 40 mm pro těsnící zálivku v CB krytu</t>
  </si>
  <si>
    <t>1623271130</t>
  </si>
  <si>
    <t>Řezání dilatačních spár v čerstvém cementobetonovém krytu vytvoření komůrky pro těsnící zálivku šířky 20 mm, hloubky 40 mm</t>
  </si>
  <si>
    <t>https://podminky.urs.cz/item/CS_URS_2024_02/919111233</t>
  </si>
  <si>
    <t>270,7 "prava strana PK"</t>
  </si>
  <si>
    <t>325,6 "levá strana PK"</t>
  </si>
  <si>
    <t>919121132</t>
  </si>
  <si>
    <t>Těsnění spár zálivkou za studena pro komůrky š 20 mm hl 40 mm s těsnicím profilem</t>
  </si>
  <si>
    <t>-13467621</t>
  </si>
  <si>
    <t>Utěsnění dilatačních spár zálivkou za studena v cementobetonovém nebo živičném krytu včetně adhezního nátěru s těsnicím profilem pod zálivkou, pro komůrky šířky 20 mm, hloubky 40 mm</t>
  </si>
  <si>
    <t>https://podminky.urs.cz/item/CS_URS_2024_02/919121132</t>
  </si>
  <si>
    <t>919726122</t>
  </si>
  <si>
    <t>Geotextilie pro ochranu, separaci a filtraci netkaná měrná hm přes 200 do 300 g/m2</t>
  </si>
  <si>
    <t>1007168547</t>
  </si>
  <si>
    <t>Geotextilie netkaná pro ochranu, separaci nebo filtraci měrná hmotnost přes 200 do 300 g/m2</t>
  </si>
  <si>
    <t>https://podminky.urs.cz/item/CS_URS_2024_02/919726122</t>
  </si>
  <si>
    <t>0,5*250,8 "Pravá strana PK - vsakovací drén"</t>
  </si>
  <si>
    <t>931994142</t>
  </si>
  <si>
    <t>Těsnění dilatační spáry betonové konstrukce polyuretanovým tmelem do pl 4,0 cm2</t>
  </si>
  <si>
    <t>-1927903388</t>
  </si>
  <si>
    <t>Těsnění spáry betonové konstrukce pásy, profily, tmely tmelem polyuretanovým spáry dilatační do 4,0 cm2</t>
  </si>
  <si>
    <t>https://podminky.urs.cz/item/CS_URS_2024_02/931994142</t>
  </si>
  <si>
    <t>Viz příloha D.1.1</t>
  </si>
  <si>
    <t>3,3*(33+33) "ks. D.S.multikanálu"</t>
  </si>
  <si>
    <t>931994151</t>
  </si>
  <si>
    <t>Těsnění spáry betonové konstrukce spárovým profilem průřezu 20/20 mm</t>
  </si>
  <si>
    <t>-1603906405</t>
  </si>
  <si>
    <t>Těsnění spáry betonové konstrukce pásy, profily, tmely spárovým profilem průřezu 20/20 mm</t>
  </si>
  <si>
    <t>https://podminky.urs.cz/item/CS_URS_2024_02/931994151</t>
  </si>
  <si>
    <t>93511412R</t>
  </si>
  <si>
    <t>Štěrbinový odvodňovací betonový žlab s obrubníkem AZD-Q 400/620 se spádem 0,5% a obetonováním</t>
  </si>
  <si>
    <t>-73047507</t>
  </si>
  <si>
    <t xml:space="preserve">Štěrbinový odvodňovací betonový žlab se základem z betonu prostého a s obetonováním rozměru 400x620 mm bez obrubníku se spádem dna 0,5 %
Podrobný popis viz příloha D.1.15
</t>
  </si>
  <si>
    <t>viz příloha C.3. a D.1.15 a D.1.17</t>
  </si>
  <si>
    <t xml:space="preserve">46"ks"*3,0 </t>
  </si>
  <si>
    <t>93511412R1</t>
  </si>
  <si>
    <t>Štěrbinový odvodňovací betonový žlab TZD-Q 400/500 se spádem 0,5% a obetonováním</t>
  </si>
  <si>
    <t>-483043472</t>
  </si>
  <si>
    <t>Štěrbinový odvodňovací betonový žlab se základem z betonu prostého a s obetonováním rozměru 400x500 mm bez obrubníku se spádem dna 0,5 %
Podrobný popis viz příloha D.1.15</t>
  </si>
  <si>
    <t>viz příloha C.3. a D.1.15</t>
  </si>
  <si>
    <t>26"ks"*3,0</t>
  </si>
  <si>
    <t>4"ks"*1,0</t>
  </si>
  <si>
    <t>935R</t>
  </si>
  <si>
    <t>Žlab TZD-Q 400/500/1000-MV výtokový kus</t>
  </si>
  <si>
    <t>-1255021954</t>
  </si>
  <si>
    <t>Žlab TZD-Q 400/500/1000-MV výtokový kus
Montáž včetně dodávky
Podrobný popis viz příloha D.1.15</t>
  </si>
  <si>
    <t>2 "levá strana PK"</t>
  </si>
  <si>
    <t>96</t>
  </si>
  <si>
    <t>935R2</t>
  </si>
  <si>
    <t>Žlab TZD-Q 400/500/1000-M čistící kus</t>
  </si>
  <si>
    <t>-573034731</t>
  </si>
  <si>
    <t>Žlab TZD-Q 400/500/1000-M čistící kus
Montáž včetně dodávky
Podrobný popis viz příloha D.1.15</t>
  </si>
  <si>
    <t>9 "ks"</t>
  </si>
  <si>
    <t>97</t>
  </si>
  <si>
    <t>935R3</t>
  </si>
  <si>
    <t>Příruba pro osazení čistícího kusu - AZO-Q 1240/620/120</t>
  </si>
  <si>
    <t>-1478035865</t>
  </si>
  <si>
    <t>Příruba pro osazení čistícího kusu - AZO-Q 1240/620/120
Montáž včetně dodávky
Podrobný popis viz příloha D.1.15</t>
  </si>
  <si>
    <t>4 "viz příloha D.1.15"</t>
  </si>
  <si>
    <t>98</t>
  </si>
  <si>
    <t>935R4</t>
  </si>
  <si>
    <t>krytka (ucpávka) štěrbinových žlabů TZD - Q 400</t>
  </si>
  <si>
    <t>58482114</t>
  </si>
  <si>
    <t>krytka (ucpávka) štěrbinových žlabů TZD - Q 400
Montáž včetně dodávky
Podrobný popis viz příloha D.1.15</t>
  </si>
  <si>
    <t>viz příloha D.1.15</t>
  </si>
  <si>
    <t>4 "TZD - Q 400/H"</t>
  </si>
  <si>
    <t>4 "TZD - Q 400/D"</t>
  </si>
  <si>
    <t>99</t>
  </si>
  <si>
    <t>938901131</t>
  </si>
  <si>
    <t>Vyklizení bahna z nádrže</t>
  </si>
  <si>
    <t>1027216209</t>
  </si>
  <si>
    <t>Čištění nádrží, ploch dřevěných nebo betonových konstrukcí, potrubí vyklizení bahna z nádrže</t>
  </si>
  <si>
    <t>https://podminky.urs.cz/item/CS_URS_2024_02/938901131</t>
  </si>
  <si>
    <t>Uvažováno jako vyčištění dna plavební komory</t>
  </si>
  <si>
    <t>0,20*3864</t>
  </si>
  <si>
    <t>100</t>
  </si>
  <si>
    <t>941111121</t>
  </si>
  <si>
    <t>Montáž lešení řadového trubkového lehkého s podlahami zatížení do 200 kg/m2 š od 0,9 do 1,2 m v do 10 m</t>
  </si>
  <si>
    <t>-1882745230</t>
  </si>
  <si>
    <t>Lešení řadové trubkové lehké pracovní s podlahami s provozním zatížením tř. 3 do 200 kg/m2 šířky tř. W09 od 0,9 do 1,2 m, výšky výšky do 10 m montáž</t>
  </si>
  <si>
    <t>https://podminky.urs.cz/item/CS_URS_2024_02/941111121</t>
  </si>
  <si>
    <t>20,1*4,4 "v oblasti injektáže stěn PK" *2</t>
  </si>
  <si>
    <t>73,4*6,65  "v oblasti injektáže stěn PK" *2</t>
  </si>
  <si>
    <t>101</t>
  </si>
  <si>
    <t>941111221</t>
  </si>
  <si>
    <t>Příplatek k lešení řadovému trubkovému lehkému s podlahami do 200 kg/m2 š od 0,9 do 1,2 m v 10 m za každý den použití</t>
  </si>
  <si>
    <t>-1418279861</t>
  </si>
  <si>
    <t>Lešení řadové trubkové lehké pracovní s podlahami s provozním zatížením tř. 3 do 200 kg/m2 šířky tř. W09 od 0,9 do 1,2 m, výšky výšky do 10 m příplatek k ceně za každý den použití</t>
  </si>
  <si>
    <t>https://podminky.urs.cz/item/CS_URS_2024_02/941111221</t>
  </si>
  <si>
    <t>leseni_radove*90 "dni"</t>
  </si>
  <si>
    <t>102</t>
  </si>
  <si>
    <t>941111821</t>
  </si>
  <si>
    <t>Demontáž lešení řadového trubkového lehkého s podlahami zatížení do 200 kg/m2 š od 0,9 do 1,2 m v do 10 m</t>
  </si>
  <si>
    <t>436313481</t>
  </si>
  <si>
    <t>Lešení řadové trubkové lehké pracovní s podlahami s provozním zatížením tř. 3 do 200 kg/m2 šířky tř. W09 od 0,9 do 1,2 m, výšky výšky do 10 m demontáž</t>
  </si>
  <si>
    <t>https://podminky.urs.cz/item/CS_URS_2024_02/941111821</t>
  </si>
  <si>
    <t>103</t>
  </si>
  <si>
    <t>943111111</t>
  </si>
  <si>
    <t>Montáž lešení prostorového trubkového lehkého bez podlah zatížení do 200 kg/m2 v do 10 m</t>
  </si>
  <si>
    <t>-1459050037</t>
  </si>
  <si>
    <t>Lešení prostorové trubkové lehké pracovní bez podlah s provozním zatížením tř. 3 do 200 kg/m2 výšky do 10 m montáž</t>
  </si>
  <si>
    <t>https://podminky.urs.cz/item/CS_URS_2024_02/943111111</t>
  </si>
  <si>
    <t xml:space="preserve">4,8"m2"*1,9 "lešení v šachtě klapky" </t>
  </si>
  <si>
    <t>104</t>
  </si>
  <si>
    <t>943111211</t>
  </si>
  <si>
    <t>Příplatek k lešení prostorovému trubkovému lehkému bez podlah do 200 kg/m2 v do 10 m za každý den použití</t>
  </si>
  <si>
    <t>239299662</t>
  </si>
  <si>
    <t>Lešení prostorové trubkové lehké pracovní bez podlah s provozním zatížením tř. 3 do 200 kg/m2 výšky do 10 m příplatek k ceně za každý den použití</t>
  </si>
  <si>
    <t>https://podminky.urs.cz/item/CS_URS_2024_02/943111211</t>
  </si>
  <si>
    <t>leseni_prostor*30</t>
  </si>
  <si>
    <t>105</t>
  </si>
  <si>
    <t>943111811</t>
  </si>
  <si>
    <t>Demontáž lešení prostorového trubkového lehkého bez podlah zatížení do 200 kg/m2 v do 10 m</t>
  </si>
  <si>
    <t>587086137</t>
  </si>
  <si>
    <t>Lešení prostorové trubkové lehké pracovní bez podlah s provozním zatížením tř. 3 do 200 kg/m2 výšky do 10 m demontáž</t>
  </si>
  <si>
    <t>https://podminky.urs.cz/item/CS_URS_2024_02/943111811</t>
  </si>
  <si>
    <t>106</t>
  </si>
  <si>
    <t>953312122</t>
  </si>
  <si>
    <t>Vložky do svislých dilatačních spár z extrudovaných polystyrénových desek tl. přes 10 do 20 mm</t>
  </si>
  <si>
    <t>1221475924</t>
  </si>
  <si>
    <t>Vložky svislé do dilatačních spár z polystyrenových desek extrudovaných včetně dodání a osazení, v jakémkoliv zdivu přes 10 do 20 mm</t>
  </si>
  <si>
    <t>https://podminky.urs.cz/item/CS_URS_2024_02/953312122</t>
  </si>
  <si>
    <t>Viz příloha D.1.1 a D.1.9</t>
  </si>
  <si>
    <t>0,62"m2"*(33+33) "ks. D.S.multikanálu"</t>
  </si>
  <si>
    <t>107</t>
  </si>
  <si>
    <t>953333321</t>
  </si>
  <si>
    <t>PVC těsnící pás do dilatačních spar betonových kcí vnitřní š 240 mm</t>
  </si>
  <si>
    <t>-257207874</t>
  </si>
  <si>
    <t>PVC těsnící pás do betonových konstrukcí do dilatačních spar vnitřní, pokládaný doprostřed konstrukce mezi výztuž šířky 240 mm</t>
  </si>
  <si>
    <t>https://podminky.urs.cz/item/CS_URS_2024_02/953333321</t>
  </si>
  <si>
    <t>3,1*(33+33) "ks. D.S.multikanálu"</t>
  </si>
  <si>
    <t>108</t>
  </si>
  <si>
    <t>953334118</t>
  </si>
  <si>
    <t>Bobtnavý pásek do pracovních spar betonových kcí bentonitový 20 x 15 mm</t>
  </si>
  <si>
    <t>88213077</t>
  </si>
  <si>
    <t>Bobtnavý pásek do pracovních spar betonových konstrukcí bentonitový, rozměru 20 x 15 mm</t>
  </si>
  <si>
    <t>https://podminky.urs.cz/item/CS_URS_2024_02/953334118</t>
  </si>
  <si>
    <t>0,9*5+270*2+0,9*8+270*2 "multikanál"</t>
  </si>
  <si>
    <t>109</t>
  </si>
  <si>
    <t>953945121</t>
  </si>
  <si>
    <t>Kotva mechanická M 10 dl 90 mm pro střední zatížení do betonu, ŽB nebo kamene s vyvrtáním otvoru</t>
  </si>
  <si>
    <t>2055353716</t>
  </si>
  <si>
    <t>Kotva mechanická s vyvrtáním otvoru do betonu, železobetonu nebo tvrdého kamene pro střední zatížení průvleková, velikost M 10, délka 90 mm</t>
  </si>
  <si>
    <t>https://podminky.urs.cz/item/CS_URS_2024_02/953945121</t>
  </si>
  <si>
    <t>Kotvení konzol kabelového žlabu</t>
  </si>
  <si>
    <t>4960 "4ks / 1 ks konzoly"</t>
  </si>
  <si>
    <t>110</t>
  </si>
  <si>
    <t>960191241R</t>
  </si>
  <si>
    <t>Bourání vodních staveb z kamenných kvádrů</t>
  </si>
  <si>
    <t>-1717109712</t>
  </si>
  <si>
    <t>Bourání konstrukcí vodních staveb, s naložením vybouraných hmot a suti na dopravní prostředek nebo s odklizením na hromady z kamenných kvádrů</t>
  </si>
  <si>
    <t xml:space="preserve">Poznámka k položce:_x000D_
Rozebrání kamenných kvádrů původní kce PK_x000D_
</t>
  </si>
  <si>
    <t xml:space="preserve">Viz příloha C.3. a D.1.5. </t>
  </si>
  <si>
    <t>(82,3-1,0-0,7-0,9-11,2-1,2)*0,3 "rozebrání kamenných kvádrů ke znovu osazení"</t>
  </si>
  <si>
    <t>(57,4-1,7-1,35-2,0)*0,3  "rozebrání kamenných kvádrů ke znovu osazení"</t>
  </si>
  <si>
    <t>(11,2+1,7+0,9+0,7+1,0+1,2+1,35+2,0)*0,3  "rozebrání kamenných kvádrů mimo oblast znovu osazení"</t>
  </si>
  <si>
    <t>111</t>
  </si>
  <si>
    <t>960111221R</t>
  </si>
  <si>
    <t>Bourání vodních staveb betonových a železobetonových</t>
  </si>
  <si>
    <t>2005393349</t>
  </si>
  <si>
    <t>Bourání konstrukcí vodních staveb, s naložením vybouraných hmot a suti na dopravní prostředek nebo s odklizením na hromady betonových a železobetonových konstrukcí.</t>
  </si>
  <si>
    <t>viz zaměření a příloha C.3. a D.1.4 až D.1.7</t>
  </si>
  <si>
    <t>"původní kabelový kanálek - stěny" 79,2 "m2" *(0,77-0,2)</t>
  </si>
  <si>
    <t>"původní kabelový kanálek - dno" 167,45 "m2" *0,15</t>
  </si>
  <si>
    <t xml:space="preserve">"vybourání plata pro nový kabelový kanálek ve skladbě S1" 5,85"m2"*(1,27-0,2) </t>
  </si>
  <si>
    <t>0,2*0,04"m2" "Šachty pro ukotvení jeřábku"*3 "ks"</t>
  </si>
  <si>
    <t>1,2 "původní shodiště"</t>
  </si>
  <si>
    <t>(0,4*0,12*0,24*2"ks"+  0,42*0,7*0,4"kapsa" + 1,11*4,0*0,1 +1,1*0,76*0,1"dno")*3"ks"</t>
  </si>
  <si>
    <t>(0,3"m2"*0,4"kapsa" +4,5"m2"*0,1"dno")*1"ks"</t>
  </si>
  <si>
    <t>(0,3"m2"*0,4"kapsa" +5,47"m2"*0,1"dno")*1"ks"</t>
  </si>
  <si>
    <t>Odbourání pod kamennými kvádry</t>
  </si>
  <si>
    <t>kamen_kvadr_P/0,3*0,1</t>
  </si>
  <si>
    <t>1,2*3,0*0,25</t>
  </si>
  <si>
    <t>Levá stana PK</t>
  </si>
  <si>
    <t>"původní kabelový kanálek - stěny" 50,6 "m2" *(0,62-0,2)</t>
  </si>
  <si>
    <t>"původní kabelový kanálek - dno" 102,25 "m2" *0,15</t>
  </si>
  <si>
    <t>"vybourání plata pro nový kabelový kanálek ve skladbě S1/S4" 0,22"m2"*(1,27-0,2) + 2,05"m2"*0,61 "prohloubení po uroveň nového kanálku"</t>
  </si>
  <si>
    <t xml:space="preserve">"vybourání plata pro šachtu odvzdušnění ve skladbě S1/S4" 0,2"m2"*(1,4-0,2) </t>
  </si>
  <si>
    <t>(1,4*1,2*1,2)"odbourání plata pro Šachtu odvzdušnění v oblasti S1/S4" *2"ks"</t>
  </si>
  <si>
    <t>kamen_kvadr_L/0,3*0,1</t>
  </si>
  <si>
    <t>112</t>
  </si>
  <si>
    <t>961044111</t>
  </si>
  <si>
    <t>Bourání základů z betonu prostého</t>
  </si>
  <si>
    <t>-1944145878</t>
  </si>
  <si>
    <t>https://podminky.urs.cz/item/CS_URS_2024_02/961044111</t>
  </si>
  <si>
    <t>Odbourání jílocementové výplně pro nový kabelový kanál</t>
  </si>
  <si>
    <t>(2,19+2,25)"m2"*1,07 *2 "ks"</t>
  </si>
  <si>
    <t>113</t>
  </si>
  <si>
    <t>963015121</t>
  </si>
  <si>
    <t>Demontáž prefabrikovaných krycích desek kanálů, šachet nebo žump do hmotnosti 0,09 t</t>
  </si>
  <si>
    <t>-1880364490</t>
  </si>
  <si>
    <t>Demontáž prefabrikovaných krycích desek kanálů, šachet nebo žump hmotnosti do 0,09 t</t>
  </si>
  <si>
    <t>https://podminky.urs.cz/item/CS_URS_2024_02/963015121</t>
  </si>
  <si>
    <t xml:space="preserve">Poznámka k položce:_x000D_
Rozebrání krytů kabelových kanálků_x000D_
Šířka krytu cca 40 cm </t>
  </si>
  <si>
    <t>Viz zaměření a příloha C.3.</t>
  </si>
  <si>
    <t>10,25*2 "kryty kabelových kanálků, uvažovaná délka krytu 0,5m - pravá strana"</t>
  </si>
  <si>
    <t>114</t>
  </si>
  <si>
    <t>963015131</t>
  </si>
  <si>
    <t>Demontáž prefabrikovaných krycích desek kanálů, šachet nebo žump do hmotnosti 0,12 t</t>
  </si>
  <si>
    <t>-265441290</t>
  </si>
  <si>
    <t>Demontáž prefabrikovaných krycích desek kanálů, šachet nebo žump hmotnosti do 0,12 t</t>
  </si>
  <si>
    <t>https://podminky.urs.cz/item/CS_URS_2024_02/963015131</t>
  </si>
  <si>
    <t xml:space="preserve">Poznámka k položce:_x000D_
Rozebrání krytů kabelových kanálků_x000D_
Šířka krytu cca 80 cm </t>
  </si>
  <si>
    <t>158,05*2 "kryty kabelových kanálků, uvažovaná délka krytu 0,5m - pravá strana"</t>
  </si>
  <si>
    <t>115</t>
  </si>
  <si>
    <t>966072811</t>
  </si>
  <si>
    <t>Rozebrání rámového oplocení na ocelové sloupky v přes 1 do 2 m</t>
  </si>
  <si>
    <t>-250610212</t>
  </si>
  <si>
    <t>Rozebrání oplocení z dílců rámových na ocelové sloupky, výšky přes 1 do 2 m</t>
  </si>
  <si>
    <t>https://podminky.urs.cz/item/CS_URS_2024_02/966072811</t>
  </si>
  <si>
    <t>16,5+13,1 "na levé straně PK prsní zdi"</t>
  </si>
  <si>
    <t>116</t>
  </si>
  <si>
    <t>977211111</t>
  </si>
  <si>
    <t>Řezání stěnovou pilou betonových nebo ŽB kcí s výztuží průměru do 16 mm hl do 200 mm</t>
  </si>
  <si>
    <t>702675583</t>
  </si>
  <si>
    <t>Řezání konstrukcí stěnovou pilou betonových nebo železobetonových průměru řezané výztuže do 16 mm hloubka řezu do 200 mm</t>
  </si>
  <si>
    <t>https://podminky.urs.cz/item/CS_URS_2024_02/977211111</t>
  </si>
  <si>
    <t>Viz C.3. - řezání hrany plata</t>
  </si>
  <si>
    <t>210,45 "LS PK"</t>
  </si>
  <si>
    <t>280,2 "PS PK"</t>
  </si>
  <si>
    <t>5,82</t>
  </si>
  <si>
    <t>117</t>
  </si>
  <si>
    <t>977211115R</t>
  </si>
  <si>
    <t>Řezání stěnovou pilou betonových nebo ŽB kcí s výztuží průměru do 16 mm hl přes 520 do 1100 mm</t>
  </si>
  <si>
    <t>-1665713390</t>
  </si>
  <si>
    <t>Řezání konstrukcí stěnovou pilou betonových nebo železobetonových průměru řezané výztuže do 16 mm hloubka řezu přes 520 do 1100 mm</t>
  </si>
  <si>
    <t>Poznámka k položce:_x000D_
Je možné uvažovat s postupným hloubkovým řezáním, ale na celkovou hloubku 1,1 m</t>
  </si>
  <si>
    <t xml:space="preserve">Viz C.3 </t>
  </si>
  <si>
    <t>odříznutí skladby S1 před odbouráním pro trasu nového kabelového kanálu</t>
  </si>
  <si>
    <t>7,05+4,6</t>
  </si>
  <si>
    <t xml:space="preserve">odříznutí skladby S1 pro odbourání šachty odvzdušnění </t>
  </si>
  <si>
    <t>1,4</t>
  </si>
  <si>
    <t>118</t>
  </si>
  <si>
    <t>977151112</t>
  </si>
  <si>
    <t>Jádrové vrty diamantovými korunkami do stavebních materiálů D přes 35 do 40 mm</t>
  </si>
  <si>
    <t>218127544</t>
  </si>
  <si>
    <t>Jádrové vrty diamantovými korunkami do stavebních materiálů (železobetonu, betonu, cihel, obkladů, dlažeb, kamene) průměru přes 35 do 40 mm</t>
  </si>
  <si>
    <t>https://podminky.urs.cz/item/CS_URS_2024_02/977151112</t>
  </si>
  <si>
    <t xml:space="preserve">Vrt pro nové ukotvení klapky uzávěrů poklopů </t>
  </si>
  <si>
    <t>0,58*2 *6 "ks"</t>
  </si>
  <si>
    <t>119</t>
  </si>
  <si>
    <t>977151911</t>
  </si>
  <si>
    <t>Příplatek k jádrovým vrtům za práci ve stísněném prostoru</t>
  </si>
  <si>
    <t>-1557956323</t>
  </si>
  <si>
    <t>Jádrové vrty diamantovými korunkami do stavebních materiálů (železobetonu, betonu, cihel, obkladů, dlažeb, kamene) Příplatek k cenám za práci ve stísněném prostoru</t>
  </si>
  <si>
    <t>https://podminky.urs.cz/item/CS_URS_2024_02/977151911</t>
  </si>
  <si>
    <t>120</t>
  </si>
  <si>
    <t>985112111</t>
  </si>
  <si>
    <t>Odsekání degradovaného betonu stěn tl do 10 mm</t>
  </si>
  <si>
    <t>550846195</t>
  </si>
  <si>
    <t>Odsekání degradovaného betonu stěn, tloušťky do 10 mm</t>
  </si>
  <si>
    <t>https://podminky.urs.cz/item/CS_URS_2024_02/985112111</t>
  </si>
  <si>
    <t>17,5"m2" *2 "strany"</t>
  </si>
  <si>
    <t>121</t>
  </si>
  <si>
    <t>985121121</t>
  </si>
  <si>
    <t>Tryskání degradovaného betonu stěn a rubu kleneb vodou pod tlakem do 300 barů</t>
  </si>
  <si>
    <t>-555159994</t>
  </si>
  <si>
    <t>Tryskání degradovaného betonu stěn, rubu kleneb a podlah vodou pod tlakem do 300 barů</t>
  </si>
  <si>
    <t>https://podminky.urs.cz/item/CS_URS_2024_02/985121121</t>
  </si>
  <si>
    <t>122</t>
  </si>
  <si>
    <t>985131111</t>
  </si>
  <si>
    <t>Očištění ploch stěn, rubu kleneb a podlah tlakovou vodou</t>
  </si>
  <si>
    <t>-603573326</t>
  </si>
  <si>
    <t>https://podminky.urs.cz/item/CS_URS_2024_02/985131111</t>
  </si>
  <si>
    <t xml:space="preserve">Poznámka k položce:_x000D_
Očštění odbouraných betonových ploch před dobetonováním nového plata._x000D_
</t>
  </si>
  <si>
    <t>S1+S4</t>
  </si>
  <si>
    <t>123</t>
  </si>
  <si>
    <t>985311113</t>
  </si>
  <si>
    <t>Reprofilace stěn cementovou sanační maltou tl přes 20 do 30 mm</t>
  </si>
  <si>
    <t>149035557</t>
  </si>
  <si>
    <t>Reprofilace betonu sanačními maltami na cementové bázi ručně stěn, tloušťky přes 20 do 30 mm</t>
  </si>
  <si>
    <t>https://podminky.urs.cz/item/CS_URS_2024_02/985311113</t>
  </si>
  <si>
    <t>Reprofilace po vrtech pro svorníky uzávěrů obtoků</t>
  </si>
  <si>
    <t>0,72*0,55 * 6 "ks"</t>
  </si>
  <si>
    <t>124</t>
  </si>
  <si>
    <t>985311115</t>
  </si>
  <si>
    <t>Reprofilace stěn cementovou sanační maltou tl přes 40 do 50 mm</t>
  </si>
  <si>
    <t>-1336410933</t>
  </si>
  <si>
    <t>Reprofilace betonu sanačními maltami na cementové bázi ručně stěn, tloušťky přes 40 do 50 mm</t>
  </si>
  <si>
    <t>https://podminky.urs.cz/item/CS_URS_2024_02/985311115</t>
  </si>
  <si>
    <t>Podrobná specifikace sanační malty viz D.1.1.</t>
  </si>
  <si>
    <t>125</t>
  </si>
  <si>
    <t>985323111</t>
  </si>
  <si>
    <t>Spojovací můstek reprofilovaného betonu na cementové bázi tl 1 mm</t>
  </si>
  <si>
    <t>-1533396120</t>
  </si>
  <si>
    <t>Spojovací můstek reprofilovaného betonu na cementové bázi, tloušťky 1 mm</t>
  </si>
  <si>
    <t>https://podminky.urs.cz/item/CS_URS_2024_02/985323111</t>
  </si>
  <si>
    <t>126</t>
  </si>
  <si>
    <t>985331213</t>
  </si>
  <si>
    <t>Dodatečné vlepování betonářské výztuže D 12 mm do chemické malty včetně vyvrtání otvoru</t>
  </si>
  <si>
    <t>1993956177</t>
  </si>
  <si>
    <t>Dodatečné vlepování betonářské výztuže včetně vyvrtání a vyčištění otvoru chemickou maltou průměr výztuže 12 mm</t>
  </si>
  <si>
    <t>https://podminky.urs.cz/item/CS_URS_2024_02/985331213</t>
  </si>
  <si>
    <t>(S1+S4-(kamen_kvadry/0,3))*(10/3) "3,333 ks/m2 viz příloha D.1.4 - kotvení k původní stěně kce" *0,25 "m"</t>
  </si>
  <si>
    <t>0,3"m"*102*6"ks"</t>
  </si>
  <si>
    <t>0,7"m"*20*6"ks"</t>
  </si>
  <si>
    <t>0,3"m"*95*2"ks"</t>
  </si>
  <si>
    <t>0,3"m"*130*2"ks"</t>
  </si>
  <si>
    <t>0,3*24"ks"</t>
  </si>
  <si>
    <t>127</t>
  </si>
  <si>
    <t>13021013</t>
  </si>
  <si>
    <t>tyč ocelová kruhová žebírková DIN 488 jakost B500B (10 505) výztuž do betonu D 12mm</t>
  </si>
  <si>
    <t>550382687</t>
  </si>
  <si>
    <t>Kotvení plata PK</t>
  </si>
  <si>
    <t>0,4*0,89/1000*1,05 "uvažováno 5% jako ztratné, viz příloha D.1.4" *(S1+S4-(kamen_kvadry/0,3))*(10/3) "ks"</t>
  </si>
  <si>
    <t>0,5"m"*122*6"ks" *0,89/1000*1,05 "uvažováno 5% jako ztratné"</t>
  </si>
  <si>
    <t>0,7"m"*20*6"ks"*0,89/1000*1,05 "uvažováno 5% jako ztratné"</t>
  </si>
  <si>
    <t>0,5"m"*95*2"ks"*0,89/1000*1,05 "uvažováno 5% jako ztratné"</t>
  </si>
  <si>
    <t>0,5"m"*130*2"ks"*0,89/1000*1,05 "uvažováno 5% jako ztratné"</t>
  </si>
  <si>
    <t>0,8*24"ks"*0,89/1000*1,05 "uvažováno 5% jako ztratné"</t>
  </si>
  <si>
    <t>128</t>
  </si>
  <si>
    <t>985331215R</t>
  </si>
  <si>
    <t>Dodatečné vlepování betonářské výztuže D 16 mm do chemické malty včetně vyvrtání otvoru</t>
  </si>
  <si>
    <t>-1956446185</t>
  </si>
  <si>
    <t>Dodatečné vlepování betonářské výztuže včetně vyvrtání a vyčištění otvoru chemickou maltou průměr výztuže 16 mm.
Před pokládkou každého tvarového kamene bude do konstrukce zdi vyvrtán svislý vrt Ø 38 mm, hloubky 
300 mm. Vrt se následně vyplní nízkoexpanzní, vysokopevnostní zálivkou s přísadou vláken.</t>
  </si>
  <si>
    <t>Viz D.1.5 a D.3.3 - Vrt do betonu</t>
  </si>
  <si>
    <t>0,3"m"*101*2"ks"</t>
  </si>
  <si>
    <t>129</t>
  </si>
  <si>
    <t>985331215b</t>
  </si>
  <si>
    <t>885128359</t>
  </si>
  <si>
    <t>Dodatečné vlepování betonářské výztuže včetně vyvrtání a vyčištění otvoru chemickou maltou průměr výztuže 16 mm</t>
  </si>
  <si>
    <t>https://podminky.urs.cz/item/CS_URS_2024_02/985331215b</t>
  </si>
  <si>
    <t>Viz D.1.5 a D.3.3 - Vrt do kamene</t>
  </si>
  <si>
    <t>0,2"m"*101*2"ks"</t>
  </si>
  <si>
    <t>130</t>
  </si>
  <si>
    <t>13021015</t>
  </si>
  <si>
    <t>tyč ocelová kruhová žebírková DIN 488 jakost B500B (10 505) výztuž do betonu D 16mm</t>
  </si>
  <si>
    <t>1053835030</t>
  </si>
  <si>
    <t>0,5"m"*101*2"ks"*0,00163 "t/m"</t>
  </si>
  <si>
    <t>997</t>
  </si>
  <si>
    <t>Přesun sutě</t>
  </si>
  <si>
    <t>131</t>
  </si>
  <si>
    <t>108RR</t>
  </si>
  <si>
    <t>Odklizení demontovaných ocelových konstrukcí zákonným způsobem</t>
  </si>
  <si>
    <t>-1107873829</t>
  </si>
  <si>
    <t>Odklizení demontovaných ocelových konstrukcí zákonným způsobem
Položka zahrnuje kompletní odvoz a uložení (případně poplatek) dle možností zhotovitele, zejména:
 - svislé a vodorovné přemístění 
 - naložení na dopravní prostředek (případně překládání)
 - likvidace zákonným způsobem</t>
  </si>
  <si>
    <t>2*0,1 "původní poklopy kanalizace"</t>
  </si>
  <si>
    <t>Demontaz1/1000</t>
  </si>
  <si>
    <t>Demontaz2/1000</t>
  </si>
  <si>
    <t>Demontaz3/1000</t>
  </si>
  <si>
    <t>Demontaz4/1000</t>
  </si>
  <si>
    <t>Demontaz5/1000</t>
  </si>
  <si>
    <t>dem_plot*0,009 "demontované oplocení"</t>
  </si>
  <si>
    <t>132</t>
  </si>
  <si>
    <t>997006002</t>
  </si>
  <si>
    <t>Strojové třídění stavebního odpadu</t>
  </si>
  <si>
    <t>461750272</t>
  </si>
  <si>
    <t>Úprava stavebního odpadu třídění strojové</t>
  </si>
  <si>
    <t>https://podminky.urs.cz/item/CS_URS_2024_02/997006002</t>
  </si>
  <si>
    <t>133</t>
  </si>
  <si>
    <t>997006007</t>
  </si>
  <si>
    <t>Drcení stavebního odpadu ze zdiva z betonu železového s dopravou do 100 m a naložením</t>
  </si>
  <si>
    <t>1777187231</t>
  </si>
  <si>
    <t>Úprava stavebního odpadu drcení s dopravou na vzdálenost do 100 m a naložením do drtícího zařízení ze zdiva železobetonového</t>
  </si>
  <si>
    <t>https://podminky.urs.cz/item/CS_URS_2024_02/997006007</t>
  </si>
  <si>
    <t>134</t>
  </si>
  <si>
    <t>997006551</t>
  </si>
  <si>
    <t>Hrubé urovnání suti na skládce bez zhutnění</t>
  </si>
  <si>
    <t>-1949831879</t>
  </si>
  <si>
    <t>https://podminky.urs.cz/item/CS_URS_2024_02/997006551</t>
  </si>
  <si>
    <t>135</t>
  </si>
  <si>
    <t>997221561R</t>
  </si>
  <si>
    <t>Vodorovná doprava suti z kusových materiálů - přesun betonové suti k účelu recyklace</t>
  </si>
  <si>
    <t>-1312296179</t>
  </si>
  <si>
    <t>Vodorovná doprava suti se složením a s hrubým urovnáním z kusových materiálů- přesun betonové suti k účelu recyklace</t>
  </si>
  <si>
    <t xml:space="preserve">Poznámka k položce:_x000D_
Předpokládá se umístění MD na pravé straně PK - na ostrově. Je tedy třeba do ceny položky zohlednit i přesun materiálu z jedné strany PK na druhou, dle možností zhotovitele (včetně případné manipulace nezapočítané v položkách bourání betonových konstrukcí - například překládání). K těmto účelům jsou v položce samostatně vysčítány sumy pro levou a pravou stranu PK. </t>
  </si>
  <si>
    <t>Přesun vybourané betonové kce na MD/třídirnu</t>
  </si>
  <si>
    <t>Sut_B_kanalky*0,086</t>
  </si>
  <si>
    <t>Sut_B_kanalky2*0,109</t>
  </si>
  <si>
    <t>ZB_Sut_PS*0,63 "ŽB plato"</t>
  </si>
  <si>
    <t>Sut_B2_PS*2,447 "lokální bourání na platě"</t>
  </si>
  <si>
    <t>Sut_B1*0,425 "panely"</t>
  </si>
  <si>
    <t>ZB_Sut_LS*0,63 "ŽB plato"</t>
  </si>
  <si>
    <t>Sut_B2_LS*2,447 "lokální bourání na platě"</t>
  </si>
  <si>
    <t>Dno PK - bourání v rámci SO02</t>
  </si>
  <si>
    <t>40,695*2,447</t>
  </si>
  <si>
    <t>136</t>
  </si>
  <si>
    <t>997221611</t>
  </si>
  <si>
    <t>Nakládání suti na dopravní prostředky pro vodorovnou dopravu</t>
  </si>
  <si>
    <t>595947387</t>
  </si>
  <si>
    <t>Nakládání na dopravní prostředky pro vodorovnou dopravu suti</t>
  </si>
  <si>
    <t>https://podminky.urs.cz/item/CS_URS_2024_02/997221611</t>
  </si>
  <si>
    <t>Recykl_beton*1,9</t>
  </si>
  <si>
    <t>recyklat_1*1,9</t>
  </si>
  <si>
    <t>recyklat_2*0,15*1,9</t>
  </si>
  <si>
    <t>recyklat_3*0,25 *0,7 "předpoklad rozprostřeného množství (menší výšky zohledněny)" *1,9</t>
  </si>
  <si>
    <t>137</t>
  </si>
  <si>
    <t>997221551R</t>
  </si>
  <si>
    <t>Vodorovná doprava suti ze sypkých materiálů - přesun betonového recyklátu na místo použití</t>
  </si>
  <si>
    <t>1955932419</t>
  </si>
  <si>
    <t>Vodorovná doprava suti bez naložen, ale se složením a s hrubým urovnáním ze sypkých materiálů, - přesun betonového recyklátu na místo použití. (montáž - provádění podsypů a obsypů je v samostatných položkách rozpočtu)</t>
  </si>
  <si>
    <t xml:space="preserve">Poznámka k položce:_x000D_
Předpokládá se umístění MD na pravé straně PK - na ostrově. Je tedy třeba do ceny položky zohlednit i přesun materiálu z jedné strany PK na druhou, dle možností zhotovitele (včetně případné manipulace - například překládání). </t>
  </si>
  <si>
    <t xml:space="preserve">Dovoz z MD na místo použití </t>
  </si>
  <si>
    <t>138</t>
  </si>
  <si>
    <t>997321511R</t>
  </si>
  <si>
    <t>Vodorovná doprava suti a vybouraných hmot - přesun kamenných kvádrů</t>
  </si>
  <si>
    <t>49780249</t>
  </si>
  <si>
    <t>Vodorovná doprava suti a vybouraných hmot bez naložení, s vyložením a hrubým urovnáním - přesun kamenných kvádrů</t>
  </si>
  <si>
    <t xml:space="preserve">Poznámka k položce:_x000D_
Předpokládá se umístění MD na pravé straně PK - na ostrově. Je tedy třeba do ceny položky zohlednit i přesun materiálu z jedné strany PK na druhou, dle možností zhotovitele (včetně případné manipulace - například překládání). K těmto účelům jsou v položce samostatně vysčítány sumy pro levou a pravou stranu PK. </t>
  </si>
  <si>
    <t>Materiál na MD</t>
  </si>
  <si>
    <t>kamen_kvadr_L*2,75 "levá strana PK"</t>
  </si>
  <si>
    <t>kamen_kvadr_P*2,75 "pravá strana PK"</t>
  </si>
  <si>
    <t>Materiál z MD</t>
  </si>
  <si>
    <t>139</t>
  </si>
  <si>
    <t>997321611</t>
  </si>
  <si>
    <t>Nakládání nebo překládání suti a vybouraných hmot</t>
  </si>
  <si>
    <t>-1570291229</t>
  </si>
  <si>
    <t>Vodorovná doprava suti a vybouraných hmot bez naložení, s vyložením a hrubým urovnáním nakládání nebo překládání na dopravní prostředek při vodorovné dopravě suti a vybouraných hmot</t>
  </si>
  <si>
    <t>https://podminky.urs.cz/item/CS_URS_2024_02/997321611</t>
  </si>
  <si>
    <t>Poznámka k položce:_x000D_
Jedná se o naložení materiálu na MD za účelem přemístění k opětovnému osazení._x000D_
(Nakládání materiálu na dopravní prostředek a podobně je součástí položky bourání, překládání a podružná manipulace je součástí položky vodorovné dopravy).</t>
  </si>
  <si>
    <t>kamen_kvadr_L*2,75 "naložení na MD"</t>
  </si>
  <si>
    <t>kamen_kvadr_P*2,75 "naložení na MD"</t>
  </si>
  <si>
    <t>140</t>
  </si>
  <si>
    <t>998-01R</t>
  </si>
  <si>
    <t>Odklizení suti z vybouraných konstrukcí odpovídajícím zákonným způsobem</t>
  </si>
  <si>
    <t>686662718</t>
  </si>
  <si>
    <t>Odklizení suti z vybouraných hmot odpovídajícím zákonným způsobem
Položka zahrnuje kompletní odvoz a uložení (případně poplatek) dle možností zhotovitele, zejména:
 - svislé a vodorovné přemístění 
 - naložení na dopravní prostředek (případně překládání)
 - likvidace zákonným způsobem</t>
  </si>
  <si>
    <t>Prostého betonu a ŽB</t>
  </si>
  <si>
    <t>bour_vypln*2,0</t>
  </si>
  <si>
    <t>Vrt_D40*0,005</t>
  </si>
  <si>
    <t>Kameniva</t>
  </si>
  <si>
    <t>kamen_kvadry*2,75*0,15 "uvažováno 15 % jako zničené"</t>
  </si>
  <si>
    <t>kamen_nevracim*2,75  "rozebrání kamenných kvádrů mimo oblast znovu osazení"</t>
  </si>
  <si>
    <t>141</t>
  </si>
  <si>
    <t>998-01R2</t>
  </si>
  <si>
    <t>Odklizení přebytečného betonového recyklátu odpovídajícím zákonným způsobem</t>
  </si>
  <si>
    <t>231202625</t>
  </si>
  <si>
    <t>Odklizení přebytečného betonového recyklátu odpovídajícím zákonným způsobem
Položka zahrnuje kompletní odvoz a uložení (případně poplatek) dle možností zhotovitele, zejména:
 - svislé a vodorovné přemístění 
 - naložení na dopravní prostředek (případně překládání)
 - likvidace zákonným způsobem</t>
  </si>
  <si>
    <t xml:space="preserve">-Recykl_beton*1,9 </t>
  </si>
  <si>
    <t>-recyklat_1*1,9</t>
  </si>
  <si>
    <t>-recyklat_2*0,15*1,9</t>
  </si>
  <si>
    <t>-recyklat_3*0,25 *0,7 "předpoklad rozprostřeného množství (různé výšky zohledněny)" *1,9</t>
  </si>
  <si>
    <t>998</t>
  </si>
  <si>
    <t>Přesun hmot</t>
  </si>
  <si>
    <t>142</t>
  </si>
  <si>
    <t>998325011R</t>
  </si>
  <si>
    <t>Přesun hmot pro objekty plavební</t>
  </si>
  <si>
    <t>1703224265</t>
  </si>
  <si>
    <t>Přesun hmot pro objekty plavební dopravní vzdálenost do 500 m</t>
  </si>
  <si>
    <t>https://podminky.urs.cz/item/CS_URS_2024_02/998325011R</t>
  </si>
  <si>
    <t xml:space="preserve">Poznámka k položce:_x000D_
Předpokládá se komplikovaná doprava veškerého materiálu v rámci stavby. Do ceny je nutno zohlednit i náklady spojené s manipulací a případným přesunem z pravé strany PK na levou stranu PK. </t>
  </si>
  <si>
    <t>143</t>
  </si>
  <si>
    <t>9983-R</t>
  </si>
  <si>
    <t>Příplatek za ztíženou dopravu betonové směsi na stavbu</t>
  </si>
  <si>
    <t>-1246466243</t>
  </si>
  <si>
    <t xml:space="preserve">Příplatek za ztíženou dopravu betonové směsi na stavbu dle možností zhotovitele.
V PD se Předpokládá doprava materiálu do prostoru stavby například pomocí:
- Beton bude přivážen mixy z betonárky
- Přečerpání z mixů na břehu do mixů na plavidle.
- Po naplnění mixů přistavených na plavidle se plavidlo přepraví k plavební komoře
- V prostoru stavby je beton přečerpáván z mixů na plavidle do konstrukcí stavby.
(Výčet se může lišit dle návrhu dopravy zhotovitele, důležité je ale dodržet dopravu k PK po vodě)
Položka zahrnuje veškeré náklady nutné k dopravě a manipulaci betonu do prostorů stavby (například výše zmíněné práce, pronájem pontonu a další, dle možností zhotovitele). 
Samotná betonáž má již své vlastní položky rozpočtu.
</t>
  </si>
  <si>
    <t>DKB*0,2 "podkladní beton dlažby"</t>
  </si>
  <si>
    <t>C1215_podkladni*0,1</t>
  </si>
  <si>
    <t>ŽB_deska*0,3</t>
  </si>
  <si>
    <t>PSV</t>
  </si>
  <si>
    <t>Práce a dodávky PSV</t>
  </si>
  <si>
    <t>741</t>
  </si>
  <si>
    <t>Elektroinstalace - silnoproud</t>
  </si>
  <si>
    <t>144</t>
  </si>
  <si>
    <t>741110312</t>
  </si>
  <si>
    <t>Montáž trubka ochranná do krabic plastová tuhá D přes 40 do 90 mm uložená volně</t>
  </si>
  <si>
    <t>712835632</t>
  </si>
  <si>
    <t>Montáž trubek ochranných s nasunutím nebo našroubováním do krabic plastových tuhých, uložených volně, vnitřní Ø přes 40 do 90 mm</t>
  </si>
  <si>
    <t>https://podminky.urs.cz/item/CS_URS_2024_02/741110312</t>
  </si>
  <si>
    <t>145</t>
  </si>
  <si>
    <t>34571353</t>
  </si>
  <si>
    <t>trubka elektroinstalační ohebná dvouplášťová korugovaná HDPE+LDPE (chránička) D 61/75mm</t>
  </si>
  <si>
    <t>-917847726</t>
  </si>
  <si>
    <t>trubka elektroinstalační ohebná dvouplášťová korugovaná (chránička) D 61/75mm, HDPE+LDPE</t>
  </si>
  <si>
    <t>osvětlení, signalizace a sondy mereni</t>
  </si>
  <si>
    <t>Pravá stana PK</t>
  </si>
  <si>
    <t>(4,7+7,8+3,8+5,1+6,7+3,8+6,7+5,0+8,5+4,6+5,4)*1,05 "+5% ztratné"</t>
  </si>
  <si>
    <t>(0,8+0,8+6,5+3,7+6,6+5,0+3,7+5,8+9,6+6,2+6,0+2,0+7,0) *1,05 "+5% ztratné"</t>
  </si>
  <si>
    <t>146</t>
  </si>
  <si>
    <t>741110313</t>
  </si>
  <si>
    <t>Montáž trubka ochranná do krabic plastová tuhá D přes 90 do 133 mm uložená volně</t>
  </si>
  <si>
    <t>1023007722</t>
  </si>
  <si>
    <t>Montáž trubek ochranných s nasunutím nebo našroubováním do krabic plastových tuhých, uložených volně, vnitřní Ø přes 90 do 133 mm</t>
  </si>
  <si>
    <t>https://podminky.urs.cz/item/CS_URS_2024_02/741110313</t>
  </si>
  <si>
    <t>147</t>
  </si>
  <si>
    <t>34571355</t>
  </si>
  <si>
    <t>trubka elektroinstalační ohebná dvouplášťová korugovaná HDPE+LDPE (chránička) D 93/110mm</t>
  </si>
  <si>
    <t>521856889</t>
  </si>
  <si>
    <t>trubka elektroinstalační ohebná dvouplášťová korugovaná (chránička) D 94/110mm, HDPE+LDPE</t>
  </si>
  <si>
    <t>K poklopům a agregátům</t>
  </si>
  <si>
    <t>(0,8+1,25+3,4+2,6+1,6+3,2+3,3+1,5*4+4,0+1,5+0,9+6,3+6,2+5,4+5,5+5,1+4,9+1,2+0,5) *1,05 "+5% ztratné"</t>
  </si>
  <si>
    <t>(11,2+5,1*2+0,9+1,8+1,6+5,7+4,1*2+2,9+3,5+1,6+3,7+3,4+3,6*2+4,3+1,9+2,4+4,9+7,0) *1,05 "+5% ztratné"</t>
  </si>
  <si>
    <t>148</t>
  </si>
  <si>
    <t>74191030-R01</t>
  </si>
  <si>
    <t>Dodávka a montáž kabelového roštu 30/300 cm s víkem, vč. povrchové ochrany-žárové zinkování</t>
  </si>
  <si>
    <t>1341714420</t>
  </si>
  <si>
    <t xml:space="preserve">Dodávka a montáž kabelového roštu 30/300 cm s víkem, vč. povrchové ochrany-žárové zinkování:
- boční nástěnná konzola (315x270 mm - cca po 0,9 m)
- kabelový rošt (300x3000 mm)
- víko (300x3000 mm)
- úchytka víka (2ks / 1 ks víka)
- spojky roštů (2 ks/1ks roštu) vč. šoubů
</t>
  </si>
  <si>
    <t>542,0"m"*2 "patra"</t>
  </si>
  <si>
    <t>149</t>
  </si>
  <si>
    <t>998741101R</t>
  </si>
  <si>
    <t>Přesun hmot tonážní pro silnoproud v objektech v do 6 m</t>
  </si>
  <si>
    <t>1330715912</t>
  </si>
  <si>
    <t>Přesun hmot pro silnoproud stanovený z hmotnosti přesunovaného materiálu vodorovná dopravní vzdálenost do 50 m základní v objektech výšky do 6 m</t>
  </si>
  <si>
    <t>https://podminky.urs.cz/item/CS_URS_2024_02/998741101R</t>
  </si>
  <si>
    <t>767</t>
  </si>
  <si>
    <t>Konstrukce zámečnické</t>
  </si>
  <si>
    <t>150</t>
  </si>
  <si>
    <t>767995112</t>
  </si>
  <si>
    <t>Montáž atypických zámečnických konstrukcí hmotnosti přes 5 do 10 kg</t>
  </si>
  <si>
    <t>-1489493005</t>
  </si>
  <si>
    <t>Montáž ostatních atypických zámečnických konstrukcí hmotnosti přes 5 do 10 kg</t>
  </si>
  <si>
    <t>https://podminky.urs.cz/item/CS_URS_2024_02/767995112</t>
  </si>
  <si>
    <t>151</t>
  </si>
  <si>
    <t>7679R13</t>
  </si>
  <si>
    <t>Šachta pro bod měření - v</t>
  </si>
  <si>
    <t>-241270919</t>
  </si>
  <si>
    <t>Šachta pro bod měření - v. Detail a doplňující informace viz příloha D.1.14, vč. povrchové úpravy.</t>
  </si>
  <si>
    <t>7,68*23 "ks - viz příloha D.1.14. a C.3."</t>
  </si>
  <si>
    <t>152</t>
  </si>
  <si>
    <t>767995113</t>
  </si>
  <si>
    <t>Montáž atypických zámečnických konstrukcí hmotnosti přes 10 do 20 kg</t>
  </si>
  <si>
    <t>300548090</t>
  </si>
  <si>
    <t>Montáž ostatních atypických zámečnických konstrukcí hmotnosti přes 10 do 20 kg</t>
  </si>
  <si>
    <t>https://podminky.urs.cz/item/CS_URS_2024_02/767995113</t>
  </si>
  <si>
    <t>153</t>
  </si>
  <si>
    <t>7679R29</t>
  </si>
  <si>
    <t>Mřížka zavzdušnění</t>
  </si>
  <si>
    <t>-1892300301</t>
  </si>
  <si>
    <t xml:space="preserve">Mřížka zavzdušnění. Navýšení novou ocelovou trubkou přivařenou ke stávající, včetně nové ocelové mřížky.  </t>
  </si>
  <si>
    <t>Poznámka k položce:_x000D_
Povrchová ochrana viz zámečnické konstrukce dle D.1.1</t>
  </si>
  <si>
    <t>16,7 "viz příloha C.3. a D.1.1." *2 "ks"</t>
  </si>
  <si>
    <t>154</t>
  </si>
  <si>
    <t>767995114</t>
  </si>
  <si>
    <t>Montáž atypických zámečnických konstrukcí hmotnosti přes 20 do 50 kg</t>
  </si>
  <si>
    <t>400308673</t>
  </si>
  <si>
    <t>Montáž ostatních atypických zámečnických konstrukcí hmotnosti přes 20 do 50 kg</t>
  </si>
  <si>
    <t>https://podminky.urs.cz/item/CS_URS_2024_02/767995114</t>
  </si>
  <si>
    <t>155</t>
  </si>
  <si>
    <t>7679R11</t>
  </si>
  <si>
    <t>Šachta pro ukotvení jeřábku - p</t>
  </si>
  <si>
    <t>1243009435</t>
  </si>
  <si>
    <t>Šachta pro ukotvení jeřábku - p. Detail a doplňující informace viz příloha D.1.14, vč. povrchové úpravy.</t>
  </si>
  <si>
    <t>26,52*6 "ks - viz příloha D.1.14. a C.3."</t>
  </si>
  <si>
    <t>156</t>
  </si>
  <si>
    <t>767995115</t>
  </si>
  <si>
    <t>Montáž atypických zámečnických konstrukcí hmotnosti přes 50 do 100 kg</t>
  </si>
  <si>
    <t>1550704459</t>
  </si>
  <si>
    <t>Montáž ostatních atypických zámečnických konstrukcí hmotnosti přes 50 do 100 kg</t>
  </si>
  <si>
    <t>https://podminky.urs.cz/item/CS_URS_2024_02/767995115</t>
  </si>
  <si>
    <t xml:space="preserve">Poznámka k položce:_x000D_
_x000D_
</t>
  </si>
  <si>
    <t>157</t>
  </si>
  <si>
    <t>7679R1</t>
  </si>
  <si>
    <t>Poklop šachty odvzdušnění</t>
  </si>
  <si>
    <t>-1139558794</t>
  </si>
  <si>
    <t>Poklop šachty odvzdušnění, vč. povrchové úpravy.
Detail a doplňující informace viz příloha D.1.9, vč. povrchové úpravy.</t>
  </si>
  <si>
    <t>59,95 "viz příloha D.1.9" *2"ks - šachta odvzdušnění"</t>
  </si>
  <si>
    <t>158</t>
  </si>
  <si>
    <t>7679R4</t>
  </si>
  <si>
    <t>Ocelové poklopy kanálu elektro</t>
  </si>
  <si>
    <t>366116535</t>
  </si>
  <si>
    <t xml:space="preserve">Ocelové poklopy kanálu elektro. Podrobná specifikace viz D.1.10.
</t>
  </si>
  <si>
    <t>94,82"kg/m2"*227,55 "m2" "viz příloha D.1.10"</t>
  </si>
  <si>
    <t>159</t>
  </si>
  <si>
    <t>7679R5</t>
  </si>
  <si>
    <t>Ocelové poklopy kanálu elektro - zesílený</t>
  </si>
  <si>
    <t>588829263</t>
  </si>
  <si>
    <t xml:space="preserve">Ocelové poklopy kanálu elektro - zesílené. Podrobná specifikace viz D.1.11.
</t>
  </si>
  <si>
    <t>202,665 "kg/m2"*204,18 "m2" "viz příloha D.1.11"</t>
  </si>
  <si>
    <t>160</t>
  </si>
  <si>
    <t>7679R7</t>
  </si>
  <si>
    <t>Poklop horního závěsu vrátně</t>
  </si>
  <si>
    <t>-232871417</t>
  </si>
  <si>
    <t>Poklop horního závěsu vrátně. Detail a doplňující informace viz příloha D.1.13, vč. povrchové úpravy.</t>
  </si>
  <si>
    <t>68,87 "viz příloha D.1.13" *4"ks"</t>
  </si>
  <si>
    <t>161</t>
  </si>
  <si>
    <t>7679R12</t>
  </si>
  <si>
    <t>Šachta sondy měření - u</t>
  </si>
  <si>
    <t>638497194</t>
  </si>
  <si>
    <t>Šachta sondy měření - u. Detail a doplňující informace viz příloha D.1.14, vč. povrchové úpravy.</t>
  </si>
  <si>
    <t>71,3 "viz příloha D.1.14 a C.3." *2 "ks"</t>
  </si>
  <si>
    <t>162</t>
  </si>
  <si>
    <t>767995116</t>
  </si>
  <si>
    <t>Montáž atypických zámečnických konstrukcí hmotnosti přes 100 do 250 kg</t>
  </si>
  <si>
    <t>-433549580</t>
  </si>
  <si>
    <t>Montáž ostatních atypických zámečnických konstrukcí hmotnosti přes 100 do 250 kg</t>
  </si>
  <si>
    <t>https://podminky.urs.cz/item/CS_URS_2024_02/767995116</t>
  </si>
  <si>
    <t>163</t>
  </si>
  <si>
    <t>7679R14</t>
  </si>
  <si>
    <t>Ocelový poklop šachty uzávěru obtoku</t>
  </si>
  <si>
    <t>-126588044</t>
  </si>
  <si>
    <t>Ocelový poklop šachty uzávěru obtoku. Detail a doplňující informace viz příloha D.1.16, vč. povrchové úpravy.</t>
  </si>
  <si>
    <t>1117,04 "viz příloha D.1.16." *6 "ks"</t>
  </si>
  <si>
    <t>164</t>
  </si>
  <si>
    <t>767995117</t>
  </si>
  <si>
    <t>Montáž atypických zámečnických konstrukcí hmotnosti přes 250 do 500 kg</t>
  </si>
  <si>
    <t>419360383</t>
  </si>
  <si>
    <t>Montáž ostatních atypických zámečnických konstrukcí hmotnosti přes 250 do 500 kg</t>
  </si>
  <si>
    <t>https://podminky.urs.cz/item/CS_URS_2024_02/767995117</t>
  </si>
  <si>
    <t>165</t>
  </si>
  <si>
    <t>7679R3</t>
  </si>
  <si>
    <t>Ocelové poklopy výklenků lineárních pohonů</t>
  </si>
  <si>
    <t>-99851355</t>
  </si>
  <si>
    <t>Ocelové poklopy výklenků lineárních pohonů. Detail a doplňující informace viz příloha D.1.12, vč. povrchové úpravy.</t>
  </si>
  <si>
    <t>297,66 "viz příloha D.1.12" *4 "ks"</t>
  </si>
  <si>
    <t>166</t>
  </si>
  <si>
    <t>767996701</t>
  </si>
  <si>
    <t>Demontáž atypických zámečnických konstrukcí řezáním hm jednotlivých dílů do 50 kg</t>
  </si>
  <si>
    <t>352014317</t>
  </si>
  <si>
    <t>Demontáž ostatních zámečnických konstrukcí řezáním o hmotnosti jednotlivých dílů do 50 kg</t>
  </si>
  <si>
    <t>https://podminky.urs.cz/item/CS_URS_2024_02/767996701</t>
  </si>
  <si>
    <t>153,4*1,15 "demontáž poklopů včetně rámů"</t>
  </si>
  <si>
    <t>167</t>
  </si>
  <si>
    <t>767996702</t>
  </si>
  <si>
    <t>Demontáž atypických zámečnických konstrukcí řezáním hm jednotlivých dílů přes 50 do 100 kg</t>
  </si>
  <si>
    <t>137164648</t>
  </si>
  <si>
    <t>Demontáž ostatních zámečnických konstrukcí řezáním o hmotnosti jednotlivých dílů přes 50 do 100 kg</t>
  </si>
  <si>
    <t>https://podminky.urs.cz/item/CS_URS_2024_02/767996702</t>
  </si>
  <si>
    <t>586,2*1,15 "demontáž poklopů včetně rámů"</t>
  </si>
  <si>
    <t>(5,2+11,4)*10,6"kg/m" "demontáž rámů v betonu - U100"</t>
  </si>
  <si>
    <t>21208,0 "demontáž poklopů kabelových kanálků včetně rámů"</t>
  </si>
  <si>
    <t>(238,8+238,3)*15 "15kg/m konstrukce uvnitř kabelové trasy"</t>
  </si>
  <si>
    <t>100 "kotvení náhradních vrat"*12 "ks"</t>
  </si>
  <si>
    <t>168</t>
  </si>
  <si>
    <t>767996703</t>
  </si>
  <si>
    <t>Demontáž atypických zámečnických konstrukcí řezáním hm jednotlivých dílů přes 100 do 250 kg</t>
  </si>
  <si>
    <t>186511472</t>
  </si>
  <si>
    <t>Demontáž ostatních zámečnických konstrukcí řezáním o hmotnosti jednotlivých dílů přes 100 do 250 kg</t>
  </si>
  <si>
    <t>https://podminky.urs.cz/item/CS_URS_2024_02/767996703</t>
  </si>
  <si>
    <t>704,7*1,15 "demontáž poklopů včetně rámů"</t>
  </si>
  <si>
    <t>169</t>
  </si>
  <si>
    <t>767996704</t>
  </si>
  <si>
    <t>Demontáž atypických zámečnických konstrukcí řezáním hm jednotlivých dílů přes 250 do 500 kg</t>
  </si>
  <si>
    <t>1202217710</t>
  </si>
  <si>
    <t>Demontáž ostatních zámečnických konstrukcí řezáním o hmotnosti jednotlivých dílů přes 250 do 500 kg</t>
  </si>
  <si>
    <t>https://podminky.urs.cz/item/CS_URS_2024_02/767996704</t>
  </si>
  <si>
    <t>2882,4*1,15 "demontáž poklopů včetně rámů"</t>
  </si>
  <si>
    <t>170</t>
  </si>
  <si>
    <t>767996705</t>
  </si>
  <si>
    <t>Demontáž atypických zámečnických konstrukcí řezáním hm jednotlivých dílů přes 500 kg</t>
  </si>
  <si>
    <t>-1087111637</t>
  </si>
  <si>
    <t>Demontáž ostatních zámečnických konstrukcí řezáním o hmotnosti jednotlivých dílů přes 500 kg</t>
  </si>
  <si>
    <t>https://podminky.urs.cz/item/CS_URS_2024_02/767996705</t>
  </si>
  <si>
    <t>4922,3*1,15 "demontáž poklopů včetně rámů"</t>
  </si>
  <si>
    <t>171</t>
  </si>
  <si>
    <t>998767101R</t>
  </si>
  <si>
    <t>Přesun hmot tonážní pro zámečnické konstrukce v objektech v do 6 m</t>
  </si>
  <si>
    <t>486470711</t>
  </si>
  <si>
    <t>Přesun hmot pro zámečnické konstrukce stanovený z hmotnosti přesunovaného materiálu vodorovná dopravní vzdálenost do 50 m základní v objektech výšky do 6 m</t>
  </si>
  <si>
    <t>https://podminky.urs.cz/item/CS_URS_2024_02/998767101R</t>
  </si>
  <si>
    <t>Práce a dodávky M</t>
  </si>
  <si>
    <t>21-M</t>
  </si>
  <si>
    <t>Elektromontáže</t>
  </si>
  <si>
    <t>172</t>
  </si>
  <si>
    <t>2102200R01</t>
  </si>
  <si>
    <t xml:space="preserve">Dodávka a montáž uzemňovacího vedení vodičů FeZn v zemi páskou do 120 mm2 </t>
  </si>
  <si>
    <t>896331833</t>
  </si>
  <si>
    <t>540</t>
  </si>
  <si>
    <t>46-M</t>
  </si>
  <si>
    <t>Zemní práce při extr.mont.pracích</t>
  </si>
  <si>
    <t>173</t>
  </si>
  <si>
    <t>460743111</t>
  </si>
  <si>
    <t>Osazení kabelových prostupů z trub ocelových do protlačovaných otvorů průměru do 15 cm</t>
  </si>
  <si>
    <t>84950865</t>
  </si>
  <si>
    <t>Osazení kabelových prostupů z trub ocelových do protlačovaných otvorů, vnitřního průměru do 15 cm</t>
  </si>
  <si>
    <t>https://podminky.urs.cz/item/CS_URS_2024_02/460743111</t>
  </si>
  <si>
    <t>Prostup šachty odvzdušnění a Velínu</t>
  </si>
  <si>
    <t xml:space="preserve">0,45*2 "šachta odvzdušnění" </t>
  </si>
  <si>
    <t>0,6*2 "velín"</t>
  </si>
  <si>
    <t>174</t>
  </si>
  <si>
    <t>14011050</t>
  </si>
  <si>
    <t>trubka ocelová bezešvá hladká jakost 11 353 76x3,2mm</t>
  </si>
  <si>
    <t>-1468381348</t>
  </si>
  <si>
    <t>175</t>
  </si>
  <si>
    <t>460743113</t>
  </si>
  <si>
    <t>Osazení kabelových prostupů z trub ocelových do protlačovaných otvorů průměru přes 20 do 30 cm</t>
  </si>
  <si>
    <t>CS ÚRS 2023 02</t>
  </si>
  <si>
    <t>-134955239</t>
  </si>
  <si>
    <t>Osazení kabelových prostupů z trub ocelových do protlačovaných otvorů, vnitřního průměru přes 20 do 30 cm</t>
  </si>
  <si>
    <t>https://podminky.urs.cz/item/CS_URS_2023_02/460743113</t>
  </si>
  <si>
    <t>0,5*(6+6+6+6 )"ks"</t>
  </si>
  <si>
    <t>176</t>
  </si>
  <si>
    <t>14011108R</t>
  </si>
  <si>
    <t>trubka ocelová bezešvá hladká jakost 11 353 219x9 mm</t>
  </si>
  <si>
    <t>-270473118</t>
  </si>
  <si>
    <t>trubka ocelová bezešvá hladká jakost 11 353 219x9 mm. Včetně pryžovéi průchodky Roxtec R200.</t>
  </si>
  <si>
    <t>0,5*(6+6+6+6)"ks"</t>
  </si>
  <si>
    <t>bed_rov</t>
  </si>
  <si>
    <t>Bednění rovinné</t>
  </si>
  <si>
    <t>422,14</t>
  </si>
  <si>
    <t>Bedneni_Z</t>
  </si>
  <si>
    <t>Válcové bednění</t>
  </si>
  <si>
    <t>19,8</t>
  </si>
  <si>
    <t>C3037</t>
  </si>
  <si>
    <t>82,364</t>
  </si>
  <si>
    <t>Demontaz</t>
  </si>
  <si>
    <t>odvoz kovosrot</t>
  </si>
  <si>
    <t>18163,361</t>
  </si>
  <si>
    <t>kovani_hran</t>
  </si>
  <si>
    <t>kovani hran plata</t>
  </si>
  <si>
    <t>13519,8</t>
  </si>
  <si>
    <t>KVVR</t>
  </si>
  <si>
    <t>kanalky vedeni vzduch. rozvodu</t>
  </si>
  <si>
    <t>1842,52</t>
  </si>
  <si>
    <t>pachole</t>
  </si>
  <si>
    <t>4246,56</t>
  </si>
  <si>
    <t>SO 02 - Rekonstrukce vystrojení plavební komory</t>
  </si>
  <si>
    <t>poklop_vodotes</t>
  </si>
  <si>
    <t>poklop vodotěsný</t>
  </si>
  <si>
    <t>825</t>
  </si>
  <si>
    <t>prichod_velin</t>
  </si>
  <si>
    <t>přichod k vlinu</t>
  </si>
  <si>
    <t>34,5</t>
  </si>
  <si>
    <t>prostup_ŽBkci</t>
  </si>
  <si>
    <t>protlak potrubí</t>
  </si>
  <si>
    <t>69,6</t>
  </si>
  <si>
    <t>podlaha_leseni</t>
  </si>
  <si>
    <t>33,2</t>
  </si>
  <si>
    <t>velin_kryt</t>
  </si>
  <si>
    <t>kryt velinu</t>
  </si>
  <si>
    <t>111,78</t>
  </si>
  <si>
    <t>zebriky</t>
  </si>
  <si>
    <t>zebriky nove</t>
  </si>
  <si>
    <t>2139,49</t>
  </si>
  <si>
    <t>žebřík_šachty</t>
  </si>
  <si>
    <t>žebřík s ochranným košem</t>
  </si>
  <si>
    <t>884,1</t>
  </si>
  <si>
    <t>C1215_100</t>
  </si>
  <si>
    <t>7,29</t>
  </si>
  <si>
    <t>kryt_1</t>
  </si>
  <si>
    <t>kryt_kompresoru - ocelová část</t>
  </si>
  <si>
    <t>105,96</t>
  </si>
  <si>
    <t>kanal_hydraul</t>
  </si>
  <si>
    <t>kanalek hydraulickych rozvodu</t>
  </si>
  <si>
    <t>4437,88</t>
  </si>
  <si>
    <t>C1215_150</t>
  </si>
  <si>
    <t>35,3</t>
  </si>
  <si>
    <t>0,8</t>
  </si>
  <si>
    <t>štětovnice</t>
  </si>
  <si>
    <t>stetovnice delsi nez 10m</t>
  </si>
  <si>
    <t>399,6</t>
  </si>
  <si>
    <t>HEB360</t>
  </si>
  <si>
    <t>HEB 360 v šachtě</t>
  </si>
  <si>
    <t>32,376</t>
  </si>
  <si>
    <t>ostat_drobny_m</t>
  </si>
  <si>
    <t>ostatní drobný materiál šachty</t>
  </si>
  <si>
    <t>6,475</t>
  </si>
  <si>
    <t>Rozpery</t>
  </si>
  <si>
    <t>Rozpery - potrubí 324/12</t>
  </si>
  <si>
    <t>3,731</t>
  </si>
  <si>
    <t>ostatni_ocel</t>
  </si>
  <si>
    <t>prevazky ostatni material</t>
  </si>
  <si>
    <t>0,56</t>
  </si>
  <si>
    <t>obetonovani</t>
  </si>
  <si>
    <t>obetonovani potrubí a šahty</t>
  </si>
  <si>
    <t>17,75</t>
  </si>
  <si>
    <t>leseni prostorove</t>
  </si>
  <si>
    <t>70,55</t>
  </si>
  <si>
    <t>kryt_2</t>
  </si>
  <si>
    <t>kryt kompresoru - nerezová část</t>
  </si>
  <si>
    <t>117,66</t>
  </si>
  <si>
    <t>395,8</t>
  </si>
  <si>
    <t>C3037_uvaz</t>
  </si>
  <si>
    <t>C3037_uvazné trny</t>
  </si>
  <si>
    <t>10,81</t>
  </si>
  <si>
    <t>beton_SCC</t>
  </si>
  <si>
    <t>beton_SCC - zálivka</t>
  </si>
  <si>
    <t>11,07</t>
  </si>
  <si>
    <t>KVVR_nerez</t>
  </si>
  <si>
    <t>2,33</t>
  </si>
  <si>
    <t>trny_krabice</t>
  </si>
  <si>
    <t>3188,68</t>
  </si>
  <si>
    <t xml:space="preserve">    6 - Úpravy povrchů, podlahy a osazování výplní</t>
  </si>
  <si>
    <t xml:space="preserve">    713 - Izolace tepelné</t>
  </si>
  <si>
    <t xml:space="preserve">    789 - Povrchové úpravy ocelových konstrukcí a technologických zařízení</t>
  </si>
  <si>
    <t xml:space="preserve">    23-M - Montáže potrubí</t>
  </si>
  <si>
    <t>144161112</t>
  </si>
  <si>
    <t>Ražení šachet svislých hl do 15 m I stupeň ražnosti suchá průřez přes 10 do 40 m2</t>
  </si>
  <si>
    <t>-1334901193</t>
  </si>
  <si>
    <t>Ražení šachet svislých hloubky do 15 m s vytěžením rubaniny na povrch, s naložením na dopravní prostředky nebo přemístěním do 5 m, všech tvarů průřezů šachet v hornině I. stupně ražnosti suché, o průřezu TV přes 10 do 40 m2</t>
  </si>
  <si>
    <t>https://podminky.urs.cz/item/CS_URS_2024_02/144161112</t>
  </si>
  <si>
    <t>Poznámka k položce:_x000D_
V ploše ražby je také započítáno odbourání jílocementové suspenze</t>
  </si>
  <si>
    <t>Viz příloha D.2.12</t>
  </si>
  <si>
    <t>šachta LS PK</t>
  </si>
  <si>
    <t>3,42*5,18*7,41"střední výška"*0,5 "50% objemu suché těžby"</t>
  </si>
  <si>
    <t>šachta PS PK</t>
  </si>
  <si>
    <t>3,42*5,18*9,15"střední výška"*0,40 "40% objemu suché těžby"</t>
  </si>
  <si>
    <t>144171112</t>
  </si>
  <si>
    <t>Ražení šachet svislých hl do 15 m I stupeň ražnosti mokrá průřez přes 10 do 40 m2</t>
  </si>
  <si>
    <t>785644069</t>
  </si>
  <si>
    <t>Ražení šachet svislých hloubky do 15 m s vytěžením rubaniny na povrch, s naložením na dopravní prostředky nebo přemístěním do 5 m, všech tvarů průřezů šachet v hornině I. stupně ražnosti mokré, o průřezu TV přes 10 do 40 m2</t>
  </si>
  <si>
    <t>https://podminky.urs.cz/item/CS_URS_2024_02/144171112</t>
  </si>
  <si>
    <t>3,42*5,18*7,41"střední výška"*0,5 "50% objemu mokré těžby"</t>
  </si>
  <si>
    <t>3,42*5,18*9,15"střední výška"*0,7 "70% objemu mokré těžby"</t>
  </si>
  <si>
    <t>144471112</t>
  </si>
  <si>
    <t>Ražení šachet svislých hl do 15 m litá skála mokrá průřez přes 10 do 40 m2</t>
  </si>
  <si>
    <t>911812596</t>
  </si>
  <si>
    <t>Ražení šachet svislých hloubky do 15 m s vytěžením rubaniny na povrch, s naložením na dopravní prostředky nebo přemístěním do 5 m, všech tvarů průřezů šachet v lité skále mokré, o průřezu TV přes 10 do 40 m2</t>
  </si>
  <si>
    <t>https://podminky.urs.cz/item/CS_URS_2024_02/144471112</t>
  </si>
  <si>
    <t>3,42*5,18*1,74"střední výška"</t>
  </si>
  <si>
    <t>153111112</t>
  </si>
  <si>
    <t>Podélné řezání ocelových štětovnic na skládce</t>
  </si>
  <si>
    <t>-2035116133</t>
  </si>
  <si>
    <t>Úprava ocelových štětovnic pro štětové stěny řezání z terénu, štětovnic na skládce podélné</t>
  </si>
  <si>
    <t>https://podminky.urs.cz/item/CS_URS_2024_02/153111112</t>
  </si>
  <si>
    <t>Viz příloha D.2.12.</t>
  </si>
  <si>
    <t>11,1*4  *2 "ks, šachet"</t>
  </si>
  <si>
    <t>153111114</t>
  </si>
  <si>
    <t>Příčné řezání ocelových zaberaněných štětovnic z terénu</t>
  </si>
  <si>
    <t>-1395792487</t>
  </si>
  <si>
    <t>Úprava ocelových štětovnic pro štětové stěny řezání z terénu, štětovnic zaberaněných příčné</t>
  </si>
  <si>
    <t>https://podminky.urs.cz/item/CS_URS_2024_02/153111114</t>
  </si>
  <si>
    <t>D.2.12.</t>
  </si>
  <si>
    <t>48 *2 "šachty"</t>
  </si>
  <si>
    <t>153111119</t>
  </si>
  <si>
    <t>Řezání otvorů v ocelových zaberaněných štětovnicích z terénu</t>
  </si>
  <si>
    <t>780390057</t>
  </si>
  <si>
    <t>Úprava ocelových štětovnic pro štětové stěny řezání z terénu, štětovnic zaberaněných otvorů</t>
  </si>
  <si>
    <t>https://podminky.urs.cz/item/CS_URS_2024_02/153111119</t>
  </si>
  <si>
    <t>6 "v oblasti zemního protlaku"*2"šachty"</t>
  </si>
  <si>
    <t>12 "pro chráničky kabelového kanálku"*2"šachty"</t>
  </si>
  <si>
    <t>153111132</t>
  </si>
  <si>
    <t>Podélné svaření ocelových štětovnic na skládce</t>
  </si>
  <si>
    <t>-1832112013</t>
  </si>
  <si>
    <t>Úprava ocelových štětovnic pro štětové stěny svaření z terénu, štětovnic na skládce podélné</t>
  </si>
  <si>
    <t>https://podminky.urs.cz/item/CS_URS_2024_02/153111132</t>
  </si>
  <si>
    <t>153112112</t>
  </si>
  <si>
    <t>Nastražení ocelových štětovnic dl přes 10 m ve standardních podmínkách z terénu</t>
  </si>
  <si>
    <t>1005898233</t>
  </si>
  <si>
    <t>Zřízení beraněných stěn z ocelových štětovnic z terénu nastražení štětovnic ve standardních podmínkách, délky přes 10 m</t>
  </si>
  <si>
    <t>https://podminky.urs.cz/item/CS_URS_2024_02/153112112</t>
  </si>
  <si>
    <t>viz příloha D.2.12</t>
  </si>
  <si>
    <t>11,1*(4,2+4,8)*2 "štětovnice - kabelová šachta PK" *2"ks"</t>
  </si>
  <si>
    <t>15920-R03</t>
  </si>
  <si>
    <t>štětovnice VL604 S 355 GP</t>
  </si>
  <si>
    <t>397722100</t>
  </si>
  <si>
    <t>štětovnice*0,1235</t>
  </si>
  <si>
    <t>153112123</t>
  </si>
  <si>
    <t>Zaberanění ocelových štětovnic na dl do 12 m ve standardních podmínkách z terénu</t>
  </si>
  <si>
    <t>356436575</t>
  </si>
  <si>
    <t>Zřízení beraněných stěn z ocelových štětovnic z terénu zaberanění štětovnic ve standardních podmínkách, délky do 12 m</t>
  </si>
  <si>
    <t>https://podminky.urs.cz/item/CS_URS_2024_02/153112123</t>
  </si>
  <si>
    <t>10,9*(4,2+4,8)*2 "štětovnice - kabelová šachta PK" *2"ks"</t>
  </si>
  <si>
    <t>154077341</t>
  </si>
  <si>
    <t>Konstrukce výstroje šachet netypová dočasně mokrá montáž</t>
  </si>
  <si>
    <t>392159134</t>
  </si>
  <si>
    <t>Netypová výstroj šachet z úplných ocelových rámů včetně spojovacích prvků výztuže montáž včetně dodání pomocného materiálu, v hornině mokré</t>
  </si>
  <si>
    <t>https://podminky.urs.cz/item/CS_URS_2024_02/154077341</t>
  </si>
  <si>
    <t>HEB360*1000</t>
  </si>
  <si>
    <t>ostat_drobny_m*1000</t>
  </si>
  <si>
    <t>Rozpery*1000</t>
  </si>
  <si>
    <t>ostatni_ocel*1000</t>
  </si>
  <si>
    <t>13010754R</t>
  </si>
  <si>
    <t>ocel profilová jakost S 355 GP průřez HEB 360</t>
  </si>
  <si>
    <t>-1139826985</t>
  </si>
  <si>
    <t>14,25*2*142"kg/m"/1000 "rám 2xHEB 360" *4 "Celkem 4x v hloubce šachty" *2 "2 šachty"</t>
  </si>
  <si>
    <t>130R1</t>
  </si>
  <si>
    <t>dodávka ostatního drobného ocelového materiálu</t>
  </si>
  <si>
    <t>-124239339</t>
  </si>
  <si>
    <t xml:space="preserve">HEB360 *0,2 "20% přidružený materiál" </t>
  </si>
  <si>
    <t>1301098R</t>
  </si>
  <si>
    <t>dodávka dočasně použitého ocelového potrubí D 323,9 x 12,5 mm</t>
  </si>
  <si>
    <t>1543929999</t>
  </si>
  <si>
    <t>Dodávka dočasně použitého ocelového potrubí 323,9/12,5 mm. 
Měrná jednotka 1t kompletní dodávky dočasně použitého materiálu.
Obratovost dočasně použitého materiálu je třeba zohlednit v nabídkové ceně.</t>
  </si>
  <si>
    <t>1,1"m"*4"ks"*106,0 "kg/m"*4 "Celkem 4x v hloubce šachty" /1000 *2"šachty"</t>
  </si>
  <si>
    <t>15920-R07</t>
  </si>
  <si>
    <t>dodávka dočasně použitého ostatního drobného ocelového materiálu</t>
  </si>
  <si>
    <t>418370615</t>
  </si>
  <si>
    <t>Dodávka dočasně použitého ostatního drobného ocelového materiálu. 
Měrná jednotka 1t kompletní dodávky dočasně použitého materiálu.
Obratovost dočasně použitého materiálu je třeba zohlednit v nabídkové ceně.</t>
  </si>
  <si>
    <t>0,15*Rozpery "15% uvažováno na pridružený materiál"</t>
  </si>
  <si>
    <t>154077342</t>
  </si>
  <si>
    <t>Konstrukce výstroje šachet netypová dočasně mokrá demontáž</t>
  </si>
  <si>
    <t>-107204861</t>
  </si>
  <si>
    <t>Netypová výstroj šachet z úplných ocelových rámů včetně spojovacích prvků výztuže demontáž v hornině mokré</t>
  </si>
  <si>
    <t>https://podminky.urs.cz/item/CS_URS_2024_02/154077342</t>
  </si>
  <si>
    <t>Demontáž rozpěr</t>
  </si>
  <si>
    <t>162251101</t>
  </si>
  <si>
    <t>Vodorovné přemístění do 20 m výkopku/sypaniny z horniny třídy těžitelnosti I skupiny 1 až 3</t>
  </si>
  <si>
    <t>-657698356</t>
  </si>
  <si>
    <t>Vodorovné přemístění výkopku nebo sypaniny po suchu na obvyklém dopravním prostředku, bez naložení výkopku, avšak se složením bez rozhrnutí z horniny třídy těžitelnosti I skupiny 1 až 3 na vzdálenost do 20 m</t>
  </si>
  <si>
    <t>https://podminky.urs.cz/item/CS_URS_2024_02/162251101</t>
  </si>
  <si>
    <t>Přesun k lodi</t>
  </si>
  <si>
    <t>3,42*5,18*9,15 "šachta PS PK"</t>
  </si>
  <si>
    <t>Odklizení a uložení přebytku zeminy odpovídajícím zákonným způsobem</t>
  </si>
  <si>
    <t>-166058473</t>
  </si>
  <si>
    <t xml:space="preserve">Odklizení a uložení přebytku zeminy odpovídajícím zákonným způsobem
Položka zahrnuje kompletní odvoz a uložení (případně poplatek) dle možností zhotovitele, zejména:
 - svislé a vodorovné přemístění 
 - naložení na dopravní prostředek (případně překládání)
 - likvidace zákonným způsobem
</t>
  </si>
  <si>
    <t>(3,42*5,18*7,41+3,42*5,18*1,74)*1,75</t>
  </si>
  <si>
    <t>3,42*5,18*9,15 *1,75</t>
  </si>
  <si>
    <t>225522116</t>
  </si>
  <si>
    <t>Vrty maloprofilové jádrové D přes 195 do 245 mm úklon přes 45° hl 0 až 25 m hornina V a VI omezený prostor</t>
  </si>
  <si>
    <t>2122789104</t>
  </si>
  <si>
    <t>Maloprofilové vrty jádrové průměru přes 195 do 245 mm v omezeném prostoru úklonu přes 45° v hl 0 až 25 m v hornině tř. V a VI</t>
  </si>
  <si>
    <t>https://podminky.urs.cz/item/CS_URS_2024_02/225522116</t>
  </si>
  <si>
    <t xml:space="preserve">Poznámka k položce:_x000D_
Vrt je zapažený ocelovou trubkou viz specifikace. </t>
  </si>
  <si>
    <t>Viz příloha C.3. a D.2.12</t>
  </si>
  <si>
    <t>V žb konstrukci</t>
  </si>
  <si>
    <t>(5,05+4,65)*6 "na obou stranách"</t>
  </si>
  <si>
    <t>141721R1</t>
  </si>
  <si>
    <t>Ocelové potrubí D 245/14 mm</t>
  </si>
  <si>
    <t>1147750802</t>
  </si>
  <si>
    <t xml:space="preserve">V žb konstrukci + cca 1 m přesah </t>
  </si>
  <si>
    <t>(6,0+5,6)*6 "na obou stranách"</t>
  </si>
  <si>
    <t>226213312</t>
  </si>
  <si>
    <t>Vrty velkoprofilové svislé zapažené D přes 850 do 1050 mm hl od 0 do 20 m hornina II</t>
  </si>
  <si>
    <t>1195322900</t>
  </si>
  <si>
    <t>Velkoprofilové vrty náběrovým vrtáním svislé zapažené ocelovými pažnicemi průměru přes 850 do 1050 mm, v hl od 0 do 20 m v hornině tř. II</t>
  </si>
  <si>
    <t>https://podminky.urs.cz/item/CS_URS_2024_02/226213312</t>
  </si>
  <si>
    <t>Viz D.2.12 - kabelové šachty</t>
  </si>
  <si>
    <t>LS Kabelové šachty</t>
  </si>
  <si>
    <t>Od koty 176,1 po 168,47 (střední výška skalního podloží v šachtě)</t>
  </si>
  <si>
    <t>24"ks" *7,63"m"</t>
  </si>
  <si>
    <t>PS kabelové šachty</t>
  </si>
  <si>
    <t>Od koty 176,1 po 165,66 (střední výška skalního podloží v šachtě)</t>
  </si>
  <si>
    <t>24"ks" *10,44"m"</t>
  </si>
  <si>
    <t>226213313</t>
  </si>
  <si>
    <t>Vrty velkoprofilové svislé zapažené D přes 850 do 1050 mm hl od 0 do 20 m hornina III</t>
  </si>
  <si>
    <t>-1551860382</t>
  </si>
  <si>
    <t>Velkoprofilové vrty náběrovým vrtáním svislé zapažené ocelovými pažnicemi průměru přes 850 do 1050 mm, v hl od 0 do 20 m v hornině tř. III</t>
  </si>
  <si>
    <t>https://podminky.urs.cz/item/CS_URS_2024_02/226213313</t>
  </si>
  <si>
    <t>48"ks" *4"m" "od 169,0 po 165,0"</t>
  </si>
  <si>
    <t>Od koty 168,47 (střední výška skalního podloží v šachtě) po 165,0</t>
  </si>
  <si>
    <t>24"ks" *3,47 "m"</t>
  </si>
  <si>
    <t>Od koty 165,66 (střední výška skalního podloží v šachtě) po 165,0</t>
  </si>
  <si>
    <t>24"ks" *0,66"m"</t>
  </si>
  <si>
    <t>231211313R</t>
  </si>
  <si>
    <t>Zřízení pilot svislých zapažených D přes 650 do 1250 mm hl od 0 do 30 m s vytažením pažnic z jílocementové směsi</t>
  </si>
  <si>
    <t>-1611960838</t>
  </si>
  <si>
    <t>Zřízení výplně pilot zapažených s vytažením pažnic z vrtu svislých z jílocementové směsi, v hl od 0 do 30 m, při průměru piloty přes 650 do 1250 mm</t>
  </si>
  <si>
    <t>48"ks" *11,1"m"</t>
  </si>
  <si>
    <t>261121911R</t>
  </si>
  <si>
    <t>Dodávka samotuhnoucí jílocementové výplně pro velkoprofilové vrty</t>
  </si>
  <si>
    <t>139442730</t>
  </si>
  <si>
    <t>48"ks" *11,1"m" *(PI/4*0,9^2)</t>
  </si>
  <si>
    <t>321311116R01</t>
  </si>
  <si>
    <t>Konstrukce vodních staveb z betonu prostého samozhutnitelného mrazuvzdorného tř. SCC 30/37 XC4 XF3</t>
  </si>
  <si>
    <t>-246233598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</si>
  <si>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 mrazovými cykly samozhutnitelného tř. SCC 30/37 XC4 XF3</t>
  </si>
  <si>
    <t>Navýšení drážek provizorního hrazení</t>
  </si>
  <si>
    <t>0,13 "m3/ks" *2"ks"</t>
  </si>
  <si>
    <t>Viz D.2.13 - Úvazné trny</t>
  </si>
  <si>
    <t>0,47"m2"*2,3 "m výška" *10 "ks"</t>
  </si>
  <si>
    <t>1203814035</t>
  </si>
  <si>
    <t xml:space="preserve">Poznámka k položce:_x000D_
C 30/37, XC4, XF3_x000D_
Případný staveništní přesun hmot, který není zohledněn v položce: Příplatek za ztíženou dopravu betonové směsi na stavbu, bude zahrnut do ceny této položky._x000D_
</t>
  </si>
  <si>
    <t>viz C.3.  C 30/37, XC4, XF3</t>
  </si>
  <si>
    <t>Pilíř elektro a místního ovládání viz příloha D.2.5</t>
  </si>
  <si>
    <t>0,75"m2"*3,0 *6 "ks"</t>
  </si>
  <si>
    <t>(-0,5"m2"*0,25*2 -0,25"m2"*0,12*2 )  *6 "ks"</t>
  </si>
  <si>
    <t>Kabelová šachta</t>
  </si>
  <si>
    <t>(5,2*3,4*0,5 "dno" -(0,3*0,4*0,4) "odečet čerpací jímky") *2"ks šachet"</t>
  </si>
  <si>
    <t>2,9"m2"*8,5 "stěny" *2"ks šachet"</t>
  </si>
  <si>
    <t>6,4"m2"*0,3 "strop" *2"ks šachet"</t>
  </si>
  <si>
    <t>Výplňový beton kabelové šachty viz D.2.12</t>
  </si>
  <si>
    <t>2,7"m2"*8,05 *2"ks"</t>
  </si>
  <si>
    <t>1,8"m2"*8,5 *2"ks"</t>
  </si>
  <si>
    <t>1136256973</t>
  </si>
  <si>
    <t>(2,3*3,0+0,14*2) *6 "ks"</t>
  </si>
  <si>
    <t xml:space="preserve">Viz příloha C.3. a D.1.6. </t>
  </si>
  <si>
    <t>(0,3*0,4*4) "čerpací jímka" *2"ks šachet"</t>
  </si>
  <si>
    <t>(10,8+8,4)*8,5 "stěny" *2"ks šachet"</t>
  </si>
  <si>
    <t>(10,8*0,3+4,15"m2"+3,2*0,3 "strop") *2"ks šachet"</t>
  </si>
  <si>
    <t>1 "m2/ks" *2"ks"</t>
  </si>
  <si>
    <t>Úvazné trny</t>
  </si>
  <si>
    <t>3,3*1,0*10"ks"</t>
  </si>
  <si>
    <t>321351020</t>
  </si>
  <si>
    <t>Bednění konstrukcí vodních staveb válcově zakřivené - zřízení</t>
  </si>
  <si>
    <t>1858379242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</si>
  <si>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válcově zakřivených</t>
  </si>
  <si>
    <t>https://podminky.urs.cz/item/CS_URS_2024_02/321351020</t>
  </si>
  <si>
    <t>Pilíř elektro a místního ovládání D.2.5</t>
  </si>
  <si>
    <t>1,1*3,0 *6 "ks"</t>
  </si>
  <si>
    <t>-1852123145</t>
  </si>
  <si>
    <t>321352020</t>
  </si>
  <si>
    <t>Bednění konstrukcí vodních staveb válcově zakřivené - odstranění</t>
  </si>
  <si>
    <t>-1309835292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</si>
  <si>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válcově zakřivených</t>
  </si>
  <si>
    <t>https://podminky.urs.cz/item/CS_URS_2024_02/321352020</t>
  </si>
  <si>
    <t>321361101</t>
  </si>
  <si>
    <t>Výztuž železobetonových konstrukcí vodních staveb z oceli 10 216 D do 12 mm</t>
  </si>
  <si>
    <t>1309556127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</si>
  <si>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10 216 (E)</t>
  </si>
  <si>
    <t>https://podminky.urs.cz/item/CS_URS_2024_02/321361101</t>
  </si>
  <si>
    <t xml:space="preserve">C3037*100/1000 "100 kg/m3" </t>
  </si>
  <si>
    <t>321366112</t>
  </si>
  <si>
    <t>Výztuž železobetonových konstrukcí vodních staveb z oceli 10 505 D do 32 mm</t>
  </si>
  <si>
    <t>500257689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</si>
  <si>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přes 12 do 32 mm, z oceli 10 505 (R) nebo BSt 500</t>
  </si>
  <si>
    <t>https://podminky.urs.cz/item/CS_URS_2024_02/321366112</t>
  </si>
  <si>
    <t>C3037_uvaz*115 "kg/m3"/1000</t>
  </si>
  <si>
    <t>2084622658</t>
  </si>
  <si>
    <t>Viz D.2.12</t>
  </si>
  <si>
    <t>Vyztužení obetónování potrubí</t>
  </si>
  <si>
    <t>3,55*11,07 *7,99*1,2/1000 "KY81 + 20% přesahy"</t>
  </si>
  <si>
    <t>-232228834</t>
  </si>
  <si>
    <t>Viz příloha D.2.5</t>
  </si>
  <si>
    <t>1,35*0,9 "pilíř elektro a místního ovládání" *6"ks"</t>
  </si>
  <si>
    <t>451315124</t>
  </si>
  <si>
    <t>Podkladní nebo výplňová vrstva z betonu C 12/15 tl do 150 mm</t>
  </si>
  <si>
    <t>-740093267</t>
  </si>
  <si>
    <t>Podkladní a výplňové vrstvy z betonu prostého tloušťky do 150 mm, z betonu C 12/15</t>
  </si>
  <si>
    <t>https://podminky.urs.cz/item/CS_URS_2024_02/451315124</t>
  </si>
  <si>
    <t>Kabelová šachta viz D.2.12</t>
  </si>
  <si>
    <t>17,65"m2" *2 "ks"</t>
  </si>
  <si>
    <t>791835718</t>
  </si>
  <si>
    <t>0,1*4,0"m2" "Spádový beton na dně šachty" *2"ks"</t>
  </si>
  <si>
    <t>Úpravy povrchů, podlahy a osazování výplní</t>
  </si>
  <si>
    <t>612231001</t>
  </si>
  <si>
    <t>Montáž zateplení vnitřních stěn polyuretanovými deskami tloušťky do 40 mm</t>
  </si>
  <si>
    <t>-1827670656</t>
  </si>
  <si>
    <t>Montáž vnitřního zateplení z polyuretanových desek stěn, tloušťky desek do 40 mm</t>
  </si>
  <si>
    <t>https://podminky.urs.cz/item/CS_URS_2024_02/612231001</t>
  </si>
  <si>
    <t>viz příloha D.2.6</t>
  </si>
  <si>
    <t>0,66*1,5*2+0,8*1,5*2+0,66*0,8*2</t>
  </si>
  <si>
    <t>59052102R</t>
  </si>
  <si>
    <t>deska tepelně izolační z tvrzené PU pěny vnitřní tl 20mm</t>
  </si>
  <si>
    <t>-638107675</t>
  </si>
  <si>
    <t>5,436*1,05 'Přepočtené koeficientem množství</t>
  </si>
  <si>
    <t>899623181R</t>
  </si>
  <si>
    <t>Obetonování potrubí nebo zdiva stok betonem prostým tř. C 30/37 XC4, XF3 v otevřeném výkopu</t>
  </si>
  <si>
    <t>1687054631</t>
  </si>
  <si>
    <t>Obetonování potrubí nebo zdiva stok betonem prostým v otevřeném výkopu, betonem tř. C 30/37 XC4, XF3</t>
  </si>
  <si>
    <t>Obetonovaní ocelového potrubí ve dně PK viz příloda D.2.12</t>
  </si>
  <si>
    <t>1,45"m2"*11,16 + 1,65*0,95"m2 - vyspádování"</t>
  </si>
  <si>
    <t>8996-R01</t>
  </si>
  <si>
    <t>Dodávka a montáž podpěrné konstrukce potrubí pro obetonování</t>
  </si>
  <si>
    <t>1385983665</t>
  </si>
  <si>
    <t xml:space="preserve">Dodávka a montáž podpěrné konstrukce potrubí pro obetonování - např. ocelová distanční drážka. Podpěra včetně případného kotvení. </t>
  </si>
  <si>
    <t xml:space="preserve">Poznámka k položce:_x000D_
Výrobek dle možností zhotovitele. (Předpokládaný ocelový výrobek v PD - cca 32 kg). </t>
  </si>
  <si>
    <t>Viz D.2.12.</t>
  </si>
  <si>
    <t>11 "ks"</t>
  </si>
  <si>
    <t>-1615791793</t>
  </si>
  <si>
    <t>6,8*3,5*7"ks" "v oblasti VPK - stávající štětové stěny" *2</t>
  </si>
  <si>
    <t>7,0*1,6 "v oblasti VPK - ŽB " *2</t>
  </si>
  <si>
    <t>3,0*6,7 "sanace" *2</t>
  </si>
  <si>
    <t>724095838</t>
  </si>
  <si>
    <t>leseni_radove*60 "dni"</t>
  </si>
  <si>
    <t>1347186665</t>
  </si>
  <si>
    <t>943121111</t>
  </si>
  <si>
    <t>Montáž lešení prostorového trubkového těžkého bez podlah zatížení přes 200 do 300 kg/m2 v do 20 m</t>
  </si>
  <si>
    <t>1768385769</t>
  </si>
  <si>
    <t>Lešení prostorové trubkové těžké pracovní nebo podpěrné bez podlah s provozním zatížením tř. 4 přes 200 do 300 kg/m2 výšky do 20 m montáž</t>
  </si>
  <si>
    <t>https://podminky.urs.cz/item/CS_URS_2024_02/943121111</t>
  </si>
  <si>
    <t>8,5*4,15"m2, lešení v kabelové šachtě"*2"ks"</t>
  </si>
  <si>
    <t>943121129</t>
  </si>
  <si>
    <t>Příplatek k lešení prostorovému trubkovému těžkému bez podlah za půdorysnou plochu do 6 m2</t>
  </si>
  <si>
    <t>-1316386085</t>
  </si>
  <si>
    <t>Lešení prostorové trubkové těžké pracovní nebo podpěrné bez podlah Příplatek k cenám za půdorysnou plochu do 6 m2</t>
  </si>
  <si>
    <t>https://podminky.urs.cz/item/CS_URS_2024_02/943121129</t>
  </si>
  <si>
    <t>943121211</t>
  </si>
  <si>
    <t>Příplatek k lešení prostorovému trubkovému těžkému bez podlah přes 200 do 300 kg/m2 v 20 m za každý den použití</t>
  </si>
  <si>
    <t>1546405452</t>
  </si>
  <si>
    <t>Lešení prostorové trubkové těžké pracovní nebo podpěrné bez podlah s provozním zatížením tř. 4 přes 200 do 300 kg/m2 výšky do 20 m příplatek k ceně za každý den použití</t>
  </si>
  <si>
    <t>https://podminky.urs.cz/item/CS_URS_2024_02/943121211</t>
  </si>
  <si>
    <t>leseni_prostor*60</t>
  </si>
  <si>
    <t>943121811</t>
  </si>
  <si>
    <t>Demontáž lešení prostorového trubkového těžkého bez podlah zatížení tř. 4 přes 200 do 300 kg/m2 v do 20 m</t>
  </si>
  <si>
    <t>-734780949</t>
  </si>
  <si>
    <t>Lešení prostorové trubkové těžké pracovní nebo podpěrné bez podlah s provozním zatížením tř. 4 přes 200 do 300 kg/m2 výšky do 20 m demontáž</t>
  </si>
  <si>
    <t>https://podminky.urs.cz/item/CS_URS_2024_02/943121811</t>
  </si>
  <si>
    <t>949211111</t>
  </si>
  <si>
    <t>Montáž lešeňové podlahy s příčníky nebo podélníky pro trubková lešení v do 10 m</t>
  </si>
  <si>
    <t>1274025146</t>
  </si>
  <si>
    <t>Lešeňová podlaha pro trubková lešení z fošen, prken nebo dřevěných sbíjených lešeňových dílců s příčníky nebo podélníky, ve výšce do 10 m montáž</t>
  </si>
  <si>
    <t>https://podminky.urs.cz/item/CS_URS_2024_02/949211111</t>
  </si>
  <si>
    <t>4,15"m2" *4"ks na výšku" "lešení v kabelové šachtě" *2"ks"</t>
  </si>
  <si>
    <t>949211211</t>
  </si>
  <si>
    <t>Příplatek k lešeňové podlaze s příčníky nebo podélníky pro trubková lešení v do 10 m za každý den použití</t>
  </si>
  <si>
    <t>-1004428444</t>
  </si>
  <si>
    <t>Lešeňová podlaha pro trubková lešení z fošen, prken nebo dřevěných sbíjených lešeňových dílců s příčníky nebo podélníky, ve výšce do 10 m příplatek k ceně za každý den použití</t>
  </si>
  <si>
    <t>https://podminky.urs.cz/item/CS_URS_2024_02/949211211</t>
  </si>
  <si>
    <t>podlaha_leseni*60</t>
  </si>
  <si>
    <t>949211811</t>
  </si>
  <si>
    <t>Demontáž lešeňové podlahy s příčníky nebo podélníky pro trubková lešení v do 10 m</t>
  </si>
  <si>
    <t>-1790462534</t>
  </si>
  <si>
    <t>Lešeňová podlaha pro trubková lešení z fošen, prken nebo dřevěných sbíjených lešeňových dílců s příčníky nebo podélníky, ve výšce do 10 m demontáž</t>
  </si>
  <si>
    <t>https://podminky.urs.cz/item/CS_URS_2024_02/949211811</t>
  </si>
  <si>
    <t>953333121</t>
  </si>
  <si>
    <t>PVC těsnící pás do pracovních spar betonových kcí vnitřní š 240 mm</t>
  </si>
  <si>
    <t>1505212093</t>
  </si>
  <si>
    <t>PVC těsnící pás do betonových konstrukcí do pracovních spar vnitřní, pokládaný doprostřed konstrukce mezi výztuž šířky 240 mm</t>
  </si>
  <si>
    <t>https://podminky.urs.cz/item/CS_URS_2024_02/953333121</t>
  </si>
  <si>
    <t>Viz příloha D.2.12 - kabelové šachty</t>
  </si>
  <si>
    <t>9,6 *5 "ks" *2 "šachty"</t>
  </si>
  <si>
    <t>953961113</t>
  </si>
  <si>
    <t>Kotva chemickým tmelem M 12 hl 110 mm do betonu, ŽB nebo kamene s vyvrtáním otvoru</t>
  </si>
  <si>
    <t>-239470660</t>
  </si>
  <si>
    <t>Kotva chemická s vyvrtáním otvoru do betonu, železobetonu nebo tvrdého kamene tmel, velikost M 12, hloubka 110 mm</t>
  </si>
  <si>
    <t>https://podminky.urs.cz/item/CS_URS_2024_02/953961113</t>
  </si>
  <si>
    <t>Viz příloha D.2.4.</t>
  </si>
  <si>
    <t>16 "Žebřík h1" *1 "ks"</t>
  </si>
  <si>
    <t>24 "Žebřík h2" *14 "ks"</t>
  </si>
  <si>
    <t>16 "Žebřík h3" *2 "ks"</t>
  </si>
  <si>
    <t>24 "Žebřík h4" *2 "ks"</t>
  </si>
  <si>
    <t>28 "žebřík kabelových šachet" *2"ks"</t>
  </si>
  <si>
    <t>kotvy_M12</t>
  </si>
  <si>
    <t>953961114R</t>
  </si>
  <si>
    <t>Kotva chemickým tmelem M 16 hl 120 mm do betonu, ŽB nebo kamene s vyvrtáním otvoru</t>
  </si>
  <si>
    <t>-1899117755</t>
  </si>
  <si>
    <t>Kotva chemická s vyvrtáním otvoru do betonu, železobetonu nebo tvrdého kamene tmel, velikost M 16, hloubka 120 mm</t>
  </si>
  <si>
    <t>Viz D.2.6 - podstavec a kryt kompresoru</t>
  </si>
  <si>
    <t>4*4 *2 "ks"</t>
  </si>
  <si>
    <t>953965121R</t>
  </si>
  <si>
    <t>Kotevní šroub pro chemické kotvy M 12 dl 128 mm</t>
  </si>
  <si>
    <t>-1845763148</t>
  </si>
  <si>
    <t>Kotva chemická s vyvrtáním otvoru kotevní šrouby pro chemické kotvy, velikost M 12, délka 128 mm</t>
  </si>
  <si>
    <t>953965131R</t>
  </si>
  <si>
    <t>Kotevní šroub pro chemické kotvy M 16 dl 140 mm</t>
  </si>
  <si>
    <t>-663567975</t>
  </si>
  <si>
    <t>Kotva chemická s vyvrtáním otvoru kotevní šrouby pro chemické kotvy, velikost M 16, délka 140 mm</t>
  </si>
  <si>
    <t>9539-R1</t>
  </si>
  <si>
    <t>Dodávka a montáž nápisu Roztoky na spodní stavbě velínu</t>
  </si>
  <si>
    <t>2053401098</t>
  </si>
  <si>
    <t>Dodávka a montáž plechového nápisu velínu.</t>
  </si>
  <si>
    <t>Poznámka k položce:_x000D_
Včetně přesunu hmot</t>
  </si>
  <si>
    <t>961055111</t>
  </si>
  <si>
    <t>Bourání základů ze ŽB</t>
  </si>
  <si>
    <t>1449019378</t>
  </si>
  <si>
    <t>Bourání základů z betonu železového</t>
  </si>
  <si>
    <t>https://podminky.urs.cz/item/CS_URS_2024_02/961055111</t>
  </si>
  <si>
    <t>Poznámka k položce:_x000D_
V rámci SO01 je řešena recyklace a následné nakládání se sutí</t>
  </si>
  <si>
    <t>viz zaměření a příloha C.3. a D.1.6</t>
  </si>
  <si>
    <t>Dno PK</t>
  </si>
  <si>
    <t>12,7"m2"*1,65</t>
  </si>
  <si>
    <t>navýšení drážek provizorního hrazení</t>
  </si>
  <si>
    <t>0,12 *2"ks"</t>
  </si>
  <si>
    <t>Odbourání drážek pro úvazné trny</t>
  </si>
  <si>
    <t>0,65*1,0*3,0 *(5+5) "ks"</t>
  </si>
  <si>
    <t>Sut_B</t>
  </si>
  <si>
    <t>9601R-02</t>
  </si>
  <si>
    <t>Demontáž ocelové stropní konstrukce velínu</t>
  </si>
  <si>
    <t>1685277420</t>
  </si>
  <si>
    <t xml:space="preserve">Demontáž ocelové stropní konstrukce velínu z důvodů odstranění hydraulického agregátu. </t>
  </si>
  <si>
    <t>9601R-03</t>
  </si>
  <si>
    <t>Opětovná montáž ocelového stropní konstrukce velínu</t>
  </si>
  <si>
    <t>-737269197</t>
  </si>
  <si>
    <t xml:space="preserve">Opětovná montáž ocelové stropní konstrukce velínu z důvodů odstranění hydraulického agregátu. </t>
  </si>
  <si>
    <t>9601R-04</t>
  </si>
  <si>
    <t>Demontáž vstupních dveří velínu k opětovnému osazení</t>
  </si>
  <si>
    <t>-702251100</t>
  </si>
  <si>
    <t xml:space="preserve">Demontáž vstupních dveří velínu k opětovnému osazení z důvodů odstranění hydraulického agregátu. </t>
  </si>
  <si>
    <t>9601R-05</t>
  </si>
  <si>
    <t>Demontáž ocelového pancíře vstupních dveří velínu</t>
  </si>
  <si>
    <t>-231567559</t>
  </si>
  <si>
    <t xml:space="preserve">Demontáž ocelového pancíře vstupních dveří velínu z důvodů odstranění hydraulického agregátu. </t>
  </si>
  <si>
    <t>9601R-06</t>
  </si>
  <si>
    <t xml:space="preserve">Opětovná montáž ocelového pancíře kce. velínu, vč. těsnění </t>
  </si>
  <si>
    <t>-220548972</t>
  </si>
  <si>
    <t xml:space="preserve">Opětovná montáž ocelové stropní konstrukce velínu z důvodů odstranění hydraulického agregátu. Do ceny je třeba také zohlednit úpravu (zkrácení) pancíře a podobně. </t>
  </si>
  <si>
    <t>9601R-07</t>
  </si>
  <si>
    <t>Opětovná montáž vstupních dveří velínu</t>
  </si>
  <si>
    <t>-779620131</t>
  </si>
  <si>
    <t>Opětovná montáž vstupních dveří velínu - původních dveří</t>
  </si>
  <si>
    <t>9601R-08</t>
  </si>
  <si>
    <t>Provedení průzkumného geologického vrtu v oblasti šachty elektrokanálu</t>
  </si>
  <si>
    <t>-1924869237</t>
  </si>
  <si>
    <t>Provedení průzkumného geologického vrtu v oblasti šachty elektrokanálu. Podrobnější informace viz TZ D.2.1</t>
  </si>
  <si>
    <t>405501344</t>
  </si>
  <si>
    <t>1,9 *2"ks"</t>
  </si>
  <si>
    <t>977211115</t>
  </si>
  <si>
    <t>Řezání stěnovou pilou betonových nebo ŽB kcí s výztuží průměru do 16 mm hl přes 520 do 680 mm</t>
  </si>
  <si>
    <t>CS ÚRS 2024 01</t>
  </si>
  <si>
    <t>150891006</t>
  </si>
  <si>
    <t>Řezání konstrukcí stěnovou pilou betonových nebo železobetonových průměru řezané výztuže do 16 mm hloubka řezu přes 520 do 680 mm</t>
  </si>
  <si>
    <t>https://podminky.urs.cz/item/CS_URS_2024_01/977211115</t>
  </si>
  <si>
    <t>Viz D.2.13 - úvazné trny</t>
  </si>
  <si>
    <t>7,0"m"*(5+5) "ks"</t>
  </si>
  <si>
    <t>343610872</t>
  </si>
  <si>
    <t>Navášení provizorních drážek</t>
  </si>
  <si>
    <t>0,25*10"ks" *2 "ks"</t>
  </si>
  <si>
    <t>1795803076</t>
  </si>
  <si>
    <t>0,4*10"ks" *0,89/1000*1,05 "uvažováno 5% jako ztratné" *2 "ks"</t>
  </si>
  <si>
    <t>985331215</t>
  </si>
  <si>
    <t>-1171619978</t>
  </si>
  <si>
    <t>https://podminky.urs.cz/item/CS_URS_2024_02/985331215</t>
  </si>
  <si>
    <t>0,48"m"*6*18"ks"</t>
  </si>
  <si>
    <t>Viz D.2.13</t>
  </si>
  <si>
    <t>0,3"m"* 14"ks" *(5+5) "ks"</t>
  </si>
  <si>
    <t>-1608041531</t>
  </si>
  <si>
    <t>0,7"m"*6*18"ks"*0,00163 "t/m"</t>
  </si>
  <si>
    <t>0,5"m"* 14"ks" *(5+5) "ks" *0,00163 "t/m"</t>
  </si>
  <si>
    <t>9601R-09</t>
  </si>
  <si>
    <t>Vyčištění a obnovení původního prostupu pod plavební komorou na dolním ohlaví</t>
  </si>
  <si>
    <t>1616106937</t>
  </si>
  <si>
    <t>Poznámka k položce:_x000D_
Viz D.1.1</t>
  </si>
  <si>
    <t>9601R-10</t>
  </si>
  <si>
    <t>Utěsnění obvodů chráničky kabelového prostupu polyuretanovým tmelem</t>
  </si>
  <si>
    <t>2031416454</t>
  </si>
  <si>
    <t>9679R15</t>
  </si>
  <si>
    <t>Dodávka a montáž navýšení drážek provizorního hrazení</t>
  </si>
  <si>
    <t>-605046261</t>
  </si>
  <si>
    <t>Dodávka a montáž navýšení drážek provizorního hrazení (drážky + nádstavec), vč. povrchové ochrany. Viz D.1.1.
Do ceny je nutno také zohlednit pomocné práce nutné k provedení prací (například očištění stávající ovelové konstrukce a finální zapravení, pomocná pracovní plošila na provedení prací, a podobně)</t>
  </si>
  <si>
    <t>Poznámka k položce:_x000D_
Cca 210 kg/ks</t>
  </si>
  <si>
    <t>9679R16</t>
  </si>
  <si>
    <t>Dodávka a montáž úvazných trnů do štětové stěny</t>
  </si>
  <si>
    <t>786760589</t>
  </si>
  <si>
    <t>Dodávka a montáž úvazných trnů do štětové stěny. 
1 kpl. = 2ks úvazných trnů - viz D.2.13. 
Do ceny je nutno také zohlednit pomocné práce nutné k provedení prací (například čištění podkladu štětové stěny v místě osazení a finální zapravení)</t>
  </si>
  <si>
    <t>Poznámka k položce:_x000D_
Cca145,33  kg/kpl.</t>
  </si>
  <si>
    <t>Viz příloha D.2.13 a D.1.4</t>
  </si>
  <si>
    <t>7 "ks - levá strana PK"</t>
  </si>
  <si>
    <t>5 "ks - pravá strana PK"</t>
  </si>
  <si>
    <t>108R</t>
  </si>
  <si>
    <t>Odklizení demontovaných ocelových poklopů, rámů a jiných ocelových konstrukcí</t>
  </si>
  <si>
    <t>-1488732626</t>
  </si>
  <si>
    <t>Demontaz/1000</t>
  </si>
  <si>
    <t>velin_kryt*0,011</t>
  </si>
  <si>
    <t>Odřezání kce kabelových šachet</t>
  </si>
  <si>
    <t>4,2*0,7+ (4,2+4,8*2+4,2*2+4,8*2)*0,6 *0,1235 "VL 604"</t>
  </si>
  <si>
    <t>kovosrot</t>
  </si>
  <si>
    <t>-2132596027</t>
  </si>
  <si>
    <t>-538879735</t>
  </si>
  <si>
    <t>C1215_100*0,1</t>
  </si>
  <si>
    <t>C1215_150*0,15</t>
  </si>
  <si>
    <t>713</t>
  </si>
  <si>
    <t>Izolace tepelné</t>
  </si>
  <si>
    <t>71313R</t>
  </si>
  <si>
    <t>Zateplení fasádním kazetovým systémem</t>
  </si>
  <si>
    <t>-1915482306</t>
  </si>
  <si>
    <t>Kompletní dodávka a montáž zateplení dolní konstrukce velínu. Podrobný popos viz příloha D.2.8.
Součástí:
- FASÁDNÍ KAZETA 800/1900 mm
- KOTEVNÍ ROŠT - OMEGA PROFILY 90/30
- STYRODUR - TL. 100 mm
- OCELOVÁ STĚNOVÁ KAZETA - 100 mm
- přesun hmot</t>
  </si>
  <si>
    <t>Poznámka k položce:_x000D_
Dodávka a montáž</t>
  </si>
  <si>
    <t>viz příloha D.2.10. - Velín</t>
  </si>
  <si>
    <t>25,3*4,6</t>
  </si>
  <si>
    <t>998713101R</t>
  </si>
  <si>
    <t>Přesun hmot tonážní pro izolace tepelné v objektech v do 6 m</t>
  </si>
  <si>
    <t>-91299318</t>
  </si>
  <si>
    <t>Přesun hmot pro izolace tepelné stanovený z hmotnosti přesunovaného materiálu vodorovná dopravní vzdálenost do 50 m s užitím mechanizace v objektech výšky do 6 m</t>
  </si>
  <si>
    <t>767415812</t>
  </si>
  <si>
    <t>Demontáž vnějšího obkladu skládaného pláště tvarovaným plechem budov v do 6 m šroubováním</t>
  </si>
  <si>
    <t>-27514442</t>
  </si>
  <si>
    <t>Demontáž vnějšího obkladu skládaného pláště plechem tvarovaným výšky budovy do 6 m, uchyceným šroubováním</t>
  </si>
  <si>
    <t>https://podminky.urs.cz/item/CS_URS_2024_02/767415812</t>
  </si>
  <si>
    <t>24,3*4,6</t>
  </si>
  <si>
    <t>767832122R</t>
  </si>
  <si>
    <t>Montáž venkovních nerezových žebříků do betonu</t>
  </si>
  <si>
    <t>-868367710</t>
  </si>
  <si>
    <t>6,1 "Žebřík h1" *2 "ks"</t>
  </si>
  <si>
    <t>7,1 "Žebřík h2" *10 "ks"</t>
  </si>
  <si>
    <t>4,8 "Žebřík h3" *2 "ks"</t>
  </si>
  <si>
    <t>7,2 "Žebřík h4" *2 "ks"</t>
  </si>
  <si>
    <t>7679R2</t>
  </si>
  <si>
    <t>Dodávka nerezového žebříku</t>
  </si>
  <si>
    <t>-1462125840</t>
  </si>
  <si>
    <t>Podrobná specifikace viz příloha D.2.4</t>
  </si>
  <si>
    <t>99,47 "Žebřík h1" *1 "ks"</t>
  </si>
  <si>
    <t>117,45 "Žebřík h2" *14 "ks"</t>
  </si>
  <si>
    <t>80,41 "Žebřík h3" *2 "ks"</t>
  </si>
  <si>
    <t>117,45 "Žebřík h4" *2 "ks"</t>
  </si>
  <si>
    <t>-302467331</t>
  </si>
  <si>
    <t>Poznámka k položce:_x000D_
Montáž po částech.</t>
  </si>
  <si>
    <t>Kryt_2</t>
  </si>
  <si>
    <t>Kování vodorovných hran plata</t>
  </si>
  <si>
    <t>-1458924027</t>
  </si>
  <si>
    <t>Kování vodorovných hran plata
Uvažováno 35 kg/m včetně zahrnutí navýšení drážek provizorního hrazení.</t>
  </si>
  <si>
    <t>(19,5+145,15+1,55+1,16+0,9+26,65) *35 "35 kg/m - pravá strana PK"</t>
  </si>
  <si>
    <t>(19,3+136,71+2,14+1,55+2,3+29,37)*35 "35 kg/m - levá strana PK"</t>
  </si>
  <si>
    <t>Kanálky vedení vzduchových rozvodů</t>
  </si>
  <si>
    <t>-1875635421</t>
  </si>
  <si>
    <t>Kanálky vedení vzduchových rozvodů. Podrobná specifikace viz příloha D.2.10.</t>
  </si>
  <si>
    <t>Poznámka k položce:_x000D_
Předpokládá se montáž po částech</t>
  </si>
  <si>
    <t>Viz příloha D.2.10</t>
  </si>
  <si>
    <t>1000,62+841,9</t>
  </si>
  <si>
    <t>Kanálky vedení vzduchových rozvodů - nerez</t>
  </si>
  <si>
    <t>1888916705</t>
  </si>
  <si>
    <t xml:space="preserve">Poznámka k položce:_x000D_
Položka č. 1 až 4 je součástí PS01. </t>
  </si>
  <si>
    <t>1,18+1,15 "pol č. 6"</t>
  </si>
  <si>
    <t>7679R8</t>
  </si>
  <si>
    <t>Kanálky vedení hydraulickcých rozvodů</t>
  </si>
  <si>
    <t>-665101830</t>
  </si>
  <si>
    <t xml:space="preserve">Kanálky vedení hydraulickcých rozvodů. Podrobná specifikace viz příloha D.2.11. </t>
  </si>
  <si>
    <t>viz příloha D.2.11</t>
  </si>
  <si>
    <t>7679R10</t>
  </si>
  <si>
    <t>Podstavec a kryt kompresoru - ocelov část</t>
  </si>
  <si>
    <t>2112344209</t>
  </si>
  <si>
    <t xml:space="preserve">Podstavec a kryt kompresoru - ocelov část. Podrobná specifikace viz příloha D.2.6. </t>
  </si>
  <si>
    <t>52,98*2"ks"</t>
  </si>
  <si>
    <t>Podstavec a kryt kompresoru - nerezová část</t>
  </si>
  <si>
    <t>1249883972</t>
  </si>
  <si>
    <t xml:space="preserve">Podstavec a kryt kompresoru - nerezová část. Podrobná specifikace viz příloha D.2.6. </t>
  </si>
  <si>
    <t>58,83*2"ks"</t>
  </si>
  <si>
    <t>1208783717</t>
  </si>
  <si>
    <t xml:space="preserve">Dodávka pacholete </t>
  </si>
  <si>
    <t>-1893743619</t>
  </si>
  <si>
    <t>Dodávka pacholete, vč. povrchové úpravy viz TZ</t>
  </si>
  <si>
    <t>176,94 "Viz příloha D.2.3" * 24 "ks"</t>
  </si>
  <si>
    <t>Vodotěsný poklop</t>
  </si>
  <si>
    <t>1020753619</t>
  </si>
  <si>
    <t>Vodotěsný poklop vstupu do šachty klapky, vč. povrchové úpravy viz TZ</t>
  </si>
  <si>
    <t>Viz příloha D.2.7 D.2.8 a C.3.</t>
  </si>
  <si>
    <t>165 * (3+2) "ks"</t>
  </si>
  <si>
    <t>7679R15</t>
  </si>
  <si>
    <t>úvazný trn - krabice</t>
  </si>
  <si>
    <t>-161179368</t>
  </si>
  <si>
    <t>Ocelový poklop šachty uzávěru obtoku. Detail a doplňující informace viz příloha D.2.13, vč. povrchové úpravy.</t>
  </si>
  <si>
    <t>1594,34 "viz příloha D.2.13." *2 "strany"</t>
  </si>
  <si>
    <t>-445118208</t>
  </si>
  <si>
    <t>7679R26</t>
  </si>
  <si>
    <t>Obslužný žebřík kabelových šachet s ochranným košem, vč. povrchové úpravy</t>
  </si>
  <si>
    <t>-1520769655</t>
  </si>
  <si>
    <t>Obslužný žebřík kabelových šachet s ochranným košem, vč. povrchové úpravy viz TZ</t>
  </si>
  <si>
    <t>Viz příloha C.3. a D.1.6</t>
  </si>
  <si>
    <t>8,4"m"*27"kg/m - Žebřík" *2 "ks"</t>
  </si>
  <si>
    <t>6,15"m"*35"kg/m - Ochranný koš" *2 "ks"</t>
  </si>
  <si>
    <t>7679R27</t>
  </si>
  <si>
    <t>Zřízení kotvení obslužného žebříku - dodávka a montáž</t>
  </si>
  <si>
    <t>-402048498</t>
  </si>
  <si>
    <t>Poznámka k položce:_x000D_
Kompletní dodávka a montáž kotvení žebříku / ks kotvy. (Vrt, výplň vrtu, kotva, ...)</t>
  </si>
  <si>
    <t>Viz příloha C.3. a D.2.11</t>
  </si>
  <si>
    <t>(9*2*2)*2 "ks"</t>
  </si>
  <si>
    <t>254013794</t>
  </si>
  <si>
    <t>zebriky*0,9 "uvazovano 90% z nových"</t>
  </si>
  <si>
    <t>kovani_hran*0,9 "uvazovano 90% z nových"</t>
  </si>
  <si>
    <t>Demontáž stávajících pacholat - odříznutí</t>
  </si>
  <si>
    <t>90"cca kg/ks" *29 "ks"</t>
  </si>
  <si>
    <t>Demontáž stávajících úvazných trnů - odříznutí</t>
  </si>
  <si>
    <t>73 "cca kg/ks" *20 "ks"</t>
  </si>
  <si>
    <t>76799-R01</t>
  </si>
  <si>
    <t>Dodávka a montáž nerezové větrací mřížky 500x500 mm</t>
  </si>
  <si>
    <t>-1830508917</t>
  </si>
  <si>
    <t>Dodávka a montáž nerezové větrací mřížky 500x500 mm - viz příloha D.2.6</t>
  </si>
  <si>
    <t>525553777</t>
  </si>
  <si>
    <t>789</t>
  </si>
  <si>
    <t>Povrchové úpravy ocelových konstrukcí a technologických zařízení</t>
  </si>
  <si>
    <t>789221132</t>
  </si>
  <si>
    <t>Provedení otryskání ocelových konstrukcí třídy I stupeň zarezavění C stupeň přípravy Sa 2 1/2</t>
  </si>
  <si>
    <t>-2041405024</t>
  </si>
  <si>
    <t>Provedení otryskání povrchů ocelových konstrukcí suché abrazivní tryskání třídy I stupeň zrezivění C, stupeň přípravy Sa 2½</t>
  </si>
  <si>
    <t>https://podminky.urs.cz/item/CS_URS_2024_02/789221132</t>
  </si>
  <si>
    <t>3,6*2+2,7*2+2*3+4,5*2+2,3*3</t>
  </si>
  <si>
    <t>42118101</t>
  </si>
  <si>
    <t>materiál tryskací (ostrohranný tvrdý písek)</t>
  </si>
  <si>
    <t>-1900978140</t>
  </si>
  <si>
    <t>prichod_velin*75/1000</t>
  </si>
  <si>
    <t>78932122R</t>
  </si>
  <si>
    <t>Zhotovení nátěru ocelových konstrukcí</t>
  </si>
  <si>
    <t>-864110148</t>
  </si>
  <si>
    <t xml:space="preserve">Zhotovení nátěru ocelových konstrukcí viz D.1.1.
</t>
  </si>
  <si>
    <t>789001-R01</t>
  </si>
  <si>
    <t>přesun hmot pro povrchové úpravy</t>
  </si>
  <si>
    <t>227647446</t>
  </si>
  <si>
    <t>přesun hmot pro montáže potrubí</t>
  </si>
  <si>
    <t>23-M</t>
  </si>
  <si>
    <t>Montáže potrubí</t>
  </si>
  <si>
    <t>23001111R</t>
  </si>
  <si>
    <t>Montáž potrubí trouby ocelové hladké tř.11-13 D 245 mm, tl 14,0 mm</t>
  </si>
  <si>
    <t>-1120815619</t>
  </si>
  <si>
    <t>Montáž potrubí z trub ocelových hladkých tř. 11 až 13 Ø 245 mm, tl. 14,0 mm</t>
  </si>
  <si>
    <t xml:space="preserve">Poznámka k položce:_x000D_
Montáž potrubí ve dně plavební komory. Do ceny je třeba zohlednit veškeré potřebné práce a manipulace pro osazení porubí.  </t>
  </si>
  <si>
    <t>21,65*6 "ks, ve výkopu dna PK" -prostup_ŽBkci</t>
  </si>
  <si>
    <t>141721R2</t>
  </si>
  <si>
    <t>-1924743805</t>
  </si>
  <si>
    <t>Poznámka k položce:_x000D_
Délka je uvažována za finální délku potrubí, případné ztratné je třeba zohlednit do ceny</t>
  </si>
  <si>
    <t>23001-R01</t>
  </si>
  <si>
    <t>441970656</t>
  </si>
  <si>
    <t xml:space="preserve">Poznámka k položce:_x000D_
Předpokládá se komplikovaná doprava veškerého materiálu v rámci stavby. Do ceny je nutno zohlednit i náklady spojené s manipulací a případným přesunem v rámci PK. </t>
  </si>
  <si>
    <t>kotveni1</t>
  </si>
  <si>
    <t>kotveni stozaru osvetleni beton</t>
  </si>
  <si>
    <t>1355,75</t>
  </si>
  <si>
    <t>kotveni2</t>
  </si>
  <si>
    <t>kotveni stozaru osvetleni zemina</t>
  </si>
  <si>
    <t>1217,04</t>
  </si>
  <si>
    <t>Kotvy_M20</t>
  </si>
  <si>
    <t>kotvy osvetleni</t>
  </si>
  <si>
    <t>SO 03 - Venkovní osvětlení plavební komory</t>
  </si>
  <si>
    <t xml:space="preserve">    9 - Ostatní konstrukce a práce-bourání</t>
  </si>
  <si>
    <t>Ostatní konstrukce a práce-bourání</t>
  </si>
  <si>
    <t>278311152R</t>
  </si>
  <si>
    <t>Betonová zálivka kotvení betonu prostého tř. C 20/25</t>
  </si>
  <si>
    <t>1817754654</t>
  </si>
  <si>
    <t>0,77*0,04 "viz příloha D.3.5 - venkovní osvětlení" *6 "ks - pravá strana PK"</t>
  </si>
  <si>
    <t>0,77*0,04 "viz příloha D.3.5 - venkovní osvětlení" *5 "ks - levá strana PK"</t>
  </si>
  <si>
    <t>953961115R</t>
  </si>
  <si>
    <t>Kotvy chemickým tmelem M 20 dl. 350 mm do betonu, ŽB nebo kamene s vyvrtáním otvoru</t>
  </si>
  <si>
    <t>-118195370</t>
  </si>
  <si>
    <t>Kotvy chemické s vyvrtáním otvoru do betonu, železobetonu
Chemická kotva M20x dl. 400 mm, hl. vrtu 350 mm</t>
  </si>
  <si>
    <t xml:space="preserve">Viz příloha D.3.5. </t>
  </si>
  <si>
    <t>4 "ukotvení stožáru venkovního osvětlení do betonu" *5 "ks - pravá strana PK"</t>
  </si>
  <si>
    <t>4 "ukotvení stožáru venkovního osvětlení do betonu" *6 "ks - levá strana PK"</t>
  </si>
  <si>
    <t>953965145</t>
  </si>
  <si>
    <t>Kotevní šroub pro chemické kotvy M 20 dl 400 mm</t>
  </si>
  <si>
    <t>-1211589510</t>
  </si>
  <si>
    <t>Kotva chemická s vyvrtáním otvoru kotevní šrouby pro chemické kotvy, velikost M 20, délka 400 mm</t>
  </si>
  <si>
    <t>https://podminky.urs.cz/item/CS_URS_2024_02/953965145</t>
  </si>
  <si>
    <t>kotvy_M20</t>
  </si>
  <si>
    <t>2129879802</t>
  </si>
  <si>
    <t xml:space="preserve">Poznámka k položce:_x000D_
Předpokládá se komplikovaná doprava veškerého materiálu v rámci stavby. Do ceny je nutno zohlednit i náklady spojené s manipulací a případným přesunem z pravé strany PK na levou stranu PK. _x000D_
</t>
  </si>
  <si>
    <t>342132148</t>
  </si>
  <si>
    <t>Kotvení stožáru osvětlení do betonu</t>
  </si>
  <si>
    <t>1666851266</t>
  </si>
  <si>
    <t>123,25*5 "Pravá strana PK "</t>
  </si>
  <si>
    <t>123,25*6 "Levá strana PK"</t>
  </si>
  <si>
    <t>Kotvení stožáru osvětlení mimo zeď</t>
  </si>
  <si>
    <t>737656422</t>
  </si>
  <si>
    <t>110,64*6 "Pravá strana PK "</t>
  </si>
  <si>
    <t>110,64*5 "Levá strana PK "</t>
  </si>
  <si>
    <t>1820124555</t>
  </si>
  <si>
    <t>R1</t>
  </si>
  <si>
    <t xml:space="preserve">Demontáž stávajících sloupů signalizace </t>
  </si>
  <si>
    <t>906111310</t>
  </si>
  <si>
    <t xml:space="preserve">Demontáž sloupů signalizace a tabule pro opětovné použití vč. uložení po dobu stavby
</t>
  </si>
  <si>
    <t>Poznámka k položce:_x000D_
vč. přesunu hmot na stavbě</t>
  </si>
  <si>
    <t>7 "viz příloha C.3 "</t>
  </si>
  <si>
    <t>R2</t>
  </si>
  <si>
    <t>Demontáž stávající tabule signalizace pro opětovné použití vč. uložení po dobu stavby</t>
  </si>
  <si>
    <t>1229923570</t>
  </si>
  <si>
    <t>R3</t>
  </si>
  <si>
    <t>Demontáž stávajících sloupů venkovního osvětlení</t>
  </si>
  <si>
    <t>-998789052</t>
  </si>
  <si>
    <t>Demontáž stávajících sloupů venkovního osvětlení
Včetně odklizení a likvidace.</t>
  </si>
  <si>
    <t>4+6 "viz příloha C.3."</t>
  </si>
  <si>
    <t>R4</t>
  </si>
  <si>
    <t>Montáž původní tabule signalizace</t>
  </si>
  <si>
    <t>-1748850641</t>
  </si>
  <si>
    <t xml:space="preserve">Montáž původní tabule signalizace
</t>
  </si>
  <si>
    <t>R5</t>
  </si>
  <si>
    <t>Montáž původního sloupu singnalizace</t>
  </si>
  <si>
    <t>1721521566</t>
  </si>
  <si>
    <t>7 "viz příloha C.3."</t>
  </si>
  <si>
    <t>R6</t>
  </si>
  <si>
    <t>Dodávka a montáž sklopného stožáru venkovního osvětlení</t>
  </si>
  <si>
    <t>-561133952</t>
  </si>
  <si>
    <t>Dodávka a montáž sklopného stožáru venkovního osvětlení
Stožár + výložník
Podrobný popid viz příloha D.3.4</t>
  </si>
  <si>
    <t>11+11 "viz příloha C.3 a D.3.4"</t>
  </si>
  <si>
    <t>VON - Vedlejší a ostatní náklady</t>
  </si>
  <si>
    <t>PK Roztoky</t>
  </si>
  <si>
    <t>VRN - Vedlejší rozpočtové náklady</t>
  </si>
  <si>
    <t xml:space="preserve">    VRN1 - Průzkumné, geodetické a projektové práce</t>
  </si>
  <si>
    <t xml:space="preserve">    VRN2 - Zařízení staveniště</t>
  </si>
  <si>
    <t xml:space="preserve">    VRN3 - Ostatní náklady</t>
  </si>
  <si>
    <t>VRN</t>
  </si>
  <si>
    <t>Vedlejší rozpočtové náklady</t>
  </si>
  <si>
    <t>VRN1</t>
  </si>
  <si>
    <t>Průzkumné, geodetické a projektové práce</t>
  </si>
  <si>
    <t>R01</t>
  </si>
  <si>
    <t>Výrobní výkresová dokumentace</t>
  </si>
  <si>
    <t>1024</t>
  </si>
  <si>
    <t>-1729476442</t>
  </si>
  <si>
    <t>R02</t>
  </si>
  <si>
    <t>Vytýčení inženýrských sítí</t>
  </si>
  <si>
    <t>237065565</t>
  </si>
  <si>
    <t>R03</t>
  </si>
  <si>
    <t>Geodetické zaměření vybudovaného díla zpracované číselně a graficky v digitální podobě autorizovaným geodetem</t>
  </si>
  <si>
    <t>-1223800728</t>
  </si>
  <si>
    <t>R04</t>
  </si>
  <si>
    <t>Dokumentace skutečného provedení</t>
  </si>
  <si>
    <t>1030203826</t>
  </si>
  <si>
    <t>Zákresy veškerých změn oproti schválené projektové dokumentaci a to ve všech přílohách této projektové dokumentace (označit červeným razítkem "Skutečné provedení" s datem a podpisy zhotovitele a technického dozoru objednatele).</t>
  </si>
  <si>
    <t>R12</t>
  </si>
  <si>
    <t>Předinjektážní průzkum s injektážní zkouškou</t>
  </si>
  <si>
    <t>-1754854354</t>
  </si>
  <si>
    <t>Poznámka k položce:_x000D_
Viz TZ</t>
  </si>
  <si>
    <t>VRN2</t>
  </si>
  <si>
    <t>Zařízení staveniště</t>
  </si>
  <si>
    <t>R05</t>
  </si>
  <si>
    <t>Zařízení staveniště zhotovitele</t>
  </si>
  <si>
    <t>1675181052</t>
  </si>
  <si>
    <t>Zařízení staveniště zahrnuje například:
 - kancelářské buňky
 - buňky šatny
 - umývárny
 - plechové sklady
 - dílny
 - sociální zařízení
 - staveništní přípojka vody
 - staveništní přípojka nn
 - zařízení pro provádění potápěčských prací</t>
  </si>
  <si>
    <t>VRN3</t>
  </si>
  <si>
    <t>Ostatní náklady</t>
  </si>
  <si>
    <t>R07</t>
  </si>
  <si>
    <t>Aktualizace povodňového plánu výstavby</t>
  </si>
  <si>
    <t>-112589045</t>
  </si>
  <si>
    <t>R08</t>
  </si>
  <si>
    <t>Zkoušky a ověřovací provoz</t>
  </si>
  <si>
    <t>-1781366840</t>
  </si>
  <si>
    <t>R09</t>
  </si>
  <si>
    <t>Pasportizace vešterých objektů a komunikací</t>
  </si>
  <si>
    <t>1657880877</t>
  </si>
  <si>
    <t>R10</t>
  </si>
  <si>
    <t>Opatření pro snížení prašnosti - skrápění vodou</t>
  </si>
  <si>
    <t>-1387756689</t>
  </si>
  <si>
    <t>R11</t>
  </si>
  <si>
    <t>Očištění povrchů lineárních pohonů</t>
  </si>
  <si>
    <t>1260435713</t>
  </si>
  <si>
    <t xml:space="preserve">Pravidelné čištění povrchu lineárních pohonů do pevných nečistot v průběhu stavby. </t>
  </si>
  <si>
    <t>R13</t>
  </si>
  <si>
    <t>Zřízení a odstranění dočasné panelové manipulační plochy</t>
  </si>
  <si>
    <t>8233797</t>
  </si>
  <si>
    <t>Zřízení a odstranění dočasné panelové manipulační plochy, vč. případných podkladních vrstev. (Do ceny je nutné zohlednit veškeré náklady potřebné k nákupu/pronájmu, dovozu, manipulační práce, osazení, demontáž, likvidace / odvoz veškerého materiálu)</t>
  </si>
  <si>
    <t>Poznámka k položce:_x000D_
Předpokládá se plocha o 216 m2</t>
  </si>
  <si>
    <t>SEZNAM FIGUR</t>
  </si>
  <si>
    <t>Výměra</t>
  </si>
  <si>
    <t>Použití figury:</t>
  </si>
  <si>
    <t>recyklat_Z5</t>
  </si>
  <si>
    <t>zpětné použití betonového recyklátu</t>
  </si>
  <si>
    <t>B_zaves_pohon</t>
  </si>
  <si>
    <t>Bourani zavěsů púohonů"</t>
  </si>
  <si>
    <t>C3037_1</t>
  </si>
  <si>
    <t>jama_zapaz</t>
  </si>
  <si>
    <t>Viz D.2.12 - záporové pažení</t>
  </si>
  <si>
    <t>17,65 "m2"*9,15 *2 "šachty"</t>
  </si>
  <si>
    <t>kotvy M12 hl 110 mm</t>
  </si>
  <si>
    <t>odvoz do kovošrotu</t>
  </si>
  <si>
    <t>KVHR</t>
  </si>
  <si>
    <t>kanalky vedeni hydraul. rozvodu</t>
  </si>
  <si>
    <t>Sut betonu 2</t>
  </si>
  <si>
    <t>Vrt_D250</t>
  </si>
  <si>
    <t>Jadrové vrty D250</t>
  </si>
  <si>
    <t>Vrty pro ocel. potrubí ve dně PK - Viz příloha D.2.12</t>
  </si>
  <si>
    <t>(4,75+5,05)*6 "na obou stranách"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</si>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</sst>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color rgb="FF000000"/>
      <name val="Arial CE"/>
    </font>
    <font>
      <sz val="12"/>
      <color rgb="FF000000"/>
      <name val="Arial CE"/>
    </font>
    <font>
      <sz val="10"/>
      <color rgb="FF000000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6" fillId="0" borderId="0" applyNumberFormat="0" applyFill="0" applyBorder="0" applyAlignment="0" applyProtection="0"/>
  </cellStyleXfs>
  <cellXfs count="33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2" fillId="4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5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166" fontId="29" fillId="0" borderId="21" xfId="0" applyNumberFormat="1" applyFont="1" applyBorder="1" applyAlignment="1">
      <alignment vertical="center"/>
    </xf>
    <xf numFmtId="4" fontId="29" fillId="0" borderId="22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2" fillId="0" borderId="13" xfId="0" applyNumberFormat="1" applyFont="1" applyBorder="1"/>
    <xf numFmtId="166" fontId="32" fillId="0" borderId="14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34" fillId="0" borderId="23" xfId="0" applyFont="1" applyBorder="1" applyAlignment="1">
      <alignment horizontal="center" vertical="center"/>
    </xf>
    <xf numFmtId="49" fontId="34" fillId="0" borderId="23" xfId="0" applyNumberFormat="1" applyFont="1" applyBorder="1" applyAlignment="1">
      <alignment horizontal="left" vertical="center" wrapText="1"/>
    </xf>
    <xf numFmtId="0" fontId="34" fillId="0" borderId="23" xfId="0" applyFont="1" applyBorder="1" applyAlignment="1">
      <alignment horizontal="left" vertical="center" wrapText="1"/>
    </xf>
    <xf numFmtId="0" fontId="34" fillId="0" borderId="23" xfId="0" applyFont="1" applyBorder="1" applyAlignment="1">
      <alignment horizontal="center" vertical="center" wrapText="1"/>
    </xf>
    <xf numFmtId="167" fontId="34" fillId="0" borderId="23" xfId="0" applyNumberFormat="1" applyFont="1" applyBorder="1" applyAlignment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38" fillId="0" borderId="0" xfId="0" applyFont="1" applyAlignment="1">
      <alignment vertical="center" wrapText="1"/>
    </xf>
    <xf numFmtId="0" fontId="22" fillId="0" borderId="23" xfId="0" applyFont="1" applyBorder="1" applyAlignment="1">
      <alignment horizontal="center" vertical="center"/>
    </xf>
    <xf numFmtId="49" fontId="22" fillId="0" borderId="23" xfId="0" applyNumberFormat="1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center" vertical="center" wrapText="1"/>
    </xf>
    <xf numFmtId="167" fontId="22" fillId="0" borderId="23" xfId="0" applyNumberFormat="1" applyFont="1" applyBorder="1" applyAlignment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39" fillId="0" borderId="0" xfId="0" applyFont="1" applyAlignment="1">
      <alignment horizontal="left" vertical="center"/>
    </xf>
    <xf numFmtId="0" fontId="40" fillId="0" borderId="0" xfId="1" applyFont="1" applyAlignment="1" applyProtection="1">
      <alignment vertical="center" wrapText="1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41" fillId="0" borderId="0" xfId="0" applyFont="1" applyAlignment="1">
      <alignment horizontal="left" vertical="center"/>
    </xf>
    <xf numFmtId="0" fontId="41" fillId="0" borderId="0" xfId="0" applyFont="1" applyAlignment="1">
      <alignment horizontal="left" vertical="center" wrapText="1"/>
    </xf>
    <xf numFmtId="0" fontId="42" fillId="0" borderId="0" xfId="0" applyFont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4" fillId="0" borderId="17" xfId="0" applyFont="1" applyBorder="1" applyAlignment="1">
      <alignment horizontal="left" vertical="center" wrapText="1"/>
    </xf>
    <xf numFmtId="0" fontId="44" fillId="0" borderId="23" xfId="0" applyFont="1" applyBorder="1" applyAlignment="1">
      <alignment horizontal="left" vertical="center" wrapText="1"/>
    </xf>
    <xf numFmtId="0" fontId="44" fillId="0" borderId="23" xfId="0" applyFont="1" applyBorder="1" applyAlignment="1">
      <alignment horizontal="left" vertical="center"/>
    </xf>
    <xf numFmtId="167" fontId="44" fillId="0" borderId="19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5" fillId="0" borderId="24" xfId="0" applyFont="1" applyBorder="1" applyAlignment="1">
      <alignment vertical="center" wrapText="1"/>
    </xf>
    <xf numFmtId="0" fontId="45" fillId="0" borderId="25" xfId="0" applyFont="1" applyBorder="1" applyAlignment="1">
      <alignment vertical="center" wrapText="1"/>
    </xf>
    <xf numFmtId="0" fontId="45" fillId="0" borderId="26" xfId="0" applyFont="1" applyBorder="1" applyAlignment="1">
      <alignment vertical="center" wrapText="1"/>
    </xf>
    <xf numFmtId="0" fontId="45" fillId="0" borderId="27" xfId="0" applyFont="1" applyBorder="1" applyAlignment="1">
      <alignment horizontal="center" vertical="center" wrapText="1"/>
    </xf>
    <xf numFmtId="0" fontId="45" fillId="0" borderId="28" xfId="0" applyFont="1" applyBorder="1" applyAlignment="1">
      <alignment horizontal="center" vertical="center" wrapText="1"/>
    </xf>
    <xf numFmtId="0" fontId="45" fillId="0" borderId="27" xfId="0" applyFont="1" applyBorder="1" applyAlignment="1">
      <alignment vertical="center" wrapText="1"/>
    </xf>
    <xf numFmtId="0" fontId="45" fillId="0" borderId="28" xfId="0" applyFont="1" applyBorder="1" applyAlignment="1">
      <alignment vertical="center" wrapText="1"/>
    </xf>
    <xf numFmtId="0" fontId="47" fillId="0" borderId="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 wrapText="1"/>
    </xf>
    <xf numFmtId="0" fontId="49" fillId="0" borderId="27" xfId="0" applyFont="1" applyBorder="1" applyAlignment="1">
      <alignment vertical="center" wrapText="1"/>
    </xf>
    <xf numFmtId="0" fontId="48" fillId="0" borderId="1" xfId="0" applyFont="1" applyBorder="1" applyAlignment="1">
      <alignment vertical="center" wrapText="1"/>
    </xf>
    <xf numFmtId="0" fontId="48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vertical="center"/>
    </xf>
    <xf numFmtId="49" fontId="48" fillId="0" borderId="1" xfId="0" applyNumberFormat="1" applyFont="1" applyBorder="1" applyAlignment="1">
      <alignment vertical="center" wrapText="1"/>
    </xf>
    <xf numFmtId="0" fontId="45" fillId="0" borderId="30" xfId="0" applyFont="1" applyBorder="1" applyAlignment="1">
      <alignment vertical="center" wrapText="1"/>
    </xf>
    <xf numFmtId="0" fontId="50" fillId="0" borderId="29" xfId="0" applyFont="1" applyBorder="1" applyAlignment="1">
      <alignment vertical="center" wrapText="1"/>
    </xf>
    <xf numFmtId="0" fontId="45" fillId="0" borderId="31" xfId="0" applyFont="1" applyBorder="1" applyAlignment="1">
      <alignment vertical="center" wrapText="1"/>
    </xf>
    <xf numFmtId="0" fontId="45" fillId="0" borderId="1" xfId="0" applyFont="1" applyBorder="1" applyAlignment="1">
      <alignment vertical="top"/>
    </xf>
    <xf numFmtId="0" fontId="45" fillId="0" borderId="0" xfId="0" applyFont="1" applyAlignment="1">
      <alignment vertical="top"/>
    </xf>
    <xf numFmtId="0" fontId="45" fillId="0" borderId="24" xfId="0" applyFont="1" applyBorder="1" applyAlignment="1">
      <alignment horizontal="left" vertical="center"/>
    </xf>
    <xf numFmtId="0" fontId="45" fillId="0" borderId="25" xfId="0" applyFont="1" applyBorder="1" applyAlignment="1">
      <alignment horizontal="left" vertical="center"/>
    </xf>
    <xf numFmtId="0" fontId="45" fillId="0" borderId="26" xfId="0" applyFont="1" applyBorder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7" fillId="0" borderId="29" xfId="0" applyFont="1" applyBorder="1" applyAlignment="1">
      <alignment horizontal="center" vertical="center"/>
    </xf>
    <xf numFmtId="0" fontId="51" fillId="0" borderId="29" xfId="0" applyFont="1" applyBorder="1" applyAlignment="1">
      <alignment horizontal="left" vertical="center"/>
    </xf>
    <xf numFmtId="0" fontId="52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5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center" vertical="center"/>
    </xf>
    <xf numFmtId="0" fontId="48" fillId="0" borderId="0" xfId="0" applyFont="1" applyAlignment="1">
      <alignment horizontal="left" vertical="center"/>
    </xf>
    <xf numFmtId="0" fontId="49" fillId="0" borderId="27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/>
    </xf>
    <xf numFmtId="0" fontId="50" fillId="0" borderId="29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9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 wrapText="1"/>
    </xf>
    <xf numFmtId="0" fontId="49" fillId="0" borderId="1" xfId="0" applyFont="1" applyBorder="1" applyAlignment="1">
      <alignment horizontal="left" vertical="center" wrapText="1"/>
    </xf>
    <xf numFmtId="0" fontId="49" fillId="0" borderId="1" xfId="0" applyFont="1" applyBorder="1" applyAlignment="1">
      <alignment horizontal="center" vertical="center" wrapText="1"/>
    </xf>
    <xf numFmtId="0" fontId="45" fillId="0" borderId="24" xfId="0" applyFont="1" applyBorder="1" applyAlignment="1">
      <alignment horizontal="left" vertical="center" wrapText="1"/>
    </xf>
    <xf numFmtId="0" fontId="45" fillId="0" borderId="25" xfId="0" applyFont="1" applyBorder="1" applyAlignment="1">
      <alignment horizontal="left" vertical="center" wrapText="1"/>
    </xf>
    <xf numFmtId="0" fontId="45" fillId="0" borderId="26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51" fillId="0" borderId="27" xfId="0" applyFont="1" applyBorder="1" applyAlignment="1">
      <alignment horizontal="left" vertical="center" wrapText="1"/>
    </xf>
    <xf numFmtId="0" fontId="51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1" xfId="0" applyFont="1" applyBorder="1" applyAlignment="1">
      <alignment horizontal="left" vertical="center"/>
    </xf>
    <xf numFmtId="0" fontId="49" fillId="0" borderId="28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/>
    </xf>
    <xf numFmtId="0" fontId="49" fillId="0" borderId="30" xfId="0" applyFont="1" applyBorder="1" applyAlignment="1">
      <alignment horizontal="left" vertical="center" wrapText="1"/>
    </xf>
    <xf numFmtId="0" fontId="49" fillId="0" borderId="29" xfId="0" applyFont="1" applyBorder="1" applyAlignment="1">
      <alignment horizontal="left" vertical="center" wrapText="1"/>
    </xf>
    <xf numFmtId="0" fontId="49" fillId="0" borderId="3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top"/>
    </xf>
    <xf numFmtId="0" fontId="48" fillId="0" borderId="1" xfId="0" applyFont="1" applyBorder="1" applyAlignment="1">
      <alignment horizontal="center" vertical="top"/>
    </xf>
    <xf numFmtId="0" fontId="49" fillId="0" borderId="30" xfId="0" applyFont="1" applyBorder="1" applyAlignment="1">
      <alignment horizontal="left" vertical="center"/>
    </xf>
    <xf numFmtId="0" fontId="49" fillId="0" borderId="31" xfId="0" applyFont="1" applyBorder="1" applyAlignment="1">
      <alignment horizontal="left" vertical="center"/>
    </xf>
    <xf numFmtId="0" fontId="49" fillId="0" borderId="1" xfId="0" applyFont="1" applyBorder="1" applyAlignment="1">
      <alignment horizontal="center" vertical="center"/>
    </xf>
    <xf numFmtId="0" fontId="51" fillId="0" borderId="0" xfId="0" applyFont="1" applyAlignment="1">
      <alignment vertical="center"/>
    </xf>
    <xf numFmtId="0" fontId="47" fillId="0" borderId="1" xfId="0" applyFont="1" applyBorder="1" applyAlignment="1">
      <alignment vertical="center"/>
    </xf>
    <xf numFmtId="0" fontId="51" fillId="0" borderId="29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8" fillId="0" borderId="1" xfId="0" applyFont="1" applyBorder="1" applyAlignment="1">
      <alignment vertical="top"/>
    </xf>
    <xf numFmtId="49" fontId="48" fillId="0" borderId="1" xfId="0" applyNumberFormat="1" applyFont="1" applyBorder="1" applyAlignment="1">
      <alignment horizontal="left" vertical="center"/>
    </xf>
    <xf numFmtId="0" fontId="54" fillId="0" borderId="27" xfId="0" applyFont="1" applyBorder="1" applyAlignment="1">
      <alignment horizontal="left" vertical="center"/>
    </xf>
    <xf numFmtId="0" fontId="55" fillId="0" borderId="1" xfId="0" applyFont="1" applyBorder="1" applyAlignment="1">
      <alignment vertical="top"/>
    </xf>
    <xf numFmtId="0" fontId="55" fillId="0" borderId="1" xfId="0" applyFont="1" applyBorder="1" applyAlignment="1">
      <alignment horizontal="left" vertical="center"/>
    </xf>
    <xf numFmtId="0" fontId="55" fillId="0" borderId="1" xfId="0" applyFont="1" applyBorder="1" applyAlignment="1">
      <alignment horizontal="center" vertical="center"/>
    </xf>
    <xf numFmtId="49" fontId="55" fillId="0" borderId="1" xfId="0" applyNumberFormat="1" applyFont="1" applyBorder="1" applyAlignment="1">
      <alignment horizontal="left" vertical="center"/>
    </xf>
    <xf numFmtId="0" fontId="54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7" fillId="0" borderId="29" xfId="0" applyFont="1" applyBorder="1" applyAlignment="1">
      <alignment horizontal="left"/>
    </xf>
    <xf numFmtId="0" fontId="51" fillId="0" borderId="29" xfId="0" applyFont="1" applyBorder="1"/>
    <xf numFmtId="0" fontId="45" fillId="0" borderId="27" xfId="0" applyFont="1" applyBorder="1" applyAlignment="1">
      <alignment vertical="top"/>
    </xf>
    <xf numFmtId="0" fontId="45" fillId="0" borderId="28" xfId="0" applyFont="1" applyBorder="1" applyAlignment="1">
      <alignment vertical="top"/>
    </xf>
    <xf numFmtId="0" fontId="45" fillId="0" borderId="30" xfId="0" applyFont="1" applyBorder="1" applyAlignment="1">
      <alignment vertical="top"/>
    </xf>
    <xf numFmtId="0" fontId="45" fillId="0" borderId="29" xfId="0" applyFont="1" applyBorder="1" applyAlignment="1">
      <alignment vertical="top"/>
    </xf>
    <xf numFmtId="0" fontId="45" fillId="0" borderId="31" xfId="0" applyFont="1" applyBorder="1" applyAlignment="1">
      <alignment vertical="top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0" fontId="22" fillId="4" borderId="8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8" fillId="0" borderId="1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wrapText="1"/>
    </xf>
    <xf numFmtId="0" fontId="46" fillId="0" borderId="1" xfId="0" applyFont="1" applyBorder="1" applyAlignment="1">
      <alignment horizontal="center" vertical="center" wrapText="1"/>
    </xf>
    <xf numFmtId="49" fontId="48" fillId="0" borderId="1" xfId="0" applyNumberFormat="1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/>
    </xf>
    <xf numFmtId="0" fontId="47" fillId="0" borderId="29" xfId="0" applyFont="1" applyBorder="1" applyAlignment="1">
      <alignment horizontal="left"/>
    </xf>
    <xf numFmtId="0" fontId="48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s://podminky.urs.cz/item/CS_URS_2024_02/789121143" TargetMode="Externa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4_02/321222312" TargetMode="External"/><Relationship Id="rId21" Type="http://schemas.openxmlformats.org/officeDocument/2006/relationships/hyperlink" Target="https://podminky.urs.cz/item/CS_URS_2024_02/185803112" TargetMode="External"/><Relationship Id="rId42" Type="http://schemas.openxmlformats.org/officeDocument/2006/relationships/hyperlink" Target="https://podminky.urs.cz/item/CS_URS_2024_02/871218211" TargetMode="External"/><Relationship Id="rId47" Type="http://schemas.openxmlformats.org/officeDocument/2006/relationships/hyperlink" Target="https://podminky.urs.cz/item/CS_URS_2024_02/899104112" TargetMode="External"/><Relationship Id="rId63" Type="http://schemas.openxmlformats.org/officeDocument/2006/relationships/hyperlink" Target="https://podminky.urs.cz/item/CS_URS_2024_02/943111811" TargetMode="External"/><Relationship Id="rId68" Type="http://schemas.openxmlformats.org/officeDocument/2006/relationships/hyperlink" Target="https://podminky.urs.cz/item/CS_URS_2024_02/961044111" TargetMode="External"/><Relationship Id="rId84" Type="http://schemas.openxmlformats.org/officeDocument/2006/relationships/hyperlink" Target="https://podminky.urs.cz/item/CS_URS_2024_02/997006007" TargetMode="External"/><Relationship Id="rId89" Type="http://schemas.openxmlformats.org/officeDocument/2006/relationships/hyperlink" Target="https://podminky.urs.cz/item/CS_URS_2024_02/741110312" TargetMode="External"/><Relationship Id="rId16" Type="http://schemas.openxmlformats.org/officeDocument/2006/relationships/hyperlink" Target="https://podminky.urs.cz/item/CS_URS_2024_02/181951111" TargetMode="External"/><Relationship Id="rId11" Type="http://schemas.openxmlformats.org/officeDocument/2006/relationships/hyperlink" Target="https://podminky.urs.cz/item/CS_URS_2024_02/174101101" TargetMode="External"/><Relationship Id="rId32" Type="http://schemas.openxmlformats.org/officeDocument/2006/relationships/hyperlink" Target="https://podminky.urs.cz/item/CS_URS_2024_02/321368211" TargetMode="External"/><Relationship Id="rId37" Type="http://schemas.openxmlformats.org/officeDocument/2006/relationships/hyperlink" Target="https://podminky.urs.cz/item/CS_URS_2024_02/430361821" TargetMode="External"/><Relationship Id="rId53" Type="http://schemas.openxmlformats.org/officeDocument/2006/relationships/hyperlink" Target="https://podminky.urs.cz/item/CS_URS_2024_02/919121132" TargetMode="External"/><Relationship Id="rId58" Type="http://schemas.openxmlformats.org/officeDocument/2006/relationships/hyperlink" Target="https://podminky.urs.cz/item/CS_URS_2024_02/941111121" TargetMode="External"/><Relationship Id="rId74" Type="http://schemas.openxmlformats.org/officeDocument/2006/relationships/hyperlink" Target="https://podminky.urs.cz/item/CS_URS_2024_02/977151911" TargetMode="External"/><Relationship Id="rId79" Type="http://schemas.openxmlformats.org/officeDocument/2006/relationships/hyperlink" Target="https://podminky.urs.cz/item/CS_URS_2024_02/985311115" TargetMode="External"/><Relationship Id="rId102" Type="http://schemas.openxmlformats.org/officeDocument/2006/relationships/hyperlink" Target="https://podminky.urs.cz/item/CS_URS_2024_02/767996705" TargetMode="External"/><Relationship Id="rId5" Type="http://schemas.openxmlformats.org/officeDocument/2006/relationships/hyperlink" Target="https://podminky.urs.cz/item/CS_URS_2024_02/151101411" TargetMode="External"/><Relationship Id="rId90" Type="http://schemas.openxmlformats.org/officeDocument/2006/relationships/hyperlink" Target="https://podminky.urs.cz/item/CS_URS_2024_02/741110313" TargetMode="External"/><Relationship Id="rId95" Type="http://schemas.openxmlformats.org/officeDocument/2006/relationships/hyperlink" Target="https://podminky.urs.cz/item/CS_URS_2024_02/767995115" TargetMode="External"/><Relationship Id="rId22" Type="http://schemas.openxmlformats.org/officeDocument/2006/relationships/hyperlink" Target="https://podminky.urs.cz/item/CS_URS_2024_02/185804312" TargetMode="External"/><Relationship Id="rId27" Type="http://schemas.openxmlformats.org/officeDocument/2006/relationships/hyperlink" Target="https://podminky.urs.cz/item/CS_URS_2024_02/321311116" TargetMode="External"/><Relationship Id="rId43" Type="http://schemas.openxmlformats.org/officeDocument/2006/relationships/hyperlink" Target="https://podminky.urs.cz/item/CS_URS_2024_02/871353121" TargetMode="External"/><Relationship Id="rId48" Type="http://schemas.openxmlformats.org/officeDocument/2006/relationships/hyperlink" Target="https://podminky.urs.cz/item/CS_URS_2024_02/899623161" TargetMode="External"/><Relationship Id="rId64" Type="http://schemas.openxmlformats.org/officeDocument/2006/relationships/hyperlink" Target="https://podminky.urs.cz/item/CS_URS_2024_02/953312122" TargetMode="External"/><Relationship Id="rId69" Type="http://schemas.openxmlformats.org/officeDocument/2006/relationships/hyperlink" Target="https://podminky.urs.cz/item/CS_URS_2024_02/963015121" TargetMode="External"/><Relationship Id="rId80" Type="http://schemas.openxmlformats.org/officeDocument/2006/relationships/hyperlink" Target="https://podminky.urs.cz/item/CS_URS_2024_02/985323111" TargetMode="External"/><Relationship Id="rId85" Type="http://schemas.openxmlformats.org/officeDocument/2006/relationships/hyperlink" Target="https://podminky.urs.cz/item/CS_URS_2024_02/997006551" TargetMode="External"/><Relationship Id="rId12" Type="http://schemas.openxmlformats.org/officeDocument/2006/relationships/hyperlink" Target="https://podminky.urs.cz/item/CS_URS_2024_02/174101101B" TargetMode="External"/><Relationship Id="rId17" Type="http://schemas.openxmlformats.org/officeDocument/2006/relationships/hyperlink" Target="https://podminky.urs.cz/item/CS_URS_2024_02/181951112" TargetMode="External"/><Relationship Id="rId33" Type="http://schemas.openxmlformats.org/officeDocument/2006/relationships/hyperlink" Target="https://podminky.urs.cz/item/CS_URS_2024_02/338171115" TargetMode="External"/><Relationship Id="rId38" Type="http://schemas.openxmlformats.org/officeDocument/2006/relationships/hyperlink" Target="https://podminky.urs.cz/item/CS_URS_2024_02/451315114" TargetMode="External"/><Relationship Id="rId59" Type="http://schemas.openxmlformats.org/officeDocument/2006/relationships/hyperlink" Target="https://podminky.urs.cz/item/CS_URS_2024_02/941111221" TargetMode="External"/><Relationship Id="rId103" Type="http://schemas.openxmlformats.org/officeDocument/2006/relationships/hyperlink" Target="https://podminky.urs.cz/item/CS_URS_2024_02/998767101R" TargetMode="External"/><Relationship Id="rId20" Type="http://schemas.openxmlformats.org/officeDocument/2006/relationships/hyperlink" Target="https://podminky.urs.cz/item/CS_URS_2024_02/185803111" TargetMode="External"/><Relationship Id="rId41" Type="http://schemas.openxmlformats.org/officeDocument/2006/relationships/hyperlink" Target="https://podminky.urs.cz/item/CS_URS_2024_02/465513327" TargetMode="External"/><Relationship Id="rId54" Type="http://schemas.openxmlformats.org/officeDocument/2006/relationships/hyperlink" Target="https://podminky.urs.cz/item/CS_URS_2024_02/919726122" TargetMode="External"/><Relationship Id="rId62" Type="http://schemas.openxmlformats.org/officeDocument/2006/relationships/hyperlink" Target="https://podminky.urs.cz/item/CS_URS_2024_02/943111211" TargetMode="External"/><Relationship Id="rId70" Type="http://schemas.openxmlformats.org/officeDocument/2006/relationships/hyperlink" Target="https://podminky.urs.cz/item/CS_URS_2024_02/963015131" TargetMode="External"/><Relationship Id="rId75" Type="http://schemas.openxmlformats.org/officeDocument/2006/relationships/hyperlink" Target="https://podminky.urs.cz/item/CS_URS_2024_02/985112111" TargetMode="External"/><Relationship Id="rId83" Type="http://schemas.openxmlformats.org/officeDocument/2006/relationships/hyperlink" Target="https://podminky.urs.cz/item/CS_URS_2024_02/997006002" TargetMode="External"/><Relationship Id="rId88" Type="http://schemas.openxmlformats.org/officeDocument/2006/relationships/hyperlink" Target="https://podminky.urs.cz/item/CS_URS_2024_02/998325011R" TargetMode="External"/><Relationship Id="rId91" Type="http://schemas.openxmlformats.org/officeDocument/2006/relationships/hyperlink" Target="https://podminky.urs.cz/item/CS_URS_2024_02/998741101R" TargetMode="External"/><Relationship Id="rId96" Type="http://schemas.openxmlformats.org/officeDocument/2006/relationships/hyperlink" Target="https://podminky.urs.cz/item/CS_URS_2024_02/767995116" TargetMode="External"/><Relationship Id="rId1" Type="http://schemas.openxmlformats.org/officeDocument/2006/relationships/hyperlink" Target="https://podminky.urs.cz/item/CS_URS_2024_02/113106292" TargetMode="External"/><Relationship Id="rId6" Type="http://schemas.openxmlformats.org/officeDocument/2006/relationships/hyperlink" Target="https://podminky.urs.cz/item/CS_URS_2024_02/151101901" TargetMode="External"/><Relationship Id="rId15" Type="http://schemas.openxmlformats.org/officeDocument/2006/relationships/hyperlink" Target="https://podminky.urs.cz/item/CS_URS_2024_02/181411123" TargetMode="External"/><Relationship Id="rId23" Type="http://schemas.openxmlformats.org/officeDocument/2006/relationships/hyperlink" Target="https://podminky.urs.cz/item/CS_URS_2024_02/212755214" TargetMode="External"/><Relationship Id="rId28" Type="http://schemas.openxmlformats.org/officeDocument/2006/relationships/hyperlink" Target="https://podminky.urs.cz/item/CS_URS_2024_02/321321116" TargetMode="External"/><Relationship Id="rId36" Type="http://schemas.openxmlformats.org/officeDocument/2006/relationships/hyperlink" Target="https://podminky.urs.cz/item/CS_URS_2024_02/430321616" TargetMode="External"/><Relationship Id="rId49" Type="http://schemas.openxmlformats.org/officeDocument/2006/relationships/hyperlink" Target="https://podminky.urs.cz/item/CS_URS_2024_02/899643121" TargetMode="External"/><Relationship Id="rId57" Type="http://schemas.openxmlformats.org/officeDocument/2006/relationships/hyperlink" Target="https://podminky.urs.cz/item/CS_URS_2024_02/938901131" TargetMode="External"/><Relationship Id="rId106" Type="http://schemas.openxmlformats.org/officeDocument/2006/relationships/drawing" Target="../drawings/drawing3.xml"/><Relationship Id="rId10" Type="http://schemas.openxmlformats.org/officeDocument/2006/relationships/hyperlink" Target="https://podminky.urs.cz/item/CS_URS_2024_02/167151111" TargetMode="External"/><Relationship Id="rId31" Type="http://schemas.openxmlformats.org/officeDocument/2006/relationships/hyperlink" Target="https://podminky.urs.cz/item/CS_URS_2024_02/321366111" TargetMode="External"/><Relationship Id="rId44" Type="http://schemas.openxmlformats.org/officeDocument/2006/relationships/hyperlink" Target="https://podminky.urs.cz/item/CS_URS_2024_02/877355211" TargetMode="External"/><Relationship Id="rId52" Type="http://schemas.openxmlformats.org/officeDocument/2006/relationships/hyperlink" Target="https://podminky.urs.cz/item/CS_URS_2024_02/919111233" TargetMode="External"/><Relationship Id="rId60" Type="http://schemas.openxmlformats.org/officeDocument/2006/relationships/hyperlink" Target="https://podminky.urs.cz/item/CS_URS_2024_02/941111821" TargetMode="External"/><Relationship Id="rId65" Type="http://schemas.openxmlformats.org/officeDocument/2006/relationships/hyperlink" Target="https://podminky.urs.cz/item/CS_URS_2024_02/953333321" TargetMode="External"/><Relationship Id="rId73" Type="http://schemas.openxmlformats.org/officeDocument/2006/relationships/hyperlink" Target="https://podminky.urs.cz/item/CS_URS_2024_02/977151112" TargetMode="External"/><Relationship Id="rId78" Type="http://schemas.openxmlformats.org/officeDocument/2006/relationships/hyperlink" Target="https://podminky.urs.cz/item/CS_URS_2024_02/985311113" TargetMode="External"/><Relationship Id="rId81" Type="http://schemas.openxmlformats.org/officeDocument/2006/relationships/hyperlink" Target="https://podminky.urs.cz/item/CS_URS_2024_02/985331213" TargetMode="External"/><Relationship Id="rId86" Type="http://schemas.openxmlformats.org/officeDocument/2006/relationships/hyperlink" Target="https://podminky.urs.cz/item/CS_URS_2024_02/997221611" TargetMode="External"/><Relationship Id="rId94" Type="http://schemas.openxmlformats.org/officeDocument/2006/relationships/hyperlink" Target="https://podminky.urs.cz/item/CS_URS_2024_02/767995114" TargetMode="External"/><Relationship Id="rId99" Type="http://schemas.openxmlformats.org/officeDocument/2006/relationships/hyperlink" Target="https://podminky.urs.cz/item/CS_URS_2024_02/767996702" TargetMode="External"/><Relationship Id="rId101" Type="http://schemas.openxmlformats.org/officeDocument/2006/relationships/hyperlink" Target="https://podminky.urs.cz/item/CS_URS_2024_02/767996704" TargetMode="External"/><Relationship Id="rId4" Type="http://schemas.openxmlformats.org/officeDocument/2006/relationships/hyperlink" Target="https://podminky.urs.cz/item/CS_URS_2024_02/151101401" TargetMode="External"/><Relationship Id="rId9" Type="http://schemas.openxmlformats.org/officeDocument/2006/relationships/hyperlink" Target="https://podminky.urs.cz/item/CS_URS_2024_02/162351103" TargetMode="External"/><Relationship Id="rId13" Type="http://schemas.openxmlformats.org/officeDocument/2006/relationships/hyperlink" Target="https://podminky.urs.cz/item/CS_URS_2024_02/181351113" TargetMode="External"/><Relationship Id="rId18" Type="http://schemas.openxmlformats.org/officeDocument/2006/relationships/hyperlink" Target="https://podminky.urs.cz/item/CS_URS_2024_02/182251101" TargetMode="External"/><Relationship Id="rId39" Type="http://schemas.openxmlformats.org/officeDocument/2006/relationships/hyperlink" Target="https://podminky.urs.cz/item/CS_URS_2024_02/457311116" TargetMode="External"/><Relationship Id="rId34" Type="http://schemas.openxmlformats.org/officeDocument/2006/relationships/hyperlink" Target="https://podminky.urs.cz/item/CS_URS_2024_02/338171123" TargetMode="External"/><Relationship Id="rId50" Type="http://schemas.openxmlformats.org/officeDocument/2006/relationships/hyperlink" Target="https://podminky.urs.cz/item/CS_URS_2024_02/899643122" TargetMode="External"/><Relationship Id="rId55" Type="http://schemas.openxmlformats.org/officeDocument/2006/relationships/hyperlink" Target="https://podminky.urs.cz/item/CS_URS_2024_02/931994142" TargetMode="External"/><Relationship Id="rId76" Type="http://schemas.openxmlformats.org/officeDocument/2006/relationships/hyperlink" Target="https://podminky.urs.cz/item/CS_URS_2024_02/985121121" TargetMode="External"/><Relationship Id="rId97" Type="http://schemas.openxmlformats.org/officeDocument/2006/relationships/hyperlink" Target="https://podminky.urs.cz/item/CS_URS_2024_02/767995117" TargetMode="External"/><Relationship Id="rId104" Type="http://schemas.openxmlformats.org/officeDocument/2006/relationships/hyperlink" Target="https://podminky.urs.cz/item/CS_URS_2024_02/460743111" TargetMode="External"/><Relationship Id="rId7" Type="http://schemas.openxmlformats.org/officeDocument/2006/relationships/hyperlink" Target="https://podminky.urs.cz/item/CS_URS_2024_02/121151123" TargetMode="External"/><Relationship Id="rId71" Type="http://schemas.openxmlformats.org/officeDocument/2006/relationships/hyperlink" Target="https://podminky.urs.cz/item/CS_URS_2024_02/966072811" TargetMode="External"/><Relationship Id="rId92" Type="http://schemas.openxmlformats.org/officeDocument/2006/relationships/hyperlink" Target="https://podminky.urs.cz/item/CS_URS_2024_02/767995112" TargetMode="External"/><Relationship Id="rId2" Type="http://schemas.openxmlformats.org/officeDocument/2006/relationships/hyperlink" Target="https://podminky.urs.cz/item/CS_URS_2024_02/113107237" TargetMode="External"/><Relationship Id="rId29" Type="http://schemas.openxmlformats.org/officeDocument/2006/relationships/hyperlink" Target="https://podminky.urs.cz/item/CS_URS_2024_02/321351010" TargetMode="External"/><Relationship Id="rId24" Type="http://schemas.openxmlformats.org/officeDocument/2006/relationships/hyperlink" Target="https://podminky.urs.cz/item/CS_URS_2024_02/221211114" TargetMode="External"/><Relationship Id="rId40" Type="http://schemas.openxmlformats.org/officeDocument/2006/relationships/hyperlink" Target="https://podminky.urs.cz/item/CS_URS_2024_02/457531113" TargetMode="External"/><Relationship Id="rId45" Type="http://schemas.openxmlformats.org/officeDocument/2006/relationships/hyperlink" Target="https://podminky.urs.cz/item/CS_URS_2024_02/452112112" TargetMode="External"/><Relationship Id="rId66" Type="http://schemas.openxmlformats.org/officeDocument/2006/relationships/hyperlink" Target="https://podminky.urs.cz/item/CS_URS_2024_02/953334118" TargetMode="External"/><Relationship Id="rId87" Type="http://schemas.openxmlformats.org/officeDocument/2006/relationships/hyperlink" Target="https://podminky.urs.cz/item/CS_URS_2024_02/997321611" TargetMode="External"/><Relationship Id="rId61" Type="http://schemas.openxmlformats.org/officeDocument/2006/relationships/hyperlink" Target="https://podminky.urs.cz/item/CS_URS_2024_02/943111111" TargetMode="External"/><Relationship Id="rId82" Type="http://schemas.openxmlformats.org/officeDocument/2006/relationships/hyperlink" Target="https://podminky.urs.cz/item/CS_URS_2024_02/985331215b" TargetMode="External"/><Relationship Id="rId19" Type="http://schemas.openxmlformats.org/officeDocument/2006/relationships/hyperlink" Target="https://podminky.urs.cz/item/CS_URS_2024_02/182351133" TargetMode="External"/><Relationship Id="rId14" Type="http://schemas.openxmlformats.org/officeDocument/2006/relationships/hyperlink" Target="https://podminky.urs.cz/item/CS_URS_2024_02/181451121" TargetMode="External"/><Relationship Id="rId30" Type="http://schemas.openxmlformats.org/officeDocument/2006/relationships/hyperlink" Target="https://podminky.urs.cz/item/CS_URS_2024_02/321352010" TargetMode="External"/><Relationship Id="rId35" Type="http://schemas.openxmlformats.org/officeDocument/2006/relationships/hyperlink" Target="https://podminky.urs.cz/item/CS_URS_2024_02/348171130" TargetMode="External"/><Relationship Id="rId56" Type="http://schemas.openxmlformats.org/officeDocument/2006/relationships/hyperlink" Target="https://podminky.urs.cz/item/CS_URS_2024_02/931994151" TargetMode="External"/><Relationship Id="rId77" Type="http://schemas.openxmlformats.org/officeDocument/2006/relationships/hyperlink" Target="https://podminky.urs.cz/item/CS_URS_2024_02/985131111" TargetMode="External"/><Relationship Id="rId100" Type="http://schemas.openxmlformats.org/officeDocument/2006/relationships/hyperlink" Target="https://podminky.urs.cz/item/CS_URS_2024_02/767996703" TargetMode="External"/><Relationship Id="rId105" Type="http://schemas.openxmlformats.org/officeDocument/2006/relationships/hyperlink" Target="https://podminky.urs.cz/item/CS_URS_2023_02/460743113" TargetMode="External"/><Relationship Id="rId8" Type="http://schemas.openxmlformats.org/officeDocument/2006/relationships/hyperlink" Target="https://podminky.urs.cz/item/CS_URS_2024_02/131251106" TargetMode="External"/><Relationship Id="rId51" Type="http://schemas.openxmlformats.org/officeDocument/2006/relationships/hyperlink" Target="https://podminky.urs.cz/item/CS_URS_2024_02/916231213" TargetMode="External"/><Relationship Id="rId72" Type="http://schemas.openxmlformats.org/officeDocument/2006/relationships/hyperlink" Target="https://podminky.urs.cz/item/CS_URS_2024_02/977211111" TargetMode="External"/><Relationship Id="rId93" Type="http://schemas.openxmlformats.org/officeDocument/2006/relationships/hyperlink" Target="https://podminky.urs.cz/item/CS_URS_2024_02/767995113" TargetMode="External"/><Relationship Id="rId98" Type="http://schemas.openxmlformats.org/officeDocument/2006/relationships/hyperlink" Target="https://podminky.urs.cz/item/CS_URS_2024_02/767996701" TargetMode="External"/><Relationship Id="rId3" Type="http://schemas.openxmlformats.org/officeDocument/2006/relationships/hyperlink" Target="https://podminky.urs.cz/item/CS_URS_2024_02/122251104" TargetMode="External"/><Relationship Id="rId25" Type="http://schemas.openxmlformats.org/officeDocument/2006/relationships/hyperlink" Target="https://podminky.urs.cz/item/CS_URS_2024_02/282605111R" TargetMode="External"/><Relationship Id="rId46" Type="http://schemas.openxmlformats.org/officeDocument/2006/relationships/hyperlink" Target="https://podminky.urs.cz/item/CS_URS_2024_02/899102211" TargetMode="External"/><Relationship Id="rId67" Type="http://schemas.openxmlformats.org/officeDocument/2006/relationships/hyperlink" Target="https://podminky.urs.cz/item/CS_URS_2024_02/953945121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2/225522116" TargetMode="External"/><Relationship Id="rId18" Type="http://schemas.openxmlformats.org/officeDocument/2006/relationships/hyperlink" Target="https://podminky.urs.cz/item/CS_URS_2024_02/321352020" TargetMode="External"/><Relationship Id="rId26" Type="http://schemas.openxmlformats.org/officeDocument/2006/relationships/hyperlink" Target="https://podminky.urs.cz/item/CS_URS_2024_02/941111121" TargetMode="External"/><Relationship Id="rId39" Type="http://schemas.openxmlformats.org/officeDocument/2006/relationships/hyperlink" Target="https://podminky.urs.cz/item/CS_URS_2024_01/977211115" TargetMode="External"/><Relationship Id="rId21" Type="http://schemas.openxmlformats.org/officeDocument/2006/relationships/hyperlink" Target="https://podminky.urs.cz/item/CS_URS_2024_02/321368211" TargetMode="External"/><Relationship Id="rId34" Type="http://schemas.openxmlformats.org/officeDocument/2006/relationships/hyperlink" Target="https://podminky.urs.cz/item/CS_URS_2024_02/949211211" TargetMode="External"/><Relationship Id="rId42" Type="http://schemas.openxmlformats.org/officeDocument/2006/relationships/hyperlink" Target="https://podminky.urs.cz/item/CS_URS_2024_02/998325011R" TargetMode="External"/><Relationship Id="rId47" Type="http://schemas.openxmlformats.org/officeDocument/2006/relationships/hyperlink" Target="https://podminky.urs.cz/item/CS_URS_2024_02/767996702" TargetMode="External"/><Relationship Id="rId7" Type="http://schemas.openxmlformats.org/officeDocument/2006/relationships/hyperlink" Target="https://podminky.urs.cz/item/CS_URS_2024_02/153111132" TargetMode="External"/><Relationship Id="rId2" Type="http://schemas.openxmlformats.org/officeDocument/2006/relationships/hyperlink" Target="https://podminky.urs.cz/item/CS_URS_2024_02/144171112" TargetMode="External"/><Relationship Id="rId16" Type="http://schemas.openxmlformats.org/officeDocument/2006/relationships/hyperlink" Target="https://podminky.urs.cz/item/CS_URS_2024_02/321321116" TargetMode="External"/><Relationship Id="rId29" Type="http://schemas.openxmlformats.org/officeDocument/2006/relationships/hyperlink" Target="https://podminky.urs.cz/item/CS_URS_2024_02/943121111" TargetMode="External"/><Relationship Id="rId11" Type="http://schemas.openxmlformats.org/officeDocument/2006/relationships/hyperlink" Target="https://podminky.urs.cz/item/CS_URS_2024_02/154077342" TargetMode="External"/><Relationship Id="rId24" Type="http://schemas.openxmlformats.org/officeDocument/2006/relationships/hyperlink" Target="https://podminky.urs.cz/item/CS_URS_2024_02/457311116" TargetMode="External"/><Relationship Id="rId32" Type="http://schemas.openxmlformats.org/officeDocument/2006/relationships/hyperlink" Target="https://podminky.urs.cz/item/CS_URS_2024_02/943121811" TargetMode="External"/><Relationship Id="rId37" Type="http://schemas.openxmlformats.org/officeDocument/2006/relationships/hyperlink" Target="https://podminky.urs.cz/item/CS_URS_2024_02/953961113" TargetMode="External"/><Relationship Id="rId40" Type="http://schemas.openxmlformats.org/officeDocument/2006/relationships/hyperlink" Target="https://podminky.urs.cz/item/CS_URS_2024_02/985331213" TargetMode="External"/><Relationship Id="rId45" Type="http://schemas.openxmlformats.org/officeDocument/2006/relationships/hyperlink" Target="https://podminky.urs.cz/item/CS_URS_2024_02/767995116" TargetMode="External"/><Relationship Id="rId5" Type="http://schemas.openxmlformats.org/officeDocument/2006/relationships/hyperlink" Target="https://podminky.urs.cz/item/CS_URS_2024_02/153111114" TargetMode="External"/><Relationship Id="rId15" Type="http://schemas.openxmlformats.org/officeDocument/2006/relationships/hyperlink" Target="https://podminky.urs.cz/item/CS_URS_2024_02/226213313" TargetMode="External"/><Relationship Id="rId23" Type="http://schemas.openxmlformats.org/officeDocument/2006/relationships/hyperlink" Target="https://podminky.urs.cz/item/CS_URS_2024_02/451315124" TargetMode="External"/><Relationship Id="rId28" Type="http://schemas.openxmlformats.org/officeDocument/2006/relationships/hyperlink" Target="https://podminky.urs.cz/item/CS_URS_2024_02/941111821" TargetMode="External"/><Relationship Id="rId36" Type="http://schemas.openxmlformats.org/officeDocument/2006/relationships/hyperlink" Target="https://podminky.urs.cz/item/CS_URS_2024_02/953333121" TargetMode="External"/><Relationship Id="rId49" Type="http://schemas.openxmlformats.org/officeDocument/2006/relationships/drawing" Target="../drawings/drawing4.xml"/><Relationship Id="rId10" Type="http://schemas.openxmlformats.org/officeDocument/2006/relationships/hyperlink" Target="https://podminky.urs.cz/item/CS_URS_2024_02/154077341" TargetMode="External"/><Relationship Id="rId19" Type="http://schemas.openxmlformats.org/officeDocument/2006/relationships/hyperlink" Target="https://podminky.urs.cz/item/CS_URS_2024_02/321361101" TargetMode="External"/><Relationship Id="rId31" Type="http://schemas.openxmlformats.org/officeDocument/2006/relationships/hyperlink" Target="https://podminky.urs.cz/item/CS_URS_2024_02/943121211" TargetMode="External"/><Relationship Id="rId44" Type="http://schemas.openxmlformats.org/officeDocument/2006/relationships/hyperlink" Target="https://podminky.urs.cz/item/CS_URS_2024_02/767995115" TargetMode="External"/><Relationship Id="rId4" Type="http://schemas.openxmlformats.org/officeDocument/2006/relationships/hyperlink" Target="https://podminky.urs.cz/item/CS_URS_2024_02/153111112" TargetMode="External"/><Relationship Id="rId9" Type="http://schemas.openxmlformats.org/officeDocument/2006/relationships/hyperlink" Target="https://podminky.urs.cz/item/CS_URS_2024_02/153112123" TargetMode="External"/><Relationship Id="rId14" Type="http://schemas.openxmlformats.org/officeDocument/2006/relationships/hyperlink" Target="https://podminky.urs.cz/item/CS_URS_2024_02/226213312" TargetMode="External"/><Relationship Id="rId22" Type="http://schemas.openxmlformats.org/officeDocument/2006/relationships/hyperlink" Target="https://podminky.urs.cz/item/CS_URS_2024_02/451315114" TargetMode="External"/><Relationship Id="rId27" Type="http://schemas.openxmlformats.org/officeDocument/2006/relationships/hyperlink" Target="https://podminky.urs.cz/item/CS_URS_2024_02/941111221" TargetMode="External"/><Relationship Id="rId30" Type="http://schemas.openxmlformats.org/officeDocument/2006/relationships/hyperlink" Target="https://podminky.urs.cz/item/CS_URS_2024_02/943121129" TargetMode="External"/><Relationship Id="rId35" Type="http://schemas.openxmlformats.org/officeDocument/2006/relationships/hyperlink" Target="https://podminky.urs.cz/item/CS_URS_2024_02/949211811" TargetMode="External"/><Relationship Id="rId43" Type="http://schemas.openxmlformats.org/officeDocument/2006/relationships/hyperlink" Target="https://podminky.urs.cz/item/CS_URS_2024_02/767415812" TargetMode="External"/><Relationship Id="rId48" Type="http://schemas.openxmlformats.org/officeDocument/2006/relationships/hyperlink" Target="https://podminky.urs.cz/item/CS_URS_2024_02/789221132" TargetMode="External"/><Relationship Id="rId8" Type="http://schemas.openxmlformats.org/officeDocument/2006/relationships/hyperlink" Target="https://podminky.urs.cz/item/CS_URS_2024_02/153112112" TargetMode="External"/><Relationship Id="rId3" Type="http://schemas.openxmlformats.org/officeDocument/2006/relationships/hyperlink" Target="https://podminky.urs.cz/item/CS_URS_2024_02/144471112" TargetMode="External"/><Relationship Id="rId12" Type="http://schemas.openxmlformats.org/officeDocument/2006/relationships/hyperlink" Target="https://podminky.urs.cz/item/CS_URS_2024_02/162251101" TargetMode="External"/><Relationship Id="rId17" Type="http://schemas.openxmlformats.org/officeDocument/2006/relationships/hyperlink" Target="https://podminky.urs.cz/item/CS_URS_2024_02/321351020" TargetMode="External"/><Relationship Id="rId25" Type="http://schemas.openxmlformats.org/officeDocument/2006/relationships/hyperlink" Target="https://podminky.urs.cz/item/CS_URS_2024_02/612231001" TargetMode="External"/><Relationship Id="rId33" Type="http://schemas.openxmlformats.org/officeDocument/2006/relationships/hyperlink" Target="https://podminky.urs.cz/item/CS_URS_2024_02/949211111" TargetMode="External"/><Relationship Id="rId38" Type="http://schemas.openxmlformats.org/officeDocument/2006/relationships/hyperlink" Target="https://podminky.urs.cz/item/CS_URS_2024_02/961055111" TargetMode="External"/><Relationship Id="rId46" Type="http://schemas.openxmlformats.org/officeDocument/2006/relationships/hyperlink" Target="https://podminky.urs.cz/item/CS_URS_2024_02/767995117" TargetMode="External"/><Relationship Id="rId20" Type="http://schemas.openxmlformats.org/officeDocument/2006/relationships/hyperlink" Target="https://podminky.urs.cz/item/CS_URS_2024_02/321366112" TargetMode="External"/><Relationship Id="rId41" Type="http://schemas.openxmlformats.org/officeDocument/2006/relationships/hyperlink" Target="https://podminky.urs.cz/item/CS_URS_2024_02/985331215" TargetMode="External"/><Relationship Id="rId1" Type="http://schemas.openxmlformats.org/officeDocument/2006/relationships/hyperlink" Target="https://podminky.urs.cz/item/CS_URS_2024_02/144161112" TargetMode="External"/><Relationship Id="rId6" Type="http://schemas.openxmlformats.org/officeDocument/2006/relationships/hyperlink" Target="https://podminky.urs.cz/item/CS_URS_2024_02/153111119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hyperlink" Target="https://podminky.urs.cz/item/CS_URS_2024_02/767995116" TargetMode="External"/><Relationship Id="rId1" Type="http://schemas.openxmlformats.org/officeDocument/2006/relationships/hyperlink" Target="https://podminky.urs.cz/item/CS_URS_2024_02/953965145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1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50000000000003" customHeight="1">
      <c r="AR2" s="310"/>
      <c r="AS2" s="310"/>
      <c r="AT2" s="310"/>
      <c r="AU2" s="310"/>
      <c r="AV2" s="310"/>
      <c r="AW2" s="310"/>
      <c r="AX2" s="310"/>
      <c r="AY2" s="310"/>
      <c r="AZ2" s="310"/>
      <c r="BA2" s="310"/>
      <c r="BB2" s="310"/>
      <c r="BC2" s="310"/>
      <c r="BD2" s="310"/>
      <c r="BE2" s="310"/>
      <c r="BS2" s="18" t="s">
        <v>6</v>
      </c>
      <c r="BT2" s="18" t="s">
        <v>7</v>
      </c>
    </row>
    <row r="3" spans="1:74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ht="24.95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ht="12" customHeight="1">
      <c r="B5" s="21"/>
      <c r="D5" s="25" t="s">
        <v>13</v>
      </c>
      <c r="K5" s="309" t="s">
        <v>14</v>
      </c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310"/>
      <c r="AA5" s="310"/>
      <c r="AB5" s="310"/>
      <c r="AC5" s="310"/>
      <c r="AD5" s="310"/>
      <c r="AE5" s="310"/>
      <c r="AF5" s="310"/>
      <c r="AG5" s="310"/>
      <c r="AH5" s="310"/>
      <c r="AI5" s="310"/>
      <c r="AJ5" s="310"/>
      <c r="AK5" s="310"/>
      <c r="AL5" s="310"/>
      <c r="AM5" s="310"/>
      <c r="AN5" s="310"/>
      <c r="AO5" s="310"/>
      <c r="AR5" s="21"/>
      <c r="BE5" s="306" t="s">
        <v>15</v>
      </c>
      <c r="BS5" s="18" t="s">
        <v>6</v>
      </c>
    </row>
    <row r="6" spans="1:74" ht="36.950000000000003" customHeight="1">
      <c r="B6" s="21"/>
      <c r="D6" s="27" t="s">
        <v>16</v>
      </c>
      <c r="K6" s="311" t="s">
        <v>17</v>
      </c>
      <c r="L6" s="310"/>
      <c r="M6" s="310"/>
      <c r="N6" s="310"/>
      <c r="O6" s="310"/>
      <c r="P6" s="310"/>
      <c r="Q6" s="310"/>
      <c r="R6" s="310"/>
      <c r="S6" s="310"/>
      <c r="T6" s="310"/>
      <c r="U6" s="310"/>
      <c r="V6" s="310"/>
      <c r="W6" s="310"/>
      <c r="X6" s="310"/>
      <c r="Y6" s="310"/>
      <c r="Z6" s="310"/>
      <c r="AA6" s="310"/>
      <c r="AB6" s="310"/>
      <c r="AC6" s="310"/>
      <c r="AD6" s="310"/>
      <c r="AE6" s="310"/>
      <c r="AF6" s="310"/>
      <c r="AG6" s="310"/>
      <c r="AH6" s="310"/>
      <c r="AI6" s="310"/>
      <c r="AJ6" s="310"/>
      <c r="AK6" s="310"/>
      <c r="AL6" s="310"/>
      <c r="AM6" s="310"/>
      <c r="AN6" s="310"/>
      <c r="AO6" s="310"/>
      <c r="AR6" s="21"/>
      <c r="BE6" s="307"/>
      <c r="BS6" s="18" t="s">
        <v>6</v>
      </c>
    </row>
    <row r="7" spans="1:74" ht="12" customHeight="1">
      <c r="B7" s="21"/>
      <c r="D7" s="28" t="s">
        <v>18</v>
      </c>
      <c r="K7" s="26" t="s">
        <v>19</v>
      </c>
      <c r="AK7" s="28" t="s">
        <v>20</v>
      </c>
      <c r="AN7" s="26" t="s">
        <v>21</v>
      </c>
      <c r="AR7" s="21"/>
      <c r="BE7" s="307"/>
      <c r="BS7" s="18" t="s">
        <v>6</v>
      </c>
    </row>
    <row r="8" spans="1:74" ht="12" customHeight="1">
      <c r="B8" s="21"/>
      <c r="D8" s="28" t="s">
        <v>22</v>
      </c>
      <c r="K8" s="26" t="s">
        <v>23</v>
      </c>
      <c r="AK8" s="28" t="s">
        <v>24</v>
      </c>
      <c r="AN8" s="29" t="s">
        <v>25</v>
      </c>
      <c r="AR8" s="21"/>
      <c r="BE8" s="307"/>
      <c r="BS8" s="18" t="s">
        <v>6</v>
      </c>
    </row>
    <row r="9" spans="1:74" ht="14.45" customHeight="1">
      <c r="B9" s="21"/>
      <c r="AR9" s="21"/>
      <c r="BE9" s="307"/>
      <c r="BS9" s="18" t="s">
        <v>6</v>
      </c>
    </row>
    <row r="10" spans="1:74" ht="12" customHeight="1">
      <c r="B10" s="21"/>
      <c r="D10" s="28" t="s">
        <v>26</v>
      </c>
      <c r="AK10" s="28" t="s">
        <v>27</v>
      </c>
      <c r="AN10" s="26" t="s">
        <v>28</v>
      </c>
      <c r="AR10" s="21"/>
      <c r="BE10" s="307"/>
      <c r="BS10" s="18" t="s">
        <v>6</v>
      </c>
    </row>
    <row r="11" spans="1:74" ht="18.399999999999999" customHeight="1">
      <c r="B11" s="21"/>
      <c r="E11" s="26" t="s">
        <v>29</v>
      </c>
      <c r="AK11" s="28" t="s">
        <v>30</v>
      </c>
      <c r="AN11" s="26" t="s">
        <v>31</v>
      </c>
      <c r="AR11" s="21"/>
      <c r="BE11" s="307"/>
      <c r="BS11" s="18" t="s">
        <v>6</v>
      </c>
    </row>
    <row r="12" spans="1:74" ht="6.95" customHeight="1">
      <c r="B12" s="21"/>
      <c r="AR12" s="21"/>
      <c r="BE12" s="307"/>
      <c r="BS12" s="18" t="s">
        <v>6</v>
      </c>
    </row>
    <row r="13" spans="1:74" ht="12" customHeight="1">
      <c r="B13" s="21"/>
      <c r="D13" s="28" t="s">
        <v>32</v>
      </c>
      <c r="AK13" s="28" t="s">
        <v>27</v>
      </c>
      <c r="AN13" s="30" t="s">
        <v>33</v>
      </c>
      <c r="AR13" s="21"/>
      <c r="BE13" s="307"/>
      <c r="BS13" s="18" t="s">
        <v>6</v>
      </c>
    </row>
    <row r="14" spans="1:74" ht="12.75">
      <c r="B14" s="21"/>
      <c r="E14" s="312" t="s">
        <v>33</v>
      </c>
      <c r="F14" s="313"/>
      <c r="G14" s="313"/>
      <c r="H14" s="313"/>
      <c r="I14" s="313"/>
      <c r="J14" s="313"/>
      <c r="K14" s="313"/>
      <c r="L14" s="313"/>
      <c r="M14" s="313"/>
      <c r="N14" s="313"/>
      <c r="O14" s="313"/>
      <c r="P14" s="313"/>
      <c r="Q14" s="313"/>
      <c r="R14" s="313"/>
      <c r="S14" s="313"/>
      <c r="T14" s="313"/>
      <c r="U14" s="313"/>
      <c r="V14" s="313"/>
      <c r="W14" s="313"/>
      <c r="X14" s="313"/>
      <c r="Y14" s="313"/>
      <c r="Z14" s="313"/>
      <c r="AA14" s="313"/>
      <c r="AB14" s="313"/>
      <c r="AC14" s="313"/>
      <c r="AD14" s="313"/>
      <c r="AE14" s="313"/>
      <c r="AF14" s="313"/>
      <c r="AG14" s="313"/>
      <c r="AH14" s="313"/>
      <c r="AI14" s="313"/>
      <c r="AJ14" s="313"/>
      <c r="AK14" s="28" t="s">
        <v>30</v>
      </c>
      <c r="AN14" s="30" t="s">
        <v>33</v>
      </c>
      <c r="AR14" s="21"/>
      <c r="BE14" s="307"/>
      <c r="BS14" s="18" t="s">
        <v>6</v>
      </c>
    </row>
    <row r="15" spans="1:74" ht="6.95" customHeight="1">
      <c r="B15" s="21"/>
      <c r="AR15" s="21"/>
      <c r="BE15" s="307"/>
      <c r="BS15" s="18" t="s">
        <v>4</v>
      </c>
    </row>
    <row r="16" spans="1:74" ht="12" customHeight="1">
      <c r="B16" s="21"/>
      <c r="D16" s="28" t="s">
        <v>34</v>
      </c>
      <c r="AK16" s="28" t="s">
        <v>27</v>
      </c>
      <c r="AN16" s="26" t="s">
        <v>35</v>
      </c>
      <c r="AR16" s="21"/>
      <c r="BE16" s="307"/>
      <c r="BS16" s="18" t="s">
        <v>4</v>
      </c>
    </row>
    <row r="17" spans="2:71" ht="18.399999999999999" customHeight="1">
      <c r="B17" s="21"/>
      <c r="E17" s="26" t="s">
        <v>36</v>
      </c>
      <c r="AK17" s="28" t="s">
        <v>30</v>
      </c>
      <c r="AN17" s="26" t="s">
        <v>37</v>
      </c>
      <c r="AR17" s="21"/>
      <c r="BE17" s="307"/>
      <c r="BS17" s="18" t="s">
        <v>38</v>
      </c>
    </row>
    <row r="18" spans="2:71" ht="6.95" customHeight="1">
      <c r="B18" s="21"/>
      <c r="AR18" s="21"/>
      <c r="BE18" s="307"/>
      <c r="BS18" s="18" t="s">
        <v>6</v>
      </c>
    </row>
    <row r="19" spans="2:71" ht="12" customHeight="1">
      <c r="B19" s="21"/>
      <c r="D19" s="28" t="s">
        <v>39</v>
      </c>
      <c r="AK19" s="28" t="s">
        <v>27</v>
      </c>
      <c r="AN19" s="26" t="s">
        <v>21</v>
      </c>
      <c r="AR19" s="21"/>
      <c r="BE19" s="307"/>
      <c r="BS19" s="18" t="s">
        <v>6</v>
      </c>
    </row>
    <row r="20" spans="2:71" ht="18.399999999999999" customHeight="1">
      <c r="B20" s="21"/>
      <c r="E20" s="26" t="s">
        <v>40</v>
      </c>
      <c r="AK20" s="28" t="s">
        <v>30</v>
      </c>
      <c r="AN20" s="26" t="s">
        <v>21</v>
      </c>
      <c r="AR20" s="21"/>
      <c r="BE20" s="307"/>
      <c r="BS20" s="18" t="s">
        <v>38</v>
      </c>
    </row>
    <row r="21" spans="2:71" ht="6.95" customHeight="1">
      <c r="B21" s="21"/>
      <c r="AR21" s="21"/>
      <c r="BE21" s="307"/>
    </row>
    <row r="22" spans="2:71" ht="12" customHeight="1">
      <c r="B22" s="21"/>
      <c r="D22" s="28" t="s">
        <v>41</v>
      </c>
      <c r="AR22" s="21"/>
      <c r="BE22" s="307"/>
    </row>
    <row r="23" spans="2:71" ht="88.5" customHeight="1">
      <c r="B23" s="21"/>
      <c r="E23" s="314" t="s">
        <v>42</v>
      </c>
      <c r="F23" s="314"/>
      <c r="G23" s="314"/>
      <c r="H23" s="314"/>
      <c r="I23" s="314"/>
      <c r="J23" s="314"/>
      <c r="K23" s="314"/>
      <c r="L23" s="314"/>
      <c r="M23" s="314"/>
      <c r="N23" s="314"/>
      <c r="O23" s="314"/>
      <c r="P23" s="314"/>
      <c r="Q23" s="314"/>
      <c r="R23" s="314"/>
      <c r="S23" s="314"/>
      <c r="T23" s="314"/>
      <c r="U23" s="314"/>
      <c r="V23" s="314"/>
      <c r="W23" s="314"/>
      <c r="X23" s="314"/>
      <c r="Y23" s="314"/>
      <c r="Z23" s="314"/>
      <c r="AA23" s="314"/>
      <c r="AB23" s="314"/>
      <c r="AC23" s="314"/>
      <c r="AD23" s="314"/>
      <c r="AE23" s="314"/>
      <c r="AF23" s="314"/>
      <c r="AG23" s="314"/>
      <c r="AH23" s="314"/>
      <c r="AI23" s="314"/>
      <c r="AJ23" s="314"/>
      <c r="AK23" s="314"/>
      <c r="AL23" s="314"/>
      <c r="AM23" s="314"/>
      <c r="AN23" s="314"/>
      <c r="AR23" s="21"/>
      <c r="BE23" s="307"/>
    </row>
    <row r="24" spans="2:71" ht="6.95" customHeight="1">
      <c r="B24" s="21"/>
      <c r="AR24" s="21"/>
      <c r="BE24" s="307"/>
    </row>
    <row r="25" spans="2:7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307"/>
    </row>
    <row r="26" spans="2:71" s="1" customFormat="1" ht="25.9" customHeight="1">
      <c r="B26" s="33"/>
      <c r="D26" s="34" t="s">
        <v>43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15">
        <f>ROUND(AG54,2)</f>
        <v>0</v>
      </c>
      <c r="AL26" s="316"/>
      <c r="AM26" s="316"/>
      <c r="AN26" s="316"/>
      <c r="AO26" s="316"/>
      <c r="AR26" s="33"/>
      <c r="BE26" s="307"/>
    </row>
    <row r="27" spans="2:71" s="1" customFormat="1" ht="6.95" customHeight="1">
      <c r="B27" s="33"/>
      <c r="AR27" s="33"/>
      <c r="BE27" s="307"/>
    </row>
    <row r="28" spans="2:71" s="1" customFormat="1" ht="12.75">
      <c r="B28" s="33"/>
      <c r="L28" s="317" t="s">
        <v>44</v>
      </c>
      <c r="M28" s="317"/>
      <c r="N28" s="317"/>
      <c r="O28" s="317"/>
      <c r="P28" s="317"/>
      <c r="W28" s="317" t="s">
        <v>45</v>
      </c>
      <c r="X28" s="317"/>
      <c r="Y28" s="317"/>
      <c r="Z28" s="317"/>
      <c r="AA28" s="317"/>
      <c r="AB28" s="317"/>
      <c r="AC28" s="317"/>
      <c r="AD28" s="317"/>
      <c r="AE28" s="317"/>
      <c r="AK28" s="317" t="s">
        <v>46</v>
      </c>
      <c r="AL28" s="317"/>
      <c r="AM28" s="317"/>
      <c r="AN28" s="317"/>
      <c r="AO28" s="317"/>
      <c r="AR28" s="33"/>
      <c r="BE28" s="307"/>
    </row>
    <row r="29" spans="2:71" s="2" customFormat="1" ht="14.45" customHeight="1">
      <c r="B29" s="37"/>
      <c r="D29" s="28" t="s">
        <v>47</v>
      </c>
      <c r="F29" s="28" t="s">
        <v>48</v>
      </c>
      <c r="L29" s="320">
        <v>0.21</v>
      </c>
      <c r="M29" s="319"/>
      <c r="N29" s="319"/>
      <c r="O29" s="319"/>
      <c r="P29" s="319"/>
      <c r="W29" s="318">
        <f>ROUND(AZ54, 2)</f>
        <v>0</v>
      </c>
      <c r="X29" s="319"/>
      <c r="Y29" s="319"/>
      <c r="Z29" s="319"/>
      <c r="AA29" s="319"/>
      <c r="AB29" s="319"/>
      <c r="AC29" s="319"/>
      <c r="AD29" s="319"/>
      <c r="AE29" s="319"/>
      <c r="AK29" s="318">
        <f>ROUND(AV54, 2)</f>
        <v>0</v>
      </c>
      <c r="AL29" s="319"/>
      <c r="AM29" s="319"/>
      <c r="AN29" s="319"/>
      <c r="AO29" s="319"/>
      <c r="AR29" s="37"/>
      <c r="BE29" s="308"/>
    </row>
    <row r="30" spans="2:71" s="2" customFormat="1" ht="14.45" customHeight="1">
      <c r="B30" s="37"/>
      <c r="F30" s="28" t="s">
        <v>49</v>
      </c>
      <c r="L30" s="320">
        <v>0.12</v>
      </c>
      <c r="M30" s="319"/>
      <c r="N30" s="319"/>
      <c r="O30" s="319"/>
      <c r="P30" s="319"/>
      <c r="W30" s="318">
        <f>ROUND(BA54, 2)</f>
        <v>0</v>
      </c>
      <c r="X30" s="319"/>
      <c r="Y30" s="319"/>
      <c r="Z30" s="319"/>
      <c r="AA30" s="319"/>
      <c r="AB30" s="319"/>
      <c r="AC30" s="319"/>
      <c r="AD30" s="319"/>
      <c r="AE30" s="319"/>
      <c r="AK30" s="318">
        <f>ROUND(AW54, 2)</f>
        <v>0</v>
      </c>
      <c r="AL30" s="319"/>
      <c r="AM30" s="319"/>
      <c r="AN30" s="319"/>
      <c r="AO30" s="319"/>
      <c r="AR30" s="37"/>
      <c r="BE30" s="308"/>
    </row>
    <row r="31" spans="2:71" s="2" customFormat="1" ht="14.45" hidden="1" customHeight="1">
      <c r="B31" s="37"/>
      <c r="F31" s="28" t="s">
        <v>50</v>
      </c>
      <c r="L31" s="320">
        <v>0.21</v>
      </c>
      <c r="M31" s="319"/>
      <c r="N31" s="319"/>
      <c r="O31" s="319"/>
      <c r="P31" s="319"/>
      <c r="W31" s="318">
        <f>ROUND(BB54, 2)</f>
        <v>0</v>
      </c>
      <c r="X31" s="319"/>
      <c r="Y31" s="319"/>
      <c r="Z31" s="319"/>
      <c r="AA31" s="319"/>
      <c r="AB31" s="319"/>
      <c r="AC31" s="319"/>
      <c r="AD31" s="319"/>
      <c r="AE31" s="319"/>
      <c r="AK31" s="318">
        <v>0</v>
      </c>
      <c r="AL31" s="319"/>
      <c r="AM31" s="319"/>
      <c r="AN31" s="319"/>
      <c r="AO31" s="319"/>
      <c r="AR31" s="37"/>
      <c r="BE31" s="308"/>
    </row>
    <row r="32" spans="2:71" s="2" customFormat="1" ht="14.45" hidden="1" customHeight="1">
      <c r="B32" s="37"/>
      <c r="F32" s="28" t="s">
        <v>51</v>
      </c>
      <c r="L32" s="320">
        <v>0.12</v>
      </c>
      <c r="M32" s="319"/>
      <c r="N32" s="319"/>
      <c r="O32" s="319"/>
      <c r="P32" s="319"/>
      <c r="W32" s="318">
        <f>ROUND(BC54, 2)</f>
        <v>0</v>
      </c>
      <c r="X32" s="319"/>
      <c r="Y32" s="319"/>
      <c r="Z32" s="319"/>
      <c r="AA32" s="319"/>
      <c r="AB32" s="319"/>
      <c r="AC32" s="319"/>
      <c r="AD32" s="319"/>
      <c r="AE32" s="319"/>
      <c r="AK32" s="318">
        <v>0</v>
      </c>
      <c r="AL32" s="319"/>
      <c r="AM32" s="319"/>
      <c r="AN32" s="319"/>
      <c r="AO32" s="319"/>
      <c r="AR32" s="37"/>
      <c r="BE32" s="308"/>
    </row>
    <row r="33" spans="2:44" s="2" customFormat="1" ht="14.45" hidden="1" customHeight="1">
      <c r="B33" s="37"/>
      <c r="F33" s="28" t="s">
        <v>52</v>
      </c>
      <c r="L33" s="320">
        <v>0</v>
      </c>
      <c r="M33" s="319"/>
      <c r="N33" s="319"/>
      <c r="O33" s="319"/>
      <c r="P33" s="319"/>
      <c r="W33" s="318">
        <f>ROUND(BD54, 2)</f>
        <v>0</v>
      </c>
      <c r="X33" s="319"/>
      <c r="Y33" s="319"/>
      <c r="Z33" s="319"/>
      <c r="AA33" s="319"/>
      <c r="AB33" s="319"/>
      <c r="AC33" s="319"/>
      <c r="AD33" s="319"/>
      <c r="AE33" s="319"/>
      <c r="AK33" s="318">
        <v>0</v>
      </c>
      <c r="AL33" s="319"/>
      <c r="AM33" s="319"/>
      <c r="AN33" s="319"/>
      <c r="AO33" s="319"/>
      <c r="AR33" s="37"/>
    </row>
    <row r="34" spans="2:44" s="1" customFormat="1" ht="6.95" customHeight="1">
      <c r="B34" s="33"/>
      <c r="AR34" s="33"/>
    </row>
    <row r="35" spans="2:44" s="1" customFormat="1" ht="25.9" customHeight="1">
      <c r="B35" s="33"/>
      <c r="C35" s="38"/>
      <c r="D35" s="39" t="s">
        <v>53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54</v>
      </c>
      <c r="U35" s="40"/>
      <c r="V35" s="40"/>
      <c r="W35" s="40"/>
      <c r="X35" s="324" t="s">
        <v>55</v>
      </c>
      <c r="Y35" s="322"/>
      <c r="Z35" s="322"/>
      <c r="AA35" s="322"/>
      <c r="AB35" s="322"/>
      <c r="AC35" s="40"/>
      <c r="AD35" s="40"/>
      <c r="AE35" s="40"/>
      <c r="AF35" s="40"/>
      <c r="AG35" s="40"/>
      <c r="AH35" s="40"/>
      <c r="AI35" s="40"/>
      <c r="AJ35" s="40"/>
      <c r="AK35" s="321">
        <f>SUM(AK26:AK33)</f>
        <v>0</v>
      </c>
      <c r="AL35" s="322"/>
      <c r="AM35" s="322"/>
      <c r="AN35" s="322"/>
      <c r="AO35" s="323"/>
      <c r="AP35" s="38"/>
      <c r="AQ35" s="38"/>
      <c r="AR35" s="33"/>
    </row>
    <row r="36" spans="2:44" s="1" customFormat="1" ht="6.95" customHeight="1">
      <c r="B36" s="33"/>
      <c r="AR36" s="33"/>
    </row>
    <row r="37" spans="2:44" s="1" customFormat="1" ht="6.95" customHeight="1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</row>
    <row r="41" spans="2:44" s="1" customFormat="1" ht="6.95" customHeight="1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</row>
    <row r="42" spans="2:44" s="1" customFormat="1" ht="24.95" customHeight="1">
      <c r="B42" s="33"/>
      <c r="C42" s="22" t="s">
        <v>56</v>
      </c>
      <c r="AR42" s="33"/>
    </row>
    <row r="43" spans="2:44" s="1" customFormat="1" ht="6.95" customHeight="1">
      <c r="B43" s="33"/>
      <c r="AR43" s="33"/>
    </row>
    <row r="44" spans="2:44" s="3" customFormat="1" ht="12" customHeight="1">
      <c r="B44" s="46"/>
      <c r="C44" s="28" t="s">
        <v>13</v>
      </c>
      <c r="L44" s="3" t="str">
        <f>K5</f>
        <v>018065A</v>
      </c>
      <c r="AR44" s="46"/>
    </row>
    <row r="45" spans="2:44" s="4" customFormat="1" ht="36.950000000000003" customHeight="1">
      <c r="B45" s="47"/>
      <c r="C45" s="48" t="s">
        <v>16</v>
      </c>
      <c r="L45" s="288" t="str">
        <f>K6</f>
        <v>PK Roztoky – rekonstrukce</v>
      </c>
      <c r="M45" s="289"/>
      <c r="N45" s="289"/>
      <c r="O45" s="289"/>
      <c r="P45" s="289"/>
      <c r="Q45" s="289"/>
      <c r="R45" s="289"/>
      <c r="S45" s="289"/>
      <c r="T45" s="289"/>
      <c r="U45" s="289"/>
      <c r="V45" s="289"/>
      <c r="W45" s="289"/>
      <c r="X45" s="289"/>
      <c r="Y45" s="289"/>
      <c r="Z45" s="289"/>
      <c r="AA45" s="289"/>
      <c r="AB45" s="289"/>
      <c r="AC45" s="289"/>
      <c r="AD45" s="289"/>
      <c r="AE45" s="289"/>
      <c r="AF45" s="289"/>
      <c r="AG45" s="289"/>
      <c r="AH45" s="289"/>
      <c r="AI45" s="289"/>
      <c r="AJ45" s="289"/>
      <c r="AK45" s="289"/>
      <c r="AL45" s="289"/>
      <c r="AM45" s="289"/>
      <c r="AN45" s="289"/>
      <c r="AO45" s="289"/>
      <c r="AR45" s="47"/>
    </row>
    <row r="46" spans="2:44" s="1" customFormat="1" ht="6.95" customHeight="1">
      <c r="B46" s="33"/>
      <c r="AR46" s="33"/>
    </row>
    <row r="47" spans="2:44" s="1" customFormat="1" ht="12" customHeight="1">
      <c r="B47" s="33"/>
      <c r="C47" s="28" t="s">
        <v>22</v>
      </c>
      <c r="L47" s="49" t="str">
        <f>IF(K8="","",K8)</f>
        <v>Vodní dílo Klecany - Roztoky na Vltavě</v>
      </c>
      <c r="AI47" s="28" t="s">
        <v>24</v>
      </c>
      <c r="AM47" s="290" t="str">
        <f>IF(AN8= "","",AN8)</f>
        <v>9. 7. 2025</v>
      </c>
      <c r="AN47" s="290"/>
      <c r="AR47" s="33"/>
    </row>
    <row r="48" spans="2:44" s="1" customFormat="1" ht="6.95" customHeight="1">
      <c r="B48" s="33"/>
      <c r="AR48" s="33"/>
    </row>
    <row r="49" spans="1:91" s="1" customFormat="1" ht="15.2" customHeight="1">
      <c r="B49" s="33"/>
      <c r="C49" s="28" t="s">
        <v>26</v>
      </c>
      <c r="L49" s="3" t="str">
        <f>IF(E11= "","",E11)</f>
        <v>Povodí Vltavy, státní podnik</v>
      </c>
      <c r="AI49" s="28" t="s">
        <v>34</v>
      </c>
      <c r="AM49" s="291" t="str">
        <f>IF(E17="","",E17)</f>
        <v>AQUATIS a. s.</v>
      </c>
      <c r="AN49" s="292"/>
      <c r="AO49" s="292"/>
      <c r="AP49" s="292"/>
      <c r="AR49" s="33"/>
      <c r="AS49" s="293" t="s">
        <v>57</v>
      </c>
      <c r="AT49" s="294"/>
      <c r="AU49" s="51"/>
      <c r="AV49" s="51"/>
      <c r="AW49" s="51"/>
      <c r="AX49" s="51"/>
      <c r="AY49" s="51"/>
      <c r="AZ49" s="51"/>
      <c r="BA49" s="51"/>
      <c r="BB49" s="51"/>
      <c r="BC49" s="51"/>
      <c r="BD49" s="52"/>
    </row>
    <row r="50" spans="1:91" s="1" customFormat="1" ht="15.2" customHeight="1">
      <c r="B50" s="33"/>
      <c r="C50" s="28" t="s">
        <v>32</v>
      </c>
      <c r="L50" s="3" t="str">
        <f>IF(E14= "Vyplň údaj","",E14)</f>
        <v/>
      </c>
      <c r="AI50" s="28" t="s">
        <v>39</v>
      </c>
      <c r="AM50" s="291" t="str">
        <f>IF(E20="","",E20)</f>
        <v>Bc. Aneta Patková</v>
      </c>
      <c r="AN50" s="292"/>
      <c r="AO50" s="292"/>
      <c r="AP50" s="292"/>
      <c r="AR50" s="33"/>
      <c r="AS50" s="295"/>
      <c r="AT50" s="296"/>
      <c r="BD50" s="54"/>
    </row>
    <row r="51" spans="1:91" s="1" customFormat="1" ht="10.9" customHeight="1">
      <c r="B51" s="33"/>
      <c r="AR51" s="33"/>
      <c r="AS51" s="295"/>
      <c r="AT51" s="296"/>
      <c r="BD51" s="54"/>
    </row>
    <row r="52" spans="1:91" s="1" customFormat="1" ht="29.25" customHeight="1">
      <c r="B52" s="33"/>
      <c r="C52" s="297" t="s">
        <v>58</v>
      </c>
      <c r="D52" s="298"/>
      <c r="E52" s="298"/>
      <c r="F52" s="298"/>
      <c r="G52" s="298"/>
      <c r="H52" s="55"/>
      <c r="I52" s="300" t="s">
        <v>59</v>
      </c>
      <c r="J52" s="298"/>
      <c r="K52" s="298"/>
      <c r="L52" s="298"/>
      <c r="M52" s="298"/>
      <c r="N52" s="298"/>
      <c r="O52" s="298"/>
      <c r="P52" s="298"/>
      <c r="Q52" s="298"/>
      <c r="R52" s="298"/>
      <c r="S52" s="298"/>
      <c r="T52" s="298"/>
      <c r="U52" s="298"/>
      <c r="V52" s="298"/>
      <c r="W52" s="298"/>
      <c r="X52" s="298"/>
      <c r="Y52" s="298"/>
      <c r="Z52" s="298"/>
      <c r="AA52" s="298"/>
      <c r="AB52" s="298"/>
      <c r="AC52" s="298"/>
      <c r="AD52" s="298"/>
      <c r="AE52" s="298"/>
      <c r="AF52" s="298"/>
      <c r="AG52" s="299" t="s">
        <v>60</v>
      </c>
      <c r="AH52" s="298"/>
      <c r="AI52" s="298"/>
      <c r="AJ52" s="298"/>
      <c r="AK52" s="298"/>
      <c r="AL52" s="298"/>
      <c r="AM52" s="298"/>
      <c r="AN52" s="300" t="s">
        <v>61</v>
      </c>
      <c r="AO52" s="298"/>
      <c r="AP52" s="298"/>
      <c r="AQ52" s="56" t="s">
        <v>62</v>
      </c>
      <c r="AR52" s="33"/>
      <c r="AS52" s="57" t="s">
        <v>63</v>
      </c>
      <c r="AT52" s="58" t="s">
        <v>64</v>
      </c>
      <c r="AU52" s="58" t="s">
        <v>65</v>
      </c>
      <c r="AV52" s="58" t="s">
        <v>66</v>
      </c>
      <c r="AW52" s="58" t="s">
        <v>67</v>
      </c>
      <c r="AX52" s="58" t="s">
        <v>68</v>
      </c>
      <c r="AY52" s="58" t="s">
        <v>69</v>
      </c>
      <c r="AZ52" s="58" t="s">
        <v>70</v>
      </c>
      <c r="BA52" s="58" t="s">
        <v>71</v>
      </c>
      <c r="BB52" s="58" t="s">
        <v>72</v>
      </c>
      <c r="BC52" s="58" t="s">
        <v>73</v>
      </c>
      <c r="BD52" s="59" t="s">
        <v>74</v>
      </c>
    </row>
    <row r="53" spans="1:91" s="1" customFormat="1" ht="10.9" customHeight="1">
      <c r="B53" s="33"/>
      <c r="AR53" s="33"/>
      <c r="AS53" s="60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2"/>
    </row>
    <row r="54" spans="1:91" s="5" customFormat="1" ht="32.450000000000003" customHeight="1">
      <c r="B54" s="61"/>
      <c r="C54" s="62" t="s">
        <v>75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304">
        <f>ROUND(SUM(AG55:AG59),2)</f>
        <v>0</v>
      </c>
      <c r="AH54" s="304"/>
      <c r="AI54" s="304"/>
      <c r="AJ54" s="304"/>
      <c r="AK54" s="304"/>
      <c r="AL54" s="304"/>
      <c r="AM54" s="304"/>
      <c r="AN54" s="305">
        <f t="shared" ref="AN54:AN59" si="0">SUM(AG54,AT54)</f>
        <v>0</v>
      </c>
      <c r="AO54" s="305"/>
      <c r="AP54" s="305"/>
      <c r="AQ54" s="65" t="s">
        <v>21</v>
      </c>
      <c r="AR54" s="61"/>
      <c r="AS54" s="66">
        <f>ROUND(SUM(AS55:AS59),2)</f>
        <v>0</v>
      </c>
      <c r="AT54" s="67">
        <f t="shared" ref="AT54:AT59" si="1">ROUND(SUM(AV54:AW54),2)</f>
        <v>0</v>
      </c>
      <c r="AU54" s="68">
        <f>ROUND(SUM(AU55:AU59),5)</f>
        <v>0</v>
      </c>
      <c r="AV54" s="67">
        <f>ROUND(AZ54*L29,2)</f>
        <v>0</v>
      </c>
      <c r="AW54" s="67">
        <f>ROUND(BA54*L30,2)</f>
        <v>0</v>
      </c>
      <c r="AX54" s="67">
        <f>ROUND(BB54*L29,2)</f>
        <v>0</v>
      </c>
      <c r="AY54" s="67">
        <f>ROUND(BC54*L30,2)</f>
        <v>0</v>
      </c>
      <c r="AZ54" s="67">
        <f>ROUND(SUM(AZ55:AZ59),2)</f>
        <v>0</v>
      </c>
      <c r="BA54" s="67">
        <f>ROUND(SUM(BA55:BA59),2)</f>
        <v>0</v>
      </c>
      <c r="BB54" s="67">
        <f>ROUND(SUM(BB55:BB59),2)</f>
        <v>0</v>
      </c>
      <c r="BC54" s="67">
        <f>ROUND(SUM(BC55:BC59),2)</f>
        <v>0</v>
      </c>
      <c r="BD54" s="69">
        <f>ROUND(SUM(BD55:BD59),2)</f>
        <v>0</v>
      </c>
      <c r="BS54" s="70" t="s">
        <v>76</v>
      </c>
      <c r="BT54" s="70" t="s">
        <v>77</v>
      </c>
      <c r="BU54" s="71" t="s">
        <v>78</v>
      </c>
      <c r="BV54" s="70" t="s">
        <v>79</v>
      </c>
      <c r="BW54" s="70" t="s">
        <v>5</v>
      </c>
      <c r="BX54" s="70" t="s">
        <v>80</v>
      </c>
      <c r="CL54" s="70" t="s">
        <v>19</v>
      </c>
    </row>
    <row r="55" spans="1:91" s="6" customFormat="1" ht="24.75" customHeight="1">
      <c r="A55" s="72" t="s">
        <v>81</v>
      </c>
      <c r="B55" s="73"/>
      <c r="C55" s="74"/>
      <c r="D55" s="301" t="s">
        <v>82</v>
      </c>
      <c r="E55" s="301"/>
      <c r="F55" s="301"/>
      <c r="G55" s="301"/>
      <c r="H55" s="301"/>
      <c r="I55" s="75"/>
      <c r="J55" s="301" t="s">
        <v>83</v>
      </c>
      <c r="K55" s="301"/>
      <c r="L55" s="301"/>
      <c r="M55" s="301"/>
      <c r="N55" s="301"/>
      <c r="O55" s="301"/>
      <c r="P55" s="301"/>
      <c r="Q55" s="301"/>
      <c r="R55" s="301"/>
      <c r="S55" s="301"/>
      <c r="T55" s="301"/>
      <c r="U55" s="301"/>
      <c r="V55" s="301"/>
      <c r="W55" s="301"/>
      <c r="X55" s="301"/>
      <c r="Y55" s="301"/>
      <c r="Z55" s="301"/>
      <c r="AA55" s="301"/>
      <c r="AB55" s="301"/>
      <c r="AC55" s="301"/>
      <c r="AD55" s="301"/>
      <c r="AE55" s="301"/>
      <c r="AF55" s="301"/>
      <c r="AG55" s="302">
        <f>'PS 01 - Rekonstrukce stro...'!J30</f>
        <v>0</v>
      </c>
      <c r="AH55" s="303"/>
      <c r="AI55" s="303"/>
      <c r="AJ55" s="303"/>
      <c r="AK55" s="303"/>
      <c r="AL55" s="303"/>
      <c r="AM55" s="303"/>
      <c r="AN55" s="302">
        <f t="shared" si="0"/>
        <v>0</v>
      </c>
      <c r="AO55" s="303"/>
      <c r="AP55" s="303"/>
      <c r="AQ55" s="76" t="s">
        <v>84</v>
      </c>
      <c r="AR55" s="73"/>
      <c r="AS55" s="77">
        <v>0</v>
      </c>
      <c r="AT55" s="78">
        <f t="shared" si="1"/>
        <v>0</v>
      </c>
      <c r="AU55" s="79">
        <f>'PS 01 - Rekonstrukce stro...'!P93</f>
        <v>0</v>
      </c>
      <c r="AV55" s="78">
        <f>'PS 01 - Rekonstrukce stro...'!J33</f>
        <v>0</v>
      </c>
      <c r="AW55" s="78">
        <f>'PS 01 - Rekonstrukce stro...'!J34</f>
        <v>0</v>
      </c>
      <c r="AX55" s="78">
        <f>'PS 01 - Rekonstrukce stro...'!J35</f>
        <v>0</v>
      </c>
      <c r="AY55" s="78">
        <f>'PS 01 - Rekonstrukce stro...'!J36</f>
        <v>0</v>
      </c>
      <c r="AZ55" s="78">
        <f>'PS 01 - Rekonstrukce stro...'!F33</f>
        <v>0</v>
      </c>
      <c r="BA55" s="78">
        <f>'PS 01 - Rekonstrukce stro...'!F34</f>
        <v>0</v>
      </c>
      <c r="BB55" s="78">
        <f>'PS 01 - Rekonstrukce stro...'!F35</f>
        <v>0</v>
      </c>
      <c r="BC55" s="78">
        <f>'PS 01 - Rekonstrukce stro...'!F36</f>
        <v>0</v>
      </c>
      <c r="BD55" s="80">
        <f>'PS 01 - Rekonstrukce stro...'!F37</f>
        <v>0</v>
      </c>
      <c r="BT55" s="81" t="s">
        <v>85</v>
      </c>
      <c r="BV55" s="81" t="s">
        <v>79</v>
      </c>
      <c r="BW55" s="81" t="s">
        <v>86</v>
      </c>
      <c r="BX55" s="81" t="s">
        <v>5</v>
      </c>
      <c r="CL55" s="81" t="s">
        <v>21</v>
      </c>
      <c r="CM55" s="81" t="s">
        <v>87</v>
      </c>
    </row>
    <row r="56" spans="1:91" s="6" customFormat="1" ht="16.5" customHeight="1">
      <c r="A56" s="72" t="s">
        <v>81</v>
      </c>
      <c r="B56" s="73"/>
      <c r="C56" s="74"/>
      <c r="D56" s="301" t="s">
        <v>88</v>
      </c>
      <c r="E56" s="301"/>
      <c r="F56" s="301"/>
      <c r="G56" s="301"/>
      <c r="H56" s="301"/>
      <c r="I56" s="75"/>
      <c r="J56" s="301" t="s">
        <v>89</v>
      </c>
      <c r="K56" s="301"/>
      <c r="L56" s="301"/>
      <c r="M56" s="301"/>
      <c r="N56" s="301"/>
      <c r="O56" s="301"/>
      <c r="P56" s="301"/>
      <c r="Q56" s="301"/>
      <c r="R56" s="301"/>
      <c r="S56" s="301"/>
      <c r="T56" s="301"/>
      <c r="U56" s="301"/>
      <c r="V56" s="301"/>
      <c r="W56" s="301"/>
      <c r="X56" s="301"/>
      <c r="Y56" s="301"/>
      <c r="Z56" s="301"/>
      <c r="AA56" s="301"/>
      <c r="AB56" s="301"/>
      <c r="AC56" s="301"/>
      <c r="AD56" s="301"/>
      <c r="AE56" s="301"/>
      <c r="AF56" s="301"/>
      <c r="AG56" s="302">
        <f>'SO 01 - Rekonstrukce plat...'!J30</f>
        <v>0</v>
      </c>
      <c r="AH56" s="303"/>
      <c r="AI56" s="303"/>
      <c r="AJ56" s="303"/>
      <c r="AK56" s="303"/>
      <c r="AL56" s="303"/>
      <c r="AM56" s="303"/>
      <c r="AN56" s="302">
        <f t="shared" si="0"/>
        <v>0</v>
      </c>
      <c r="AO56" s="303"/>
      <c r="AP56" s="303"/>
      <c r="AQ56" s="76" t="s">
        <v>84</v>
      </c>
      <c r="AR56" s="73"/>
      <c r="AS56" s="77">
        <v>0</v>
      </c>
      <c r="AT56" s="78">
        <f t="shared" si="1"/>
        <v>0</v>
      </c>
      <c r="AU56" s="79">
        <f>'SO 01 - Rekonstrukce plat...'!P95</f>
        <v>0</v>
      </c>
      <c r="AV56" s="78">
        <f>'SO 01 - Rekonstrukce plat...'!J33</f>
        <v>0</v>
      </c>
      <c r="AW56" s="78">
        <f>'SO 01 - Rekonstrukce plat...'!J34</f>
        <v>0</v>
      </c>
      <c r="AX56" s="78">
        <f>'SO 01 - Rekonstrukce plat...'!J35</f>
        <v>0</v>
      </c>
      <c r="AY56" s="78">
        <f>'SO 01 - Rekonstrukce plat...'!J36</f>
        <v>0</v>
      </c>
      <c r="AZ56" s="78">
        <f>'SO 01 - Rekonstrukce plat...'!F33</f>
        <v>0</v>
      </c>
      <c r="BA56" s="78">
        <f>'SO 01 - Rekonstrukce plat...'!F34</f>
        <v>0</v>
      </c>
      <c r="BB56" s="78">
        <f>'SO 01 - Rekonstrukce plat...'!F35</f>
        <v>0</v>
      </c>
      <c r="BC56" s="78">
        <f>'SO 01 - Rekonstrukce plat...'!F36</f>
        <v>0</v>
      </c>
      <c r="BD56" s="80">
        <f>'SO 01 - Rekonstrukce plat...'!F37</f>
        <v>0</v>
      </c>
      <c r="BT56" s="81" t="s">
        <v>85</v>
      </c>
      <c r="BV56" s="81" t="s">
        <v>79</v>
      </c>
      <c r="BW56" s="81" t="s">
        <v>90</v>
      </c>
      <c r="BX56" s="81" t="s">
        <v>5</v>
      </c>
      <c r="CL56" s="81" t="s">
        <v>19</v>
      </c>
      <c r="CM56" s="81" t="s">
        <v>87</v>
      </c>
    </row>
    <row r="57" spans="1:91" s="6" customFormat="1" ht="16.5" customHeight="1">
      <c r="A57" s="72" t="s">
        <v>81</v>
      </c>
      <c r="B57" s="73"/>
      <c r="C57" s="74"/>
      <c r="D57" s="301" t="s">
        <v>91</v>
      </c>
      <c r="E57" s="301"/>
      <c r="F57" s="301"/>
      <c r="G57" s="301"/>
      <c r="H57" s="301"/>
      <c r="I57" s="75"/>
      <c r="J57" s="301" t="s">
        <v>92</v>
      </c>
      <c r="K57" s="301"/>
      <c r="L57" s="301"/>
      <c r="M57" s="301"/>
      <c r="N57" s="301"/>
      <c r="O57" s="301"/>
      <c r="P57" s="301"/>
      <c r="Q57" s="301"/>
      <c r="R57" s="301"/>
      <c r="S57" s="301"/>
      <c r="T57" s="301"/>
      <c r="U57" s="301"/>
      <c r="V57" s="301"/>
      <c r="W57" s="301"/>
      <c r="X57" s="301"/>
      <c r="Y57" s="301"/>
      <c r="Z57" s="301"/>
      <c r="AA57" s="301"/>
      <c r="AB57" s="301"/>
      <c r="AC57" s="301"/>
      <c r="AD57" s="301"/>
      <c r="AE57" s="301"/>
      <c r="AF57" s="301"/>
      <c r="AG57" s="302">
        <f>'SO 02 - Rekonstrukce vyst...'!J30</f>
        <v>0</v>
      </c>
      <c r="AH57" s="303"/>
      <c r="AI57" s="303"/>
      <c r="AJ57" s="303"/>
      <c r="AK57" s="303"/>
      <c r="AL57" s="303"/>
      <c r="AM57" s="303"/>
      <c r="AN57" s="302">
        <f t="shared" si="0"/>
        <v>0</v>
      </c>
      <c r="AO57" s="303"/>
      <c r="AP57" s="303"/>
      <c r="AQ57" s="76" t="s">
        <v>84</v>
      </c>
      <c r="AR57" s="73"/>
      <c r="AS57" s="77">
        <v>0</v>
      </c>
      <c r="AT57" s="78">
        <f t="shared" si="1"/>
        <v>0</v>
      </c>
      <c r="AU57" s="79">
        <f>'SO 02 - Rekonstrukce vyst...'!P95</f>
        <v>0</v>
      </c>
      <c r="AV57" s="78">
        <f>'SO 02 - Rekonstrukce vyst...'!J33</f>
        <v>0</v>
      </c>
      <c r="AW57" s="78">
        <f>'SO 02 - Rekonstrukce vyst...'!J34</f>
        <v>0</v>
      </c>
      <c r="AX57" s="78">
        <f>'SO 02 - Rekonstrukce vyst...'!J35</f>
        <v>0</v>
      </c>
      <c r="AY57" s="78">
        <f>'SO 02 - Rekonstrukce vyst...'!J36</f>
        <v>0</v>
      </c>
      <c r="AZ57" s="78">
        <f>'SO 02 - Rekonstrukce vyst...'!F33</f>
        <v>0</v>
      </c>
      <c r="BA57" s="78">
        <f>'SO 02 - Rekonstrukce vyst...'!F34</f>
        <v>0</v>
      </c>
      <c r="BB57" s="78">
        <f>'SO 02 - Rekonstrukce vyst...'!F35</f>
        <v>0</v>
      </c>
      <c r="BC57" s="78">
        <f>'SO 02 - Rekonstrukce vyst...'!F36</f>
        <v>0</v>
      </c>
      <c r="BD57" s="80">
        <f>'SO 02 - Rekonstrukce vyst...'!F37</f>
        <v>0</v>
      </c>
      <c r="BT57" s="81" t="s">
        <v>85</v>
      </c>
      <c r="BV57" s="81" t="s">
        <v>79</v>
      </c>
      <c r="BW57" s="81" t="s">
        <v>93</v>
      </c>
      <c r="BX57" s="81" t="s">
        <v>5</v>
      </c>
      <c r="CL57" s="81" t="s">
        <v>19</v>
      </c>
      <c r="CM57" s="81" t="s">
        <v>87</v>
      </c>
    </row>
    <row r="58" spans="1:91" s="6" customFormat="1" ht="16.5" customHeight="1">
      <c r="A58" s="72" t="s">
        <v>81</v>
      </c>
      <c r="B58" s="73"/>
      <c r="C58" s="74"/>
      <c r="D58" s="301" t="s">
        <v>94</v>
      </c>
      <c r="E58" s="301"/>
      <c r="F58" s="301"/>
      <c r="G58" s="301"/>
      <c r="H58" s="301"/>
      <c r="I58" s="75"/>
      <c r="J58" s="301" t="s">
        <v>95</v>
      </c>
      <c r="K58" s="301"/>
      <c r="L58" s="301"/>
      <c r="M58" s="301"/>
      <c r="N58" s="301"/>
      <c r="O58" s="301"/>
      <c r="P58" s="301"/>
      <c r="Q58" s="301"/>
      <c r="R58" s="301"/>
      <c r="S58" s="301"/>
      <c r="T58" s="301"/>
      <c r="U58" s="301"/>
      <c r="V58" s="301"/>
      <c r="W58" s="301"/>
      <c r="X58" s="301"/>
      <c r="Y58" s="301"/>
      <c r="Z58" s="301"/>
      <c r="AA58" s="301"/>
      <c r="AB58" s="301"/>
      <c r="AC58" s="301"/>
      <c r="AD58" s="301"/>
      <c r="AE58" s="301"/>
      <c r="AF58" s="301"/>
      <c r="AG58" s="302">
        <f>'SO 03 - Venkovní osvětlen...'!J30</f>
        <v>0</v>
      </c>
      <c r="AH58" s="303"/>
      <c r="AI58" s="303"/>
      <c r="AJ58" s="303"/>
      <c r="AK58" s="303"/>
      <c r="AL58" s="303"/>
      <c r="AM58" s="303"/>
      <c r="AN58" s="302">
        <f t="shared" si="0"/>
        <v>0</v>
      </c>
      <c r="AO58" s="303"/>
      <c r="AP58" s="303"/>
      <c r="AQ58" s="76" t="s">
        <v>84</v>
      </c>
      <c r="AR58" s="73"/>
      <c r="AS58" s="77">
        <v>0</v>
      </c>
      <c r="AT58" s="78">
        <f t="shared" si="1"/>
        <v>0</v>
      </c>
      <c r="AU58" s="79">
        <f>'SO 03 - Venkovní osvětlen...'!P85</f>
        <v>0</v>
      </c>
      <c r="AV58" s="78">
        <f>'SO 03 - Venkovní osvětlen...'!J33</f>
        <v>0</v>
      </c>
      <c r="AW58" s="78">
        <f>'SO 03 - Venkovní osvětlen...'!J34</f>
        <v>0</v>
      </c>
      <c r="AX58" s="78">
        <f>'SO 03 - Venkovní osvětlen...'!J35</f>
        <v>0</v>
      </c>
      <c r="AY58" s="78">
        <f>'SO 03 - Venkovní osvětlen...'!J36</f>
        <v>0</v>
      </c>
      <c r="AZ58" s="78">
        <f>'SO 03 - Venkovní osvětlen...'!F33</f>
        <v>0</v>
      </c>
      <c r="BA58" s="78">
        <f>'SO 03 - Venkovní osvětlen...'!F34</f>
        <v>0</v>
      </c>
      <c r="BB58" s="78">
        <f>'SO 03 - Venkovní osvětlen...'!F35</f>
        <v>0</v>
      </c>
      <c r="BC58" s="78">
        <f>'SO 03 - Venkovní osvětlen...'!F36</f>
        <v>0</v>
      </c>
      <c r="BD58" s="80">
        <f>'SO 03 - Venkovní osvětlen...'!F37</f>
        <v>0</v>
      </c>
      <c r="BT58" s="81" t="s">
        <v>85</v>
      </c>
      <c r="BV58" s="81" t="s">
        <v>79</v>
      </c>
      <c r="BW58" s="81" t="s">
        <v>96</v>
      </c>
      <c r="BX58" s="81" t="s">
        <v>5</v>
      </c>
      <c r="CL58" s="81" t="s">
        <v>19</v>
      </c>
      <c r="CM58" s="81" t="s">
        <v>87</v>
      </c>
    </row>
    <row r="59" spans="1:91" s="6" customFormat="1" ht="16.5" customHeight="1">
      <c r="A59" s="72" t="s">
        <v>81</v>
      </c>
      <c r="B59" s="73"/>
      <c r="C59" s="74"/>
      <c r="D59" s="301" t="s">
        <v>97</v>
      </c>
      <c r="E59" s="301"/>
      <c r="F59" s="301"/>
      <c r="G59" s="301"/>
      <c r="H59" s="301"/>
      <c r="I59" s="75"/>
      <c r="J59" s="301" t="s">
        <v>98</v>
      </c>
      <c r="K59" s="301"/>
      <c r="L59" s="301"/>
      <c r="M59" s="301"/>
      <c r="N59" s="301"/>
      <c r="O59" s="301"/>
      <c r="P59" s="301"/>
      <c r="Q59" s="301"/>
      <c r="R59" s="301"/>
      <c r="S59" s="301"/>
      <c r="T59" s="301"/>
      <c r="U59" s="301"/>
      <c r="V59" s="301"/>
      <c r="W59" s="301"/>
      <c r="X59" s="301"/>
      <c r="Y59" s="301"/>
      <c r="Z59" s="301"/>
      <c r="AA59" s="301"/>
      <c r="AB59" s="301"/>
      <c r="AC59" s="301"/>
      <c r="AD59" s="301"/>
      <c r="AE59" s="301"/>
      <c r="AF59" s="301"/>
      <c r="AG59" s="302">
        <f>'VON - Vedlejší a ostatní ...'!J30</f>
        <v>0</v>
      </c>
      <c r="AH59" s="303"/>
      <c r="AI59" s="303"/>
      <c r="AJ59" s="303"/>
      <c r="AK59" s="303"/>
      <c r="AL59" s="303"/>
      <c r="AM59" s="303"/>
      <c r="AN59" s="302">
        <f t="shared" si="0"/>
        <v>0</v>
      </c>
      <c r="AO59" s="303"/>
      <c r="AP59" s="303"/>
      <c r="AQ59" s="76" t="s">
        <v>84</v>
      </c>
      <c r="AR59" s="73"/>
      <c r="AS59" s="82">
        <v>0</v>
      </c>
      <c r="AT59" s="83">
        <f t="shared" si="1"/>
        <v>0</v>
      </c>
      <c r="AU59" s="84">
        <f>'VON - Vedlejší a ostatní ...'!P83</f>
        <v>0</v>
      </c>
      <c r="AV59" s="83">
        <f>'VON - Vedlejší a ostatní ...'!J33</f>
        <v>0</v>
      </c>
      <c r="AW59" s="83">
        <f>'VON - Vedlejší a ostatní ...'!J34</f>
        <v>0</v>
      </c>
      <c r="AX59" s="83">
        <f>'VON - Vedlejší a ostatní ...'!J35</f>
        <v>0</v>
      </c>
      <c r="AY59" s="83">
        <f>'VON - Vedlejší a ostatní ...'!J36</f>
        <v>0</v>
      </c>
      <c r="AZ59" s="83">
        <f>'VON - Vedlejší a ostatní ...'!F33</f>
        <v>0</v>
      </c>
      <c r="BA59" s="83">
        <f>'VON - Vedlejší a ostatní ...'!F34</f>
        <v>0</v>
      </c>
      <c r="BB59" s="83">
        <f>'VON - Vedlejší a ostatní ...'!F35</f>
        <v>0</v>
      </c>
      <c r="BC59" s="83">
        <f>'VON - Vedlejší a ostatní ...'!F36</f>
        <v>0</v>
      </c>
      <c r="BD59" s="85">
        <f>'VON - Vedlejší a ostatní ...'!F37</f>
        <v>0</v>
      </c>
      <c r="BT59" s="81" t="s">
        <v>85</v>
      </c>
      <c r="BV59" s="81" t="s">
        <v>79</v>
      </c>
      <c r="BW59" s="81" t="s">
        <v>99</v>
      </c>
      <c r="BX59" s="81" t="s">
        <v>5</v>
      </c>
      <c r="CL59" s="81" t="s">
        <v>19</v>
      </c>
      <c r="CM59" s="81" t="s">
        <v>87</v>
      </c>
    </row>
    <row r="60" spans="1:91" s="1" customFormat="1" ht="30" customHeight="1">
      <c r="B60" s="33"/>
      <c r="AR60" s="33"/>
    </row>
    <row r="61" spans="1:91" s="1" customFormat="1" ht="6.95" customHeight="1"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33"/>
    </row>
  </sheetData>
  <sheetProtection algorithmName="SHA-512" hashValue="9mvI0XWNJMvoOFZgOubbtjsswKk2jqsE61XUd34nDS0mUtfAoRLVIIcy9v8zJF9PvWe/IUsnHgarkEqNqtlAvw==" saltValue="3sG3QuOuo+1p0Qv5FRIf25mLqrXLqkyPRsvu9Qw0FJRGDNQwHBj6iS4rm1iWgTREneKnXMps8KmZ4D0rN7SRog==" spinCount="100000" sheet="1" objects="1" scenarios="1" formatColumns="0" formatRows="0"/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PS 01 - Rekonstrukce stro...'!C2" display="/" xr:uid="{00000000-0004-0000-0000-000000000000}"/>
    <hyperlink ref="A56" location="'SO 01 - Rekonstrukce plat...'!C2" display="/" xr:uid="{00000000-0004-0000-0000-000001000000}"/>
    <hyperlink ref="A57" location="'SO 02 - Rekonstrukce vyst...'!C2" display="/" xr:uid="{00000000-0004-0000-0000-000002000000}"/>
    <hyperlink ref="A58" location="'SO 03 - Venkovní osvětlen...'!C2" display="/" xr:uid="{00000000-0004-0000-0000-000003000000}"/>
    <hyperlink ref="A59" location="'VON - Vedlejší a ostatní ...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8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AT2" s="18" t="s">
        <v>86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pans="2:46" ht="24.95" customHeight="1">
      <c r="B4" s="21"/>
      <c r="D4" s="22" t="s">
        <v>100</v>
      </c>
      <c r="L4" s="21"/>
      <c r="M4" s="86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25" t="str">
        <f>'Rekapitulace stavby'!K6</f>
        <v>PK Roztoky – rekonstrukce</v>
      </c>
      <c r="F7" s="326"/>
      <c r="G7" s="326"/>
      <c r="H7" s="326"/>
      <c r="L7" s="21"/>
    </row>
    <row r="8" spans="2:46" s="1" customFormat="1" ht="12" customHeight="1">
      <c r="B8" s="33"/>
      <c r="D8" s="28" t="s">
        <v>101</v>
      </c>
      <c r="L8" s="33"/>
    </row>
    <row r="9" spans="2:46" s="1" customFormat="1" ht="16.5" customHeight="1">
      <c r="B9" s="33"/>
      <c r="E9" s="288" t="s">
        <v>102</v>
      </c>
      <c r="F9" s="327"/>
      <c r="G9" s="327"/>
      <c r="H9" s="327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8" t="s">
        <v>18</v>
      </c>
      <c r="F11" s="26" t="s">
        <v>21</v>
      </c>
      <c r="I11" s="28" t="s">
        <v>20</v>
      </c>
      <c r="J11" s="26" t="s">
        <v>21</v>
      </c>
      <c r="L11" s="33"/>
    </row>
    <row r="12" spans="2:46" s="1" customFormat="1" ht="12" customHeight="1">
      <c r="B12" s="33"/>
      <c r="D12" s="28" t="s">
        <v>22</v>
      </c>
      <c r="F12" s="26" t="s">
        <v>103</v>
      </c>
      <c r="I12" s="28" t="s">
        <v>24</v>
      </c>
      <c r="J12" s="50" t="str">
        <f>'Rekapitulace stavby'!AN8</f>
        <v>9. 7. 2025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26</v>
      </c>
      <c r="I14" s="28" t="s">
        <v>27</v>
      </c>
      <c r="J14" s="26" t="s">
        <v>28</v>
      </c>
      <c r="L14" s="33"/>
    </row>
    <row r="15" spans="2:46" s="1" customFormat="1" ht="18" customHeight="1">
      <c r="B15" s="33"/>
      <c r="E15" s="26" t="s">
        <v>29</v>
      </c>
      <c r="I15" s="28" t="s">
        <v>30</v>
      </c>
      <c r="J15" s="26" t="s">
        <v>31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32</v>
      </c>
      <c r="I17" s="28" t="s">
        <v>27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28" t="str">
        <f>'Rekapitulace stavby'!E14</f>
        <v>Vyplň údaj</v>
      </c>
      <c r="F18" s="309"/>
      <c r="G18" s="309"/>
      <c r="H18" s="309"/>
      <c r="I18" s="28" t="s">
        <v>30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34</v>
      </c>
      <c r="I20" s="28" t="s">
        <v>27</v>
      </c>
      <c r="J20" s="26" t="s">
        <v>35</v>
      </c>
      <c r="L20" s="33"/>
    </row>
    <row r="21" spans="2:12" s="1" customFormat="1" ht="18" customHeight="1">
      <c r="B21" s="33"/>
      <c r="E21" s="26" t="s">
        <v>36</v>
      </c>
      <c r="I21" s="28" t="s">
        <v>30</v>
      </c>
      <c r="J21" s="26" t="s">
        <v>37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39</v>
      </c>
      <c r="I23" s="28" t="s">
        <v>27</v>
      </c>
      <c r="J23" s="26" t="s">
        <v>21</v>
      </c>
      <c r="L23" s="33"/>
    </row>
    <row r="24" spans="2:12" s="1" customFormat="1" ht="18" customHeight="1">
      <c r="B24" s="33"/>
      <c r="E24" s="26" t="s">
        <v>40</v>
      </c>
      <c r="I24" s="28" t="s">
        <v>30</v>
      </c>
      <c r="J24" s="26" t="s">
        <v>21</v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41</v>
      </c>
      <c r="L26" s="33"/>
    </row>
    <row r="27" spans="2:12" s="7" customFormat="1" ht="16.5" customHeight="1">
      <c r="B27" s="87"/>
      <c r="E27" s="314" t="s">
        <v>21</v>
      </c>
      <c r="F27" s="314"/>
      <c r="G27" s="314"/>
      <c r="H27" s="314"/>
      <c r="L27" s="87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43</v>
      </c>
      <c r="J30" s="64">
        <f>ROUND(J93,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45</v>
      </c>
      <c r="I32" s="36" t="s">
        <v>44</v>
      </c>
      <c r="J32" s="36" t="s">
        <v>46</v>
      </c>
      <c r="L32" s="33"/>
    </row>
    <row r="33" spans="2:12" s="1" customFormat="1" ht="14.45" customHeight="1">
      <c r="B33" s="33"/>
      <c r="D33" s="53" t="s">
        <v>47</v>
      </c>
      <c r="E33" s="28" t="s">
        <v>48</v>
      </c>
      <c r="F33" s="89">
        <f>ROUND((SUM(BE93:BE382)),  2)</f>
        <v>0</v>
      </c>
      <c r="I33" s="90">
        <v>0.21</v>
      </c>
      <c r="J33" s="89">
        <f>ROUND(((SUM(BE93:BE382))*I33),  2)</f>
        <v>0</v>
      </c>
      <c r="L33" s="33"/>
    </row>
    <row r="34" spans="2:12" s="1" customFormat="1" ht="14.45" customHeight="1">
      <c r="B34" s="33"/>
      <c r="E34" s="28" t="s">
        <v>49</v>
      </c>
      <c r="F34" s="89">
        <f>ROUND((SUM(BF93:BF382)),  2)</f>
        <v>0</v>
      </c>
      <c r="I34" s="90">
        <v>0.12</v>
      </c>
      <c r="J34" s="89">
        <f>ROUND(((SUM(BF93:BF382))*I34),  2)</f>
        <v>0</v>
      </c>
      <c r="L34" s="33"/>
    </row>
    <row r="35" spans="2:12" s="1" customFormat="1" ht="14.45" hidden="1" customHeight="1">
      <c r="B35" s="33"/>
      <c r="E35" s="28" t="s">
        <v>50</v>
      </c>
      <c r="F35" s="89">
        <f>ROUND((SUM(BG93:BG382)),  2)</f>
        <v>0</v>
      </c>
      <c r="I35" s="90">
        <v>0.21</v>
      </c>
      <c r="J35" s="89">
        <f>0</f>
        <v>0</v>
      </c>
      <c r="L35" s="33"/>
    </row>
    <row r="36" spans="2:12" s="1" customFormat="1" ht="14.45" hidden="1" customHeight="1">
      <c r="B36" s="33"/>
      <c r="E36" s="28" t="s">
        <v>51</v>
      </c>
      <c r="F36" s="89">
        <f>ROUND((SUM(BH93:BH382)),  2)</f>
        <v>0</v>
      </c>
      <c r="I36" s="90">
        <v>0.12</v>
      </c>
      <c r="J36" s="89">
        <f>0</f>
        <v>0</v>
      </c>
      <c r="L36" s="33"/>
    </row>
    <row r="37" spans="2:12" s="1" customFormat="1" ht="14.45" hidden="1" customHeight="1">
      <c r="B37" s="33"/>
      <c r="E37" s="28" t="s">
        <v>52</v>
      </c>
      <c r="F37" s="89">
        <f>ROUND((SUM(BI93:BI382)),  2)</f>
        <v>0</v>
      </c>
      <c r="I37" s="90">
        <v>0</v>
      </c>
      <c r="J37" s="89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1"/>
      <c r="D39" s="92" t="s">
        <v>53</v>
      </c>
      <c r="E39" s="55"/>
      <c r="F39" s="55"/>
      <c r="G39" s="93" t="s">
        <v>54</v>
      </c>
      <c r="H39" s="94" t="s">
        <v>55</v>
      </c>
      <c r="I39" s="55"/>
      <c r="J39" s="95">
        <f>SUM(J30:J37)</f>
        <v>0</v>
      </c>
      <c r="K39" s="96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104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25" t="str">
        <f>E7</f>
        <v>PK Roztoky – rekonstrukce</v>
      </c>
      <c r="F48" s="326"/>
      <c r="G48" s="326"/>
      <c r="H48" s="326"/>
      <c r="L48" s="33"/>
    </row>
    <row r="49" spans="2:47" s="1" customFormat="1" ht="12" customHeight="1">
      <c r="B49" s="33"/>
      <c r="C49" s="28" t="s">
        <v>101</v>
      </c>
      <c r="L49" s="33"/>
    </row>
    <row r="50" spans="2:47" s="1" customFormat="1" ht="16.5" customHeight="1">
      <c r="B50" s="33"/>
      <c r="E50" s="288" t="str">
        <f>E9</f>
        <v>PS 01 - Rekonstrukce strojního vybavení plavební komory</v>
      </c>
      <c r="F50" s="327"/>
      <c r="G50" s="327"/>
      <c r="H50" s="327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22</v>
      </c>
      <c r="F52" s="26" t="str">
        <f>F12</f>
        <v xml:space="preserve"> </v>
      </c>
      <c r="I52" s="28" t="s">
        <v>24</v>
      </c>
      <c r="J52" s="50" t="str">
        <f>IF(J12="","",J12)</f>
        <v>9. 7. 2025</v>
      </c>
      <c r="L52" s="33"/>
    </row>
    <row r="53" spans="2:47" s="1" customFormat="1" ht="6.95" customHeight="1">
      <c r="B53" s="33"/>
      <c r="L53" s="33"/>
    </row>
    <row r="54" spans="2:47" s="1" customFormat="1" ht="15.2" customHeight="1">
      <c r="B54" s="33"/>
      <c r="C54" s="28" t="s">
        <v>26</v>
      </c>
      <c r="F54" s="26" t="str">
        <f>E15</f>
        <v>Povodí Vltavy, státní podnik</v>
      </c>
      <c r="I54" s="28" t="s">
        <v>34</v>
      </c>
      <c r="J54" s="31" t="str">
        <f>E21</f>
        <v>AQUATIS a. s.</v>
      </c>
      <c r="L54" s="33"/>
    </row>
    <row r="55" spans="2:47" s="1" customFormat="1" ht="15.2" customHeight="1">
      <c r="B55" s="33"/>
      <c r="C55" s="28" t="s">
        <v>32</v>
      </c>
      <c r="F55" s="26" t="str">
        <f>IF(E18="","",E18)</f>
        <v>Vyplň údaj</v>
      </c>
      <c r="I55" s="28" t="s">
        <v>39</v>
      </c>
      <c r="J55" s="31" t="str">
        <f>E24</f>
        <v>Bc. Aneta Patková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105</v>
      </c>
      <c r="D57" s="91"/>
      <c r="E57" s="91"/>
      <c r="F57" s="91"/>
      <c r="G57" s="91"/>
      <c r="H57" s="91"/>
      <c r="I57" s="91"/>
      <c r="J57" s="98" t="s">
        <v>106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99" t="s">
        <v>75</v>
      </c>
      <c r="J59" s="64">
        <f>J93</f>
        <v>0</v>
      </c>
      <c r="L59" s="33"/>
      <c r="AU59" s="18" t="s">
        <v>107</v>
      </c>
    </row>
    <row r="60" spans="2:47" s="8" customFormat="1" ht="24.95" customHeight="1">
      <c r="B60" s="100"/>
      <c r="D60" s="101" t="s">
        <v>108</v>
      </c>
      <c r="E60" s="102"/>
      <c r="F60" s="102"/>
      <c r="G60" s="102"/>
      <c r="H60" s="102"/>
      <c r="I60" s="102"/>
      <c r="J60" s="103">
        <f>J94</f>
        <v>0</v>
      </c>
      <c r="L60" s="100"/>
    </row>
    <row r="61" spans="2:47" s="8" customFormat="1" ht="24.95" customHeight="1">
      <c r="B61" s="100"/>
      <c r="D61" s="101" t="s">
        <v>109</v>
      </c>
      <c r="E61" s="102"/>
      <c r="F61" s="102"/>
      <c r="G61" s="102"/>
      <c r="H61" s="102"/>
      <c r="I61" s="102"/>
      <c r="J61" s="103">
        <f>J95</f>
        <v>0</v>
      </c>
      <c r="L61" s="100"/>
    </row>
    <row r="62" spans="2:47" s="8" customFormat="1" ht="24.95" customHeight="1">
      <c r="B62" s="100"/>
      <c r="D62" s="101" t="s">
        <v>110</v>
      </c>
      <c r="E62" s="102"/>
      <c r="F62" s="102"/>
      <c r="G62" s="102"/>
      <c r="H62" s="102"/>
      <c r="I62" s="102"/>
      <c r="J62" s="103">
        <f>J117</f>
        <v>0</v>
      </c>
      <c r="L62" s="100"/>
    </row>
    <row r="63" spans="2:47" s="8" customFormat="1" ht="24.95" customHeight="1">
      <c r="B63" s="100"/>
      <c r="D63" s="101" t="s">
        <v>111</v>
      </c>
      <c r="E63" s="102"/>
      <c r="F63" s="102"/>
      <c r="G63" s="102"/>
      <c r="H63" s="102"/>
      <c r="I63" s="102"/>
      <c r="J63" s="103">
        <f>J142</f>
        <v>0</v>
      </c>
      <c r="L63" s="100"/>
    </row>
    <row r="64" spans="2:47" s="8" customFormat="1" ht="24.95" customHeight="1">
      <c r="B64" s="100"/>
      <c r="D64" s="101" t="s">
        <v>112</v>
      </c>
      <c r="E64" s="102"/>
      <c r="F64" s="102"/>
      <c r="G64" s="102"/>
      <c r="H64" s="102"/>
      <c r="I64" s="102"/>
      <c r="J64" s="103">
        <f>J183</f>
        <v>0</v>
      </c>
      <c r="L64" s="100"/>
    </row>
    <row r="65" spans="2:12" s="8" customFormat="1" ht="24.95" customHeight="1">
      <c r="B65" s="100"/>
      <c r="D65" s="101" t="s">
        <v>113</v>
      </c>
      <c r="E65" s="102"/>
      <c r="F65" s="102"/>
      <c r="G65" s="102"/>
      <c r="H65" s="102"/>
      <c r="I65" s="102"/>
      <c r="J65" s="103">
        <f>J213</f>
        <v>0</v>
      </c>
      <c r="L65" s="100"/>
    </row>
    <row r="66" spans="2:12" s="9" customFormat="1" ht="19.899999999999999" customHeight="1">
      <c r="B66" s="104"/>
      <c r="D66" s="105" t="s">
        <v>114</v>
      </c>
      <c r="E66" s="106"/>
      <c r="F66" s="106"/>
      <c r="G66" s="106"/>
      <c r="H66" s="106"/>
      <c r="I66" s="106"/>
      <c r="J66" s="107">
        <f>J214</f>
        <v>0</v>
      </c>
      <c r="L66" s="104"/>
    </row>
    <row r="67" spans="2:12" s="9" customFormat="1" ht="19.899999999999999" customHeight="1">
      <c r="B67" s="104"/>
      <c r="D67" s="105" t="s">
        <v>115</v>
      </c>
      <c r="E67" s="106"/>
      <c r="F67" s="106"/>
      <c r="G67" s="106"/>
      <c r="H67" s="106"/>
      <c r="I67" s="106"/>
      <c r="J67" s="107">
        <f>J251</f>
        <v>0</v>
      </c>
      <c r="L67" s="104"/>
    </row>
    <row r="68" spans="2:12" s="9" customFormat="1" ht="19.899999999999999" customHeight="1">
      <c r="B68" s="104"/>
      <c r="D68" s="105" t="s">
        <v>116</v>
      </c>
      <c r="E68" s="106"/>
      <c r="F68" s="106"/>
      <c r="G68" s="106"/>
      <c r="H68" s="106"/>
      <c r="I68" s="106"/>
      <c r="J68" s="107">
        <f>J279</f>
        <v>0</v>
      </c>
      <c r="L68" s="104"/>
    </row>
    <row r="69" spans="2:12" s="8" customFormat="1" ht="24.95" customHeight="1">
      <c r="B69" s="100"/>
      <c r="D69" s="101" t="s">
        <v>117</v>
      </c>
      <c r="E69" s="102"/>
      <c r="F69" s="102"/>
      <c r="G69" s="102"/>
      <c r="H69" s="102"/>
      <c r="I69" s="102"/>
      <c r="J69" s="103">
        <f>J339</f>
        <v>0</v>
      </c>
      <c r="L69" s="100"/>
    </row>
    <row r="70" spans="2:12" s="8" customFormat="1" ht="24.95" customHeight="1">
      <c r="B70" s="100"/>
      <c r="D70" s="101" t="s">
        <v>118</v>
      </c>
      <c r="E70" s="102"/>
      <c r="F70" s="102"/>
      <c r="G70" s="102"/>
      <c r="H70" s="102"/>
      <c r="I70" s="102"/>
      <c r="J70" s="103">
        <f>J342</f>
        <v>0</v>
      </c>
      <c r="L70" s="100"/>
    </row>
    <row r="71" spans="2:12" s="9" customFormat="1" ht="19.899999999999999" customHeight="1">
      <c r="B71" s="104"/>
      <c r="D71" s="105" t="s">
        <v>119</v>
      </c>
      <c r="E71" s="106"/>
      <c r="F71" s="106"/>
      <c r="G71" s="106"/>
      <c r="H71" s="106"/>
      <c r="I71" s="106"/>
      <c r="J71" s="107">
        <f>J343</f>
        <v>0</v>
      </c>
      <c r="L71" s="104"/>
    </row>
    <row r="72" spans="2:12" s="9" customFormat="1" ht="19.899999999999999" customHeight="1">
      <c r="B72" s="104"/>
      <c r="D72" s="105" t="s">
        <v>120</v>
      </c>
      <c r="E72" s="106"/>
      <c r="F72" s="106"/>
      <c r="G72" s="106"/>
      <c r="H72" s="106"/>
      <c r="I72" s="106"/>
      <c r="J72" s="107">
        <f>J352</f>
        <v>0</v>
      </c>
      <c r="L72" s="104"/>
    </row>
    <row r="73" spans="2:12" s="8" customFormat="1" ht="24.95" customHeight="1">
      <c r="B73" s="100"/>
      <c r="D73" s="101" t="s">
        <v>121</v>
      </c>
      <c r="E73" s="102"/>
      <c r="F73" s="102"/>
      <c r="G73" s="102"/>
      <c r="H73" s="102"/>
      <c r="I73" s="102"/>
      <c r="J73" s="103">
        <f>J372</f>
        <v>0</v>
      </c>
      <c r="L73" s="100"/>
    </row>
    <row r="74" spans="2:12" s="1" customFormat="1" ht="21.75" customHeight="1">
      <c r="B74" s="33"/>
      <c r="L74" s="33"/>
    </row>
    <row r="75" spans="2:12" s="1" customFormat="1" ht="6.95" customHeight="1"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33"/>
    </row>
    <row r="79" spans="2:12" s="1" customFormat="1" ht="6.95" customHeight="1">
      <c r="B79" s="44"/>
      <c r="C79" s="45"/>
      <c r="D79" s="45"/>
      <c r="E79" s="45"/>
      <c r="F79" s="45"/>
      <c r="G79" s="45"/>
      <c r="H79" s="45"/>
      <c r="I79" s="45"/>
      <c r="J79" s="45"/>
      <c r="K79" s="45"/>
      <c r="L79" s="33"/>
    </row>
    <row r="80" spans="2:12" s="1" customFormat="1" ht="24.95" customHeight="1">
      <c r="B80" s="33"/>
      <c r="C80" s="22" t="s">
        <v>122</v>
      </c>
      <c r="L80" s="33"/>
    </row>
    <row r="81" spans="2:65" s="1" customFormat="1" ht="6.95" customHeight="1">
      <c r="B81" s="33"/>
      <c r="L81" s="33"/>
    </row>
    <row r="82" spans="2:65" s="1" customFormat="1" ht="12" customHeight="1">
      <c r="B82" s="33"/>
      <c r="C82" s="28" t="s">
        <v>16</v>
      </c>
      <c r="L82" s="33"/>
    </row>
    <row r="83" spans="2:65" s="1" customFormat="1" ht="16.5" customHeight="1">
      <c r="B83" s="33"/>
      <c r="E83" s="325" t="str">
        <f>E7</f>
        <v>PK Roztoky – rekonstrukce</v>
      </c>
      <c r="F83" s="326"/>
      <c r="G83" s="326"/>
      <c r="H83" s="326"/>
      <c r="L83" s="33"/>
    </row>
    <row r="84" spans="2:65" s="1" customFormat="1" ht="12" customHeight="1">
      <c r="B84" s="33"/>
      <c r="C84" s="28" t="s">
        <v>101</v>
      </c>
      <c r="L84" s="33"/>
    </row>
    <row r="85" spans="2:65" s="1" customFormat="1" ht="16.5" customHeight="1">
      <c r="B85" s="33"/>
      <c r="E85" s="288" t="str">
        <f>E9</f>
        <v>PS 01 - Rekonstrukce strojního vybavení plavební komory</v>
      </c>
      <c r="F85" s="327"/>
      <c r="G85" s="327"/>
      <c r="H85" s="327"/>
      <c r="L85" s="33"/>
    </row>
    <row r="86" spans="2:65" s="1" customFormat="1" ht="6.95" customHeight="1">
      <c r="B86" s="33"/>
      <c r="L86" s="33"/>
    </row>
    <row r="87" spans="2:65" s="1" customFormat="1" ht="12" customHeight="1">
      <c r="B87" s="33"/>
      <c r="C87" s="28" t="s">
        <v>22</v>
      </c>
      <c r="F87" s="26" t="str">
        <f>F12</f>
        <v xml:space="preserve"> </v>
      </c>
      <c r="I87" s="28" t="s">
        <v>24</v>
      </c>
      <c r="J87" s="50" t="str">
        <f>IF(J12="","",J12)</f>
        <v>9. 7. 2025</v>
      </c>
      <c r="L87" s="33"/>
    </row>
    <row r="88" spans="2:65" s="1" customFormat="1" ht="6.95" customHeight="1">
      <c r="B88" s="33"/>
      <c r="L88" s="33"/>
    </row>
    <row r="89" spans="2:65" s="1" customFormat="1" ht="15.2" customHeight="1">
      <c r="B89" s="33"/>
      <c r="C89" s="28" t="s">
        <v>26</v>
      </c>
      <c r="F89" s="26" t="str">
        <f>E15</f>
        <v>Povodí Vltavy, státní podnik</v>
      </c>
      <c r="I89" s="28" t="s">
        <v>34</v>
      </c>
      <c r="J89" s="31" t="str">
        <f>E21</f>
        <v>AQUATIS a. s.</v>
      </c>
      <c r="L89" s="33"/>
    </row>
    <row r="90" spans="2:65" s="1" customFormat="1" ht="15.2" customHeight="1">
      <c r="B90" s="33"/>
      <c r="C90" s="28" t="s">
        <v>32</v>
      </c>
      <c r="F90" s="26" t="str">
        <f>IF(E18="","",E18)</f>
        <v>Vyplň údaj</v>
      </c>
      <c r="I90" s="28" t="s">
        <v>39</v>
      </c>
      <c r="J90" s="31" t="str">
        <f>E24</f>
        <v>Bc. Aneta Patková</v>
      </c>
      <c r="L90" s="33"/>
    </row>
    <row r="91" spans="2:65" s="1" customFormat="1" ht="10.35" customHeight="1">
      <c r="B91" s="33"/>
      <c r="L91" s="33"/>
    </row>
    <row r="92" spans="2:65" s="10" customFormat="1" ht="29.25" customHeight="1">
      <c r="B92" s="108"/>
      <c r="C92" s="109" t="s">
        <v>123</v>
      </c>
      <c r="D92" s="110" t="s">
        <v>62</v>
      </c>
      <c r="E92" s="110" t="s">
        <v>58</v>
      </c>
      <c r="F92" s="110" t="s">
        <v>59</v>
      </c>
      <c r="G92" s="110" t="s">
        <v>124</v>
      </c>
      <c r="H92" s="110" t="s">
        <v>125</v>
      </c>
      <c r="I92" s="110" t="s">
        <v>126</v>
      </c>
      <c r="J92" s="110" t="s">
        <v>106</v>
      </c>
      <c r="K92" s="111" t="s">
        <v>127</v>
      </c>
      <c r="L92" s="108"/>
      <c r="M92" s="57" t="s">
        <v>21</v>
      </c>
      <c r="N92" s="58" t="s">
        <v>47</v>
      </c>
      <c r="O92" s="58" t="s">
        <v>128</v>
      </c>
      <c r="P92" s="58" t="s">
        <v>129</v>
      </c>
      <c r="Q92" s="58" t="s">
        <v>130</v>
      </c>
      <c r="R92" s="58" t="s">
        <v>131</v>
      </c>
      <c r="S92" s="58" t="s">
        <v>132</v>
      </c>
      <c r="T92" s="59" t="s">
        <v>133</v>
      </c>
    </row>
    <row r="93" spans="2:65" s="1" customFormat="1" ht="22.9" customHeight="1">
      <c r="B93" s="33"/>
      <c r="C93" s="62" t="s">
        <v>134</v>
      </c>
      <c r="J93" s="112">
        <f>BK93</f>
        <v>0</v>
      </c>
      <c r="L93" s="33"/>
      <c r="M93" s="60"/>
      <c r="N93" s="51"/>
      <c r="O93" s="51"/>
      <c r="P93" s="113">
        <f>P94+P95+P117+P142+P183+P213+P339+P342+P372</f>
        <v>0</v>
      </c>
      <c r="Q93" s="51"/>
      <c r="R93" s="113">
        <f>R94+R95+R117+R142+R183+R213+R339+R342+R372</f>
        <v>0</v>
      </c>
      <c r="S93" s="51"/>
      <c r="T93" s="114">
        <f>T94+T95+T117+T142+T183+T213+T339+T342+T372</f>
        <v>0</v>
      </c>
      <c r="AT93" s="18" t="s">
        <v>76</v>
      </c>
      <c r="AU93" s="18" t="s">
        <v>107</v>
      </c>
      <c r="BK93" s="115">
        <f>BK94+BK95+BK117+BK142+BK183+BK213+BK339+BK342+BK372</f>
        <v>0</v>
      </c>
    </row>
    <row r="94" spans="2:65" s="11" customFormat="1" ht="25.9" customHeight="1">
      <c r="B94" s="116"/>
      <c r="D94" s="117" t="s">
        <v>76</v>
      </c>
      <c r="E94" s="118" t="s">
        <v>135</v>
      </c>
      <c r="F94" s="118" t="s">
        <v>136</v>
      </c>
      <c r="I94" s="119"/>
      <c r="J94" s="120">
        <f>BK94</f>
        <v>0</v>
      </c>
      <c r="L94" s="116"/>
      <c r="M94" s="121"/>
      <c r="P94" s="122">
        <v>0</v>
      </c>
      <c r="R94" s="122">
        <v>0</v>
      </c>
      <c r="T94" s="123">
        <v>0</v>
      </c>
      <c r="AR94" s="117" t="s">
        <v>85</v>
      </c>
      <c r="AT94" s="124" t="s">
        <v>76</v>
      </c>
      <c r="AU94" s="124" t="s">
        <v>77</v>
      </c>
      <c r="AY94" s="117" t="s">
        <v>137</v>
      </c>
      <c r="BK94" s="125">
        <v>0</v>
      </c>
    </row>
    <row r="95" spans="2:65" s="11" customFormat="1" ht="25.9" customHeight="1">
      <c r="B95" s="116"/>
      <c r="D95" s="117" t="s">
        <v>76</v>
      </c>
      <c r="E95" s="118" t="s">
        <v>138</v>
      </c>
      <c r="F95" s="118" t="s">
        <v>139</v>
      </c>
      <c r="I95" s="119"/>
      <c r="J95" s="120">
        <f>BK95</f>
        <v>0</v>
      </c>
      <c r="L95" s="116"/>
      <c r="M95" s="121"/>
      <c r="P95" s="122">
        <f>SUM(P96:P116)</f>
        <v>0</v>
      </c>
      <c r="R95" s="122">
        <f>SUM(R96:R116)</f>
        <v>0</v>
      </c>
      <c r="T95" s="123">
        <f>SUM(T96:T116)</f>
        <v>0</v>
      </c>
      <c r="AR95" s="117" t="s">
        <v>140</v>
      </c>
      <c r="AT95" s="124" t="s">
        <v>76</v>
      </c>
      <c r="AU95" s="124" t="s">
        <v>77</v>
      </c>
      <c r="AY95" s="117" t="s">
        <v>137</v>
      </c>
      <c r="BK95" s="125">
        <f>SUM(BK96:BK116)</f>
        <v>0</v>
      </c>
    </row>
    <row r="96" spans="2:65" s="1" customFormat="1" ht="16.5" customHeight="1">
      <c r="B96" s="33"/>
      <c r="C96" s="126" t="s">
        <v>85</v>
      </c>
      <c r="D96" s="126" t="s">
        <v>141</v>
      </c>
      <c r="E96" s="127" t="s">
        <v>142</v>
      </c>
      <c r="F96" s="128" t="s">
        <v>143</v>
      </c>
      <c r="G96" s="129" t="s">
        <v>144</v>
      </c>
      <c r="H96" s="130">
        <v>20</v>
      </c>
      <c r="I96" s="131"/>
      <c r="J96" s="132">
        <f>ROUND(I96*H96,2)</f>
        <v>0</v>
      </c>
      <c r="K96" s="128" t="s">
        <v>21</v>
      </c>
      <c r="L96" s="133"/>
      <c r="M96" s="134" t="s">
        <v>21</v>
      </c>
      <c r="N96" s="135" t="s">
        <v>48</v>
      </c>
      <c r="P96" s="136">
        <f>O96*H96</f>
        <v>0</v>
      </c>
      <c r="Q96" s="136">
        <v>0</v>
      </c>
      <c r="R96" s="136">
        <f>Q96*H96</f>
        <v>0</v>
      </c>
      <c r="S96" s="136">
        <v>0</v>
      </c>
      <c r="T96" s="137">
        <f>S96*H96</f>
        <v>0</v>
      </c>
      <c r="AR96" s="138" t="s">
        <v>145</v>
      </c>
      <c r="AT96" s="138" t="s">
        <v>141</v>
      </c>
      <c r="AU96" s="138" t="s">
        <v>85</v>
      </c>
      <c r="AY96" s="18" t="s">
        <v>137</v>
      </c>
      <c r="BE96" s="139">
        <f>IF(N96="základní",J96,0)</f>
        <v>0</v>
      </c>
      <c r="BF96" s="139">
        <f>IF(N96="snížená",J96,0)</f>
        <v>0</v>
      </c>
      <c r="BG96" s="139">
        <f>IF(N96="zákl. přenesená",J96,0)</f>
        <v>0</v>
      </c>
      <c r="BH96" s="139">
        <f>IF(N96="sníž. přenesená",J96,0)</f>
        <v>0</v>
      </c>
      <c r="BI96" s="139">
        <f>IF(N96="nulová",J96,0)</f>
        <v>0</v>
      </c>
      <c r="BJ96" s="18" t="s">
        <v>85</v>
      </c>
      <c r="BK96" s="139">
        <f>ROUND(I96*H96,2)</f>
        <v>0</v>
      </c>
      <c r="BL96" s="18" t="s">
        <v>146</v>
      </c>
      <c r="BM96" s="138" t="s">
        <v>87</v>
      </c>
    </row>
    <row r="97" spans="2:65" s="1" customFormat="1" ht="19.5">
      <c r="B97" s="33"/>
      <c r="D97" s="140" t="s">
        <v>147</v>
      </c>
      <c r="F97" s="141" t="s">
        <v>148</v>
      </c>
      <c r="I97" s="142"/>
      <c r="L97" s="33"/>
      <c r="M97" s="143"/>
      <c r="T97" s="54"/>
      <c r="AT97" s="18" t="s">
        <v>147</v>
      </c>
      <c r="AU97" s="18" t="s">
        <v>85</v>
      </c>
    </row>
    <row r="98" spans="2:65" s="1" customFormat="1" ht="19.5">
      <c r="B98" s="33"/>
      <c r="D98" s="140" t="s">
        <v>149</v>
      </c>
      <c r="F98" s="144" t="s">
        <v>150</v>
      </c>
      <c r="I98" s="142"/>
      <c r="L98" s="33"/>
      <c r="M98" s="143"/>
      <c r="T98" s="54"/>
      <c r="AT98" s="18" t="s">
        <v>149</v>
      </c>
      <c r="AU98" s="18" t="s">
        <v>85</v>
      </c>
    </row>
    <row r="99" spans="2:65" s="1" customFormat="1" ht="16.5" customHeight="1">
      <c r="B99" s="33"/>
      <c r="C99" s="126" t="s">
        <v>87</v>
      </c>
      <c r="D99" s="126" t="s">
        <v>141</v>
      </c>
      <c r="E99" s="127" t="s">
        <v>151</v>
      </c>
      <c r="F99" s="128" t="s">
        <v>152</v>
      </c>
      <c r="G99" s="129" t="s">
        <v>144</v>
      </c>
      <c r="H99" s="130">
        <v>26</v>
      </c>
      <c r="I99" s="131"/>
      <c r="J99" s="132">
        <f>ROUND(I99*H99,2)</f>
        <v>0</v>
      </c>
      <c r="K99" s="128" t="s">
        <v>21</v>
      </c>
      <c r="L99" s="133"/>
      <c r="M99" s="134" t="s">
        <v>21</v>
      </c>
      <c r="N99" s="135" t="s">
        <v>48</v>
      </c>
      <c r="P99" s="136">
        <f>O99*H99</f>
        <v>0</v>
      </c>
      <c r="Q99" s="136">
        <v>0</v>
      </c>
      <c r="R99" s="136">
        <f>Q99*H99</f>
        <v>0</v>
      </c>
      <c r="S99" s="136">
        <v>0</v>
      </c>
      <c r="T99" s="137">
        <f>S99*H99</f>
        <v>0</v>
      </c>
      <c r="AR99" s="138" t="s">
        <v>145</v>
      </c>
      <c r="AT99" s="138" t="s">
        <v>141</v>
      </c>
      <c r="AU99" s="138" t="s">
        <v>85</v>
      </c>
      <c r="AY99" s="18" t="s">
        <v>137</v>
      </c>
      <c r="BE99" s="139">
        <f>IF(N99="základní",J99,0)</f>
        <v>0</v>
      </c>
      <c r="BF99" s="139">
        <f>IF(N99="snížená",J99,0)</f>
        <v>0</v>
      </c>
      <c r="BG99" s="139">
        <f>IF(N99="zákl. přenesená",J99,0)</f>
        <v>0</v>
      </c>
      <c r="BH99" s="139">
        <f>IF(N99="sníž. přenesená",J99,0)</f>
        <v>0</v>
      </c>
      <c r="BI99" s="139">
        <f>IF(N99="nulová",J99,0)</f>
        <v>0</v>
      </c>
      <c r="BJ99" s="18" t="s">
        <v>85</v>
      </c>
      <c r="BK99" s="139">
        <f>ROUND(I99*H99,2)</f>
        <v>0</v>
      </c>
      <c r="BL99" s="18" t="s">
        <v>146</v>
      </c>
      <c r="BM99" s="138" t="s">
        <v>153</v>
      </c>
    </row>
    <row r="100" spans="2:65" s="1" customFormat="1" ht="19.5">
      <c r="B100" s="33"/>
      <c r="D100" s="140" t="s">
        <v>147</v>
      </c>
      <c r="F100" s="141" t="s">
        <v>154</v>
      </c>
      <c r="I100" s="142"/>
      <c r="L100" s="33"/>
      <c r="M100" s="143"/>
      <c r="T100" s="54"/>
      <c r="AT100" s="18" t="s">
        <v>147</v>
      </c>
      <c r="AU100" s="18" t="s">
        <v>85</v>
      </c>
    </row>
    <row r="101" spans="2:65" s="1" customFormat="1" ht="19.5">
      <c r="B101" s="33"/>
      <c r="D101" s="140" t="s">
        <v>149</v>
      </c>
      <c r="F101" s="144" t="s">
        <v>150</v>
      </c>
      <c r="I101" s="142"/>
      <c r="L101" s="33"/>
      <c r="M101" s="143"/>
      <c r="T101" s="54"/>
      <c r="AT101" s="18" t="s">
        <v>149</v>
      </c>
      <c r="AU101" s="18" t="s">
        <v>85</v>
      </c>
    </row>
    <row r="102" spans="2:65" s="1" customFormat="1" ht="16.5" customHeight="1">
      <c r="B102" s="33"/>
      <c r="C102" s="126" t="s">
        <v>140</v>
      </c>
      <c r="D102" s="126" t="s">
        <v>141</v>
      </c>
      <c r="E102" s="127" t="s">
        <v>155</v>
      </c>
      <c r="F102" s="128" t="s">
        <v>156</v>
      </c>
      <c r="G102" s="129" t="s">
        <v>144</v>
      </c>
      <c r="H102" s="130">
        <v>19</v>
      </c>
      <c r="I102" s="131"/>
      <c r="J102" s="132">
        <f>ROUND(I102*H102,2)</f>
        <v>0</v>
      </c>
      <c r="K102" s="128" t="s">
        <v>21</v>
      </c>
      <c r="L102" s="133"/>
      <c r="M102" s="134" t="s">
        <v>21</v>
      </c>
      <c r="N102" s="135" t="s">
        <v>48</v>
      </c>
      <c r="P102" s="136">
        <f>O102*H102</f>
        <v>0</v>
      </c>
      <c r="Q102" s="136">
        <v>0</v>
      </c>
      <c r="R102" s="136">
        <f>Q102*H102</f>
        <v>0</v>
      </c>
      <c r="S102" s="136">
        <v>0</v>
      </c>
      <c r="T102" s="137">
        <f>S102*H102</f>
        <v>0</v>
      </c>
      <c r="AR102" s="138" t="s">
        <v>145</v>
      </c>
      <c r="AT102" s="138" t="s">
        <v>141</v>
      </c>
      <c r="AU102" s="138" t="s">
        <v>85</v>
      </c>
      <c r="AY102" s="18" t="s">
        <v>137</v>
      </c>
      <c r="BE102" s="139">
        <f>IF(N102="základní",J102,0)</f>
        <v>0</v>
      </c>
      <c r="BF102" s="139">
        <f>IF(N102="snížená",J102,0)</f>
        <v>0</v>
      </c>
      <c r="BG102" s="139">
        <f>IF(N102="zákl. přenesená",J102,0)</f>
        <v>0</v>
      </c>
      <c r="BH102" s="139">
        <f>IF(N102="sníž. přenesená",J102,0)</f>
        <v>0</v>
      </c>
      <c r="BI102" s="139">
        <f>IF(N102="nulová",J102,0)</f>
        <v>0</v>
      </c>
      <c r="BJ102" s="18" t="s">
        <v>85</v>
      </c>
      <c r="BK102" s="139">
        <f>ROUND(I102*H102,2)</f>
        <v>0</v>
      </c>
      <c r="BL102" s="18" t="s">
        <v>146</v>
      </c>
      <c r="BM102" s="138" t="s">
        <v>157</v>
      </c>
    </row>
    <row r="103" spans="2:65" s="1" customFormat="1" ht="19.5">
      <c r="B103" s="33"/>
      <c r="D103" s="140" t="s">
        <v>147</v>
      </c>
      <c r="F103" s="141" t="s">
        <v>158</v>
      </c>
      <c r="I103" s="142"/>
      <c r="L103" s="33"/>
      <c r="M103" s="143"/>
      <c r="T103" s="54"/>
      <c r="AT103" s="18" t="s">
        <v>147</v>
      </c>
      <c r="AU103" s="18" t="s">
        <v>85</v>
      </c>
    </row>
    <row r="104" spans="2:65" s="1" customFormat="1" ht="19.5">
      <c r="B104" s="33"/>
      <c r="D104" s="140" t="s">
        <v>149</v>
      </c>
      <c r="F104" s="144" t="s">
        <v>150</v>
      </c>
      <c r="I104" s="142"/>
      <c r="L104" s="33"/>
      <c r="M104" s="143"/>
      <c r="T104" s="54"/>
      <c r="AT104" s="18" t="s">
        <v>149</v>
      </c>
      <c r="AU104" s="18" t="s">
        <v>85</v>
      </c>
    </row>
    <row r="105" spans="2:65" s="1" customFormat="1" ht="16.5" customHeight="1">
      <c r="B105" s="33"/>
      <c r="C105" s="126" t="s">
        <v>153</v>
      </c>
      <c r="D105" s="126" t="s">
        <v>141</v>
      </c>
      <c r="E105" s="127" t="s">
        <v>159</v>
      </c>
      <c r="F105" s="128" t="s">
        <v>160</v>
      </c>
      <c r="G105" s="129" t="s">
        <v>161</v>
      </c>
      <c r="H105" s="130">
        <v>6</v>
      </c>
      <c r="I105" s="131"/>
      <c r="J105" s="132">
        <f>ROUND(I105*H105,2)</f>
        <v>0</v>
      </c>
      <c r="K105" s="128" t="s">
        <v>21</v>
      </c>
      <c r="L105" s="133"/>
      <c r="M105" s="134" t="s">
        <v>21</v>
      </c>
      <c r="N105" s="135" t="s">
        <v>48</v>
      </c>
      <c r="P105" s="136">
        <f>O105*H105</f>
        <v>0</v>
      </c>
      <c r="Q105" s="136">
        <v>0</v>
      </c>
      <c r="R105" s="136">
        <f>Q105*H105</f>
        <v>0</v>
      </c>
      <c r="S105" s="136">
        <v>0</v>
      </c>
      <c r="T105" s="137">
        <f>S105*H105</f>
        <v>0</v>
      </c>
      <c r="AR105" s="138" t="s">
        <v>145</v>
      </c>
      <c r="AT105" s="138" t="s">
        <v>141</v>
      </c>
      <c r="AU105" s="138" t="s">
        <v>85</v>
      </c>
      <c r="AY105" s="18" t="s">
        <v>137</v>
      </c>
      <c r="BE105" s="139">
        <f>IF(N105="základní",J105,0)</f>
        <v>0</v>
      </c>
      <c r="BF105" s="139">
        <f>IF(N105="snížená",J105,0)</f>
        <v>0</v>
      </c>
      <c r="BG105" s="139">
        <f>IF(N105="zákl. přenesená",J105,0)</f>
        <v>0</v>
      </c>
      <c r="BH105" s="139">
        <f>IF(N105="sníž. přenesená",J105,0)</f>
        <v>0</v>
      </c>
      <c r="BI105" s="139">
        <f>IF(N105="nulová",J105,0)</f>
        <v>0</v>
      </c>
      <c r="BJ105" s="18" t="s">
        <v>85</v>
      </c>
      <c r="BK105" s="139">
        <f>ROUND(I105*H105,2)</f>
        <v>0</v>
      </c>
      <c r="BL105" s="18" t="s">
        <v>146</v>
      </c>
      <c r="BM105" s="138" t="s">
        <v>162</v>
      </c>
    </row>
    <row r="106" spans="2:65" s="1" customFormat="1" ht="11.25">
      <c r="B106" s="33"/>
      <c r="D106" s="140" t="s">
        <v>147</v>
      </c>
      <c r="F106" s="141" t="s">
        <v>163</v>
      </c>
      <c r="I106" s="142"/>
      <c r="L106" s="33"/>
      <c r="M106" s="143"/>
      <c r="T106" s="54"/>
      <c r="AT106" s="18" t="s">
        <v>147</v>
      </c>
      <c r="AU106" s="18" t="s">
        <v>85</v>
      </c>
    </row>
    <row r="107" spans="2:65" s="1" customFormat="1" ht="19.5">
      <c r="B107" s="33"/>
      <c r="D107" s="140" t="s">
        <v>149</v>
      </c>
      <c r="F107" s="144" t="s">
        <v>150</v>
      </c>
      <c r="I107" s="142"/>
      <c r="L107" s="33"/>
      <c r="M107" s="143"/>
      <c r="T107" s="54"/>
      <c r="AT107" s="18" t="s">
        <v>149</v>
      </c>
      <c r="AU107" s="18" t="s">
        <v>85</v>
      </c>
    </row>
    <row r="108" spans="2:65" s="1" customFormat="1" ht="16.5" customHeight="1">
      <c r="B108" s="33"/>
      <c r="C108" s="145" t="s">
        <v>164</v>
      </c>
      <c r="D108" s="145" t="s">
        <v>165</v>
      </c>
      <c r="E108" s="146" t="s">
        <v>166</v>
      </c>
      <c r="F108" s="147" t="s">
        <v>167</v>
      </c>
      <c r="G108" s="148" t="s">
        <v>168</v>
      </c>
      <c r="H108" s="149">
        <v>2</v>
      </c>
      <c r="I108" s="150"/>
      <c r="J108" s="151">
        <f>ROUND(I108*H108,2)</f>
        <v>0</v>
      </c>
      <c r="K108" s="147" t="s">
        <v>21</v>
      </c>
      <c r="L108" s="33"/>
      <c r="M108" s="152" t="s">
        <v>21</v>
      </c>
      <c r="N108" s="153" t="s">
        <v>48</v>
      </c>
      <c r="P108" s="136">
        <f>O108*H108</f>
        <v>0</v>
      </c>
      <c r="Q108" s="136">
        <v>0</v>
      </c>
      <c r="R108" s="136">
        <f>Q108*H108</f>
        <v>0</v>
      </c>
      <c r="S108" s="136">
        <v>0</v>
      </c>
      <c r="T108" s="137">
        <f>S108*H108</f>
        <v>0</v>
      </c>
      <c r="AR108" s="138" t="s">
        <v>146</v>
      </c>
      <c r="AT108" s="138" t="s">
        <v>165</v>
      </c>
      <c r="AU108" s="138" t="s">
        <v>85</v>
      </c>
      <c r="AY108" s="18" t="s">
        <v>137</v>
      </c>
      <c r="BE108" s="139">
        <f>IF(N108="základní",J108,0)</f>
        <v>0</v>
      </c>
      <c r="BF108" s="139">
        <f>IF(N108="snížená",J108,0)</f>
        <v>0</v>
      </c>
      <c r="BG108" s="139">
        <f>IF(N108="zákl. přenesená",J108,0)</f>
        <v>0</v>
      </c>
      <c r="BH108" s="139">
        <f>IF(N108="sníž. přenesená",J108,0)</f>
        <v>0</v>
      </c>
      <c r="BI108" s="139">
        <f>IF(N108="nulová",J108,0)</f>
        <v>0</v>
      </c>
      <c r="BJ108" s="18" t="s">
        <v>85</v>
      </c>
      <c r="BK108" s="139">
        <f>ROUND(I108*H108,2)</f>
        <v>0</v>
      </c>
      <c r="BL108" s="18" t="s">
        <v>146</v>
      </c>
      <c r="BM108" s="138" t="s">
        <v>169</v>
      </c>
    </row>
    <row r="109" spans="2:65" s="1" customFormat="1" ht="11.25">
      <c r="B109" s="33"/>
      <c r="D109" s="140" t="s">
        <v>147</v>
      </c>
      <c r="F109" s="141" t="s">
        <v>167</v>
      </c>
      <c r="I109" s="142"/>
      <c r="L109" s="33"/>
      <c r="M109" s="143"/>
      <c r="T109" s="54"/>
      <c r="AT109" s="18" t="s">
        <v>147</v>
      </c>
      <c r="AU109" s="18" t="s">
        <v>85</v>
      </c>
    </row>
    <row r="110" spans="2:65" s="1" customFormat="1" ht="19.5">
      <c r="B110" s="33"/>
      <c r="D110" s="140" t="s">
        <v>149</v>
      </c>
      <c r="F110" s="144" t="s">
        <v>150</v>
      </c>
      <c r="I110" s="142"/>
      <c r="L110" s="33"/>
      <c r="M110" s="143"/>
      <c r="T110" s="54"/>
      <c r="AT110" s="18" t="s">
        <v>149</v>
      </c>
      <c r="AU110" s="18" t="s">
        <v>85</v>
      </c>
    </row>
    <row r="111" spans="2:65" s="1" customFormat="1" ht="16.5" customHeight="1">
      <c r="B111" s="33"/>
      <c r="C111" s="145" t="s">
        <v>157</v>
      </c>
      <c r="D111" s="145" t="s">
        <v>165</v>
      </c>
      <c r="E111" s="146" t="s">
        <v>170</v>
      </c>
      <c r="F111" s="147" t="s">
        <v>171</v>
      </c>
      <c r="G111" s="148" t="s">
        <v>168</v>
      </c>
      <c r="H111" s="149">
        <v>2</v>
      </c>
      <c r="I111" s="150"/>
      <c r="J111" s="151">
        <f>ROUND(I111*H111,2)</f>
        <v>0</v>
      </c>
      <c r="K111" s="147" t="s">
        <v>21</v>
      </c>
      <c r="L111" s="33"/>
      <c r="M111" s="152" t="s">
        <v>21</v>
      </c>
      <c r="N111" s="153" t="s">
        <v>48</v>
      </c>
      <c r="P111" s="136">
        <f>O111*H111</f>
        <v>0</v>
      </c>
      <c r="Q111" s="136">
        <v>0</v>
      </c>
      <c r="R111" s="136">
        <f>Q111*H111</f>
        <v>0</v>
      </c>
      <c r="S111" s="136">
        <v>0</v>
      </c>
      <c r="T111" s="137">
        <f>S111*H111</f>
        <v>0</v>
      </c>
      <c r="AR111" s="138" t="s">
        <v>146</v>
      </c>
      <c r="AT111" s="138" t="s">
        <v>165</v>
      </c>
      <c r="AU111" s="138" t="s">
        <v>85</v>
      </c>
      <c r="AY111" s="18" t="s">
        <v>137</v>
      </c>
      <c r="BE111" s="139">
        <f>IF(N111="základní",J111,0)</f>
        <v>0</v>
      </c>
      <c r="BF111" s="139">
        <f>IF(N111="snížená",J111,0)</f>
        <v>0</v>
      </c>
      <c r="BG111" s="139">
        <f>IF(N111="zákl. přenesená",J111,0)</f>
        <v>0</v>
      </c>
      <c r="BH111" s="139">
        <f>IF(N111="sníž. přenesená",J111,0)</f>
        <v>0</v>
      </c>
      <c r="BI111" s="139">
        <f>IF(N111="nulová",J111,0)</f>
        <v>0</v>
      </c>
      <c r="BJ111" s="18" t="s">
        <v>85</v>
      </c>
      <c r="BK111" s="139">
        <f>ROUND(I111*H111,2)</f>
        <v>0</v>
      </c>
      <c r="BL111" s="18" t="s">
        <v>146</v>
      </c>
      <c r="BM111" s="138" t="s">
        <v>8</v>
      </c>
    </row>
    <row r="112" spans="2:65" s="1" customFormat="1" ht="11.25">
      <c r="B112" s="33"/>
      <c r="D112" s="140" t="s">
        <v>147</v>
      </c>
      <c r="F112" s="141" t="s">
        <v>171</v>
      </c>
      <c r="I112" s="142"/>
      <c r="L112" s="33"/>
      <c r="M112" s="143"/>
      <c r="T112" s="54"/>
      <c r="AT112" s="18" t="s">
        <v>147</v>
      </c>
      <c r="AU112" s="18" t="s">
        <v>85</v>
      </c>
    </row>
    <row r="113" spans="2:65" s="1" customFormat="1" ht="19.5">
      <c r="B113" s="33"/>
      <c r="D113" s="140" t="s">
        <v>149</v>
      </c>
      <c r="F113" s="144" t="s">
        <v>150</v>
      </c>
      <c r="I113" s="142"/>
      <c r="L113" s="33"/>
      <c r="M113" s="143"/>
      <c r="T113" s="54"/>
      <c r="AT113" s="18" t="s">
        <v>149</v>
      </c>
      <c r="AU113" s="18" t="s">
        <v>85</v>
      </c>
    </row>
    <row r="114" spans="2:65" s="1" customFormat="1" ht="16.5" customHeight="1">
      <c r="B114" s="33"/>
      <c r="C114" s="145" t="s">
        <v>172</v>
      </c>
      <c r="D114" s="145" t="s">
        <v>165</v>
      </c>
      <c r="E114" s="146" t="s">
        <v>173</v>
      </c>
      <c r="F114" s="147" t="s">
        <v>174</v>
      </c>
      <c r="G114" s="148" t="s">
        <v>168</v>
      </c>
      <c r="H114" s="149">
        <v>2</v>
      </c>
      <c r="I114" s="150"/>
      <c r="J114" s="151">
        <f>ROUND(I114*H114,2)</f>
        <v>0</v>
      </c>
      <c r="K114" s="147" t="s">
        <v>21</v>
      </c>
      <c r="L114" s="33"/>
      <c r="M114" s="152" t="s">
        <v>21</v>
      </c>
      <c r="N114" s="153" t="s">
        <v>48</v>
      </c>
      <c r="P114" s="136">
        <f>O114*H114</f>
        <v>0</v>
      </c>
      <c r="Q114" s="136">
        <v>0</v>
      </c>
      <c r="R114" s="136">
        <f>Q114*H114</f>
        <v>0</v>
      </c>
      <c r="S114" s="136">
        <v>0</v>
      </c>
      <c r="T114" s="137">
        <f>S114*H114</f>
        <v>0</v>
      </c>
      <c r="AR114" s="138" t="s">
        <v>146</v>
      </c>
      <c r="AT114" s="138" t="s">
        <v>165</v>
      </c>
      <c r="AU114" s="138" t="s">
        <v>85</v>
      </c>
      <c r="AY114" s="18" t="s">
        <v>137</v>
      </c>
      <c r="BE114" s="139">
        <f>IF(N114="základní",J114,0)</f>
        <v>0</v>
      </c>
      <c r="BF114" s="139">
        <f>IF(N114="snížená",J114,0)</f>
        <v>0</v>
      </c>
      <c r="BG114" s="139">
        <f>IF(N114="zákl. přenesená",J114,0)</f>
        <v>0</v>
      </c>
      <c r="BH114" s="139">
        <f>IF(N114="sníž. přenesená",J114,0)</f>
        <v>0</v>
      </c>
      <c r="BI114" s="139">
        <f>IF(N114="nulová",J114,0)</f>
        <v>0</v>
      </c>
      <c r="BJ114" s="18" t="s">
        <v>85</v>
      </c>
      <c r="BK114" s="139">
        <f>ROUND(I114*H114,2)</f>
        <v>0</v>
      </c>
      <c r="BL114" s="18" t="s">
        <v>146</v>
      </c>
      <c r="BM114" s="138" t="s">
        <v>175</v>
      </c>
    </row>
    <row r="115" spans="2:65" s="1" customFormat="1" ht="11.25">
      <c r="B115" s="33"/>
      <c r="D115" s="140" t="s">
        <v>147</v>
      </c>
      <c r="F115" s="141" t="s">
        <v>174</v>
      </c>
      <c r="I115" s="142"/>
      <c r="L115" s="33"/>
      <c r="M115" s="143"/>
      <c r="T115" s="54"/>
      <c r="AT115" s="18" t="s">
        <v>147</v>
      </c>
      <c r="AU115" s="18" t="s">
        <v>85</v>
      </c>
    </row>
    <row r="116" spans="2:65" s="1" customFormat="1" ht="19.5">
      <c r="B116" s="33"/>
      <c r="D116" s="140" t="s">
        <v>149</v>
      </c>
      <c r="F116" s="144" t="s">
        <v>150</v>
      </c>
      <c r="I116" s="142"/>
      <c r="L116" s="33"/>
      <c r="M116" s="143"/>
      <c r="T116" s="54"/>
      <c r="AT116" s="18" t="s">
        <v>149</v>
      </c>
      <c r="AU116" s="18" t="s">
        <v>85</v>
      </c>
    </row>
    <row r="117" spans="2:65" s="11" customFormat="1" ht="25.9" customHeight="1">
      <c r="B117" s="116"/>
      <c r="D117" s="117" t="s">
        <v>76</v>
      </c>
      <c r="E117" s="118" t="s">
        <v>176</v>
      </c>
      <c r="F117" s="118" t="s">
        <v>177</v>
      </c>
      <c r="I117" s="119"/>
      <c r="J117" s="120">
        <f>BK117</f>
        <v>0</v>
      </c>
      <c r="L117" s="116"/>
      <c r="M117" s="121"/>
      <c r="P117" s="122">
        <f>SUM(P118:P141)</f>
        <v>0</v>
      </c>
      <c r="R117" s="122">
        <f>SUM(R118:R141)</f>
        <v>0</v>
      </c>
      <c r="T117" s="123">
        <f>SUM(T118:T141)</f>
        <v>0</v>
      </c>
      <c r="AR117" s="117" t="s">
        <v>85</v>
      </c>
      <c r="AT117" s="124" t="s">
        <v>76</v>
      </c>
      <c r="AU117" s="124" t="s">
        <v>77</v>
      </c>
      <c r="AY117" s="117" t="s">
        <v>137</v>
      </c>
      <c r="BK117" s="125">
        <f>SUM(BK118:BK141)</f>
        <v>0</v>
      </c>
    </row>
    <row r="118" spans="2:65" s="1" customFormat="1" ht="16.5" customHeight="1">
      <c r="B118" s="33"/>
      <c r="C118" s="126" t="s">
        <v>162</v>
      </c>
      <c r="D118" s="126" t="s">
        <v>141</v>
      </c>
      <c r="E118" s="127" t="s">
        <v>178</v>
      </c>
      <c r="F118" s="128" t="s">
        <v>179</v>
      </c>
      <c r="G118" s="129" t="s">
        <v>144</v>
      </c>
      <c r="H118" s="130">
        <v>11</v>
      </c>
      <c r="I118" s="131"/>
      <c r="J118" s="132">
        <f>ROUND(I118*H118,2)</f>
        <v>0</v>
      </c>
      <c r="K118" s="128" t="s">
        <v>21</v>
      </c>
      <c r="L118" s="133"/>
      <c r="M118" s="134" t="s">
        <v>21</v>
      </c>
      <c r="N118" s="135" t="s">
        <v>48</v>
      </c>
      <c r="P118" s="136">
        <f>O118*H118</f>
        <v>0</v>
      </c>
      <c r="Q118" s="136">
        <v>0</v>
      </c>
      <c r="R118" s="136">
        <f>Q118*H118</f>
        <v>0</v>
      </c>
      <c r="S118" s="136">
        <v>0</v>
      </c>
      <c r="T118" s="137">
        <f>S118*H118</f>
        <v>0</v>
      </c>
      <c r="AR118" s="138" t="s">
        <v>145</v>
      </c>
      <c r="AT118" s="138" t="s">
        <v>141</v>
      </c>
      <c r="AU118" s="138" t="s">
        <v>85</v>
      </c>
      <c r="AY118" s="18" t="s">
        <v>137</v>
      </c>
      <c r="BE118" s="139">
        <f>IF(N118="základní",J118,0)</f>
        <v>0</v>
      </c>
      <c r="BF118" s="139">
        <f>IF(N118="snížená",J118,0)</f>
        <v>0</v>
      </c>
      <c r="BG118" s="139">
        <f>IF(N118="zákl. přenesená",J118,0)</f>
        <v>0</v>
      </c>
      <c r="BH118" s="139">
        <f>IF(N118="sníž. přenesená",J118,0)</f>
        <v>0</v>
      </c>
      <c r="BI118" s="139">
        <f>IF(N118="nulová",J118,0)</f>
        <v>0</v>
      </c>
      <c r="BJ118" s="18" t="s">
        <v>85</v>
      </c>
      <c r="BK118" s="139">
        <f>ROUND(I118*H118,2)</f>
        <v>0</v>
      </c>
      <c r="BL118" s="18" t="s">
        <v>146</v>
      </c>
      <c r="BM118" s="138" t="s">
        <v>180</v>
      </c>
    </row>
    <row r="119" spans="2:65" s="1" customFormat="1" ht="19.5">
      <c r="B119" s="33"/>
      <c r="D119" s="140" t="s">
        <v>147</v>
      </c>
      <c r="F119" s="141" t="s">
        <v>181</v>
      </c>
      <c r="I119" s="142"/>
      <c r="L119" s="33"/>
      <c r="M119" s="143"/>
      <c r="T119" s="54"/>
      <c r="AT119" s="18" t="s">
        <v>147</v>
      </c>
      <c r="AU119" s="18" t="s">
        <v>85</v>
      </c>
    </row>
    <row r="120" spans="2:65" s="1" customFormat="1" ht="19.5">
      <c r="B120" s="33"/>
      <c r="D120" s="140" t="s">
        <v>149</v>
      </c>
      <c r="F120" s="144" t="s">
        <v>150</v>
      </c>
      <c r="I120" s="142"/>
      <c r="L120" s="33"/>
      <c r="M120" s="143"/>
      <c r="T120" s="54"/>
      <c r="AT120" s="18" t="s">
        <v>149</v>
      </c>
      <c r="AU120" s="18" t="s">
        <v>85</v>
      </c>
    </row>
    <row r="121" spans="2:65" s="1" customFormat="1" ht="16.5" customHeight="1">
      <c r="B121" s="33"/>
      <c r="C121" s="126" t="s">
        <v>182</v>
      </c>
      <c r="D121" s="126" t="s">
        <v>141</v>
      </c>
      <c r="E121" s="127" t="s">
        <v>183</v>
      </c>
      <c r="F121" s="128" t="s">
        <v>184</v>
      </c>
      <c r="G121" s="129" t="s">
        <v>144</v>
      </c>
      <c r="H121" s="130">
        <v>13</v>
      </c>
      <c r="I121" s="131"/>
      <c r="J121" s="132">
        <f>ROUND(I121*H121,2)</f>
        <v>0</v>
      </c>
      <c r="K121" s="128" t="s">
        <v>21</v>
      </c>
      <c r="L121" s="133"/>
      <c r="M121" s="134" t="s">
        <v>21</v>
      </c>
      <c r="N121" s="135" t="s">
        <v>48</v>
      </c>
      <c r="P121" s="136">
        <f>O121*H121</f>
        <v>0</v>
      </c>
      <c r="Q121" s="136">
        <v>0</v>
      </c>
      <c r="R121" s="136">
        <f>Q121*H121</f>
        <v>0</v>
      </c>
      <c r="S121" s="136">
        <v>0</v>
      </c>
      <c r="T121" s="137">
        <f>S121*H121</f>
        <v>0</v>
      </c>
      <c r="AR121" s="138" t="s">
        <v>145</v>
      </c>
      <c r="AT121" s="138" t="s">
        <v>141</v>
      </c>
      <c r="AU121" s="138" t="s">
        <v>85</v>
      </c>
      <c r="AY121" s="18" t="s">
        <v>137</v>
      </c>
      <c r="BE121" s="139">
        <f>IF(N121="základní",J121,0)</f>
        <v>0</v>
      </c>
      <c r="BF121" s="139">
        <f>IF(N121="snížená",J121,0)</f>
        <v>0</v>
      </c>
      <c r="BG121" s="139">
        <f>IF(N121="zákl. přenesená",J121,0)</f>
        <v>0</v>
      </c>
      <c r="BH121" s="139">
        <f>IF(N121="sníž. přenesená",J121,0)</f>
        <v>0</v>
      </c>
      <c r="BI121" s="139">
        <f>IF(N121="nulová",J121,0)</f>
        <v>0</v>
      </c>
      <c r="BJ121" s="18" t="s">
        <v>85</v>
      </c>
      <c r="BK121" s="139">
        <f>ROUND(I121*H121,2)</f>
        <v>0</v>
      </c>
      <c r="BL121" s="18" t="s">
        <v>146</v>
      </c>
      <c r="BM121" s="138" t="s">
        <v>185</v>
      </c>
    </row>
    <row r="122" spans="2:65" s="1" customFormat="1" ht="19.5">
      <c r="B122" s="33"/>
      <c r="D122" s="140" t="s">
        <v>147</v>
      </c>
      <c r="F122" s="141" t="s">
        <v>186</v>
      </c>
      <c r="I122" s="142"/>
      <c r="L122" s="33"/>
      <c r="M122" s="143"/>
      <c r="T122" s="54"/>
      <c r="AT122" s="18" t="s">
        <v>147</v>
      </c>
      <c r="AU122" s="18" t="s">
        <v>85</v>
      </c>
    </row>
    <row r="123" spans="2:65" s="1" customFormat="1" ht="19.5">
      <c r="B123" s="33"/>
      <c r="D123" s="140" t="s">
        <v>149</v>
      </c>
      <c r="F123" s="144" t="s">
        <v>150</v>
      </c>
      <c r="I123" s="142"/>
      <c r="L123" s="33"/>
      <c r="M123" s="143"/>
      <c r="T123" s="54"/>
      <c r="AT123" s="18" t="s">
        <v>149</v>
      </c>
      <c r="AU123" s="18" t="s">
        <v>85</v>
      </c>
    </row>
    <row r="124" spans="2:65" s="1" customFormat="1" ht="16.5" customHeight="1">
      <c r="B124" s="33"/>
      <c r="C124" s="126" t="s">
        <v>169</v>
      </c>
      <c r="D124" s="126" t="s">
        <v>141</v>
      </c>
      <c r="E124" s="127" t="s">
        <v>187</v>
      </c>
      <c r="F124" s="128" t="s">
        <v>188</v>
      </c>
      <c r="G124" s="129" t="s">
        <v>144</v>
      </c>
      <c r="H124" s="130">
        <v>6</v>
      </c>
      <c r="I124" s="131"/>
      <c r="J124" s="132">
        <f>ROUND(I124*H124,2)</f>
        <v>0</v>
      </c>
      <c r="K124" s="128" t="s">
        <v>21</v>
      </c>
      <c r="L124" s="133"/>
      <c r="M124" s="134" t="s">
        <v>21</v>
      </c>
      <c r="N124" s="135" t="s">
        <v>48</v>
      </c>
      <c r="P124" s="136">
        <f>O124*H124</f>
        <v>0</v>
      </c>
      <c r="Q124" s="136">
        <v>0</v>
      </c>
      <c r="R124" s="136">
        <f>Q124*H124</f>
        <v>0</v>
      </c>
      <c r="S124" s="136">
        <v>0</v>
      </c>
      <c r="T124" s="137">
        <f>S124*H124</f>
        <v>0</v>
      </c>
      <c r="AR124" s="138" t="s">
        <v>145</v>
      </c>
      <c r="AT124" s="138" t="s">
        <v>141</v>
      </c>
      <c r="AU124" s="138" t="s">
        <v>85</v>
      </c>
      <c r="AY124" s="18" t="s">
        <v>137</v>
      </c>
      <c r="BE124" s="139">
        <f>IF(N124="základní",J124,0)</f>
        <v>0</v>
      </c>
      <c r="BF124" s="139">
        <f>IF(N124="snížená",J124,0)</f>
        <v>0</v>
      </c>
      <c r="BG124" s="139">
        <f>IF(N124="zákl. přenesená",J124,0)</f>
        <v>0</v>
      </c>
      <c r="BH124" s="139">
        <f>IF(N124="sníž. přenesená",J124,0)</f>
        <v>0</v>
      </c>
      <c r="BI124" s="139">
        <f>IF(N124="nulová",J124,0)</f>
        <v>0</v>
      </c>
      <c r="BJ124" s="18" t="s">
        <v>85</v>
      </c>
      <c r="BK124" s="139">
        <f>ROUND(I124*H124,2)</f>
        <v>0</v>
      </c>
      <c r="BL124" s="18" t="s">
        <v>146</v>
      </c>
      <c r="BM124" s="138" t="s">
        <v>189</v>
      </c>
    </row>
    <row r="125" spans="2:65" s="1" customFormat="1" ht="19.5">
      <c r="B125" s="33"/>
      <c r="D125" s="140" t="s">
        <v>147</v>
      </c>
      <c r="F125" s="141" t="s">
        <v>190</v>
      </c>
      <c r="I125" s="142"/>
      <c r="L125" s="33"/>
      <c r="M125" s="143"/>
      <c r="T125" s="54"/>
      <c r="AT125" s="18" t="s">
        <v>147</v>
      </c>
      <c r="AU125" s="18" t="s">
        <v>85</v>
      </c>
    </row>
    <row r="126" spans="2:65" s="1" customFormat="1" ht="19.5">
      <c r="B126" s="33"/>
      <c r="D126" s="140" t="s">
        <v>149</v>
      </c>
      <c r="F126" s="144" t="s">
        <v>150</v>
      </c>
      <c r="I126" s="142"/>
      <c r="L126" s="33"/>
      <c r="M126" s="143"/>
      <c r="T126" s="54"/>
      <c r="AT126" s="18" t="s">
        <v>149</v>
      </c>
      <c r="AU126" s="18" t="s">
        <v>85</v>
      </c>
    </row>
    <row r="127" spans="2:65" s="1" customFormat="1" ht="16.5" customHeight="1">
      <c r="B127" s="33"/>
      <c r="C127" s="126" t="s">
        <v>191</v>
      </c>
      <c r="D127" s="126" t="s">
        <v>141</v>
      </c>
      <c r="E127" s="127" t="s">
        <v>192</v>
      </c>
      <c r="F127" s="128" t="s">
        <v>193</v>
      </c>
      <c r="G127" s="129" t="s">
        <v>144</v>
      </c>
      <c r="H127" s="130">
        <v>5</v>
      </c>
      <c r="I127" s="131"/>
      <c r="J127" s="132">
        <f>ROUND(I127*H127,2)</f>
        <v>0</v>
      </c>
      <c r="K127" s="128" t="s">
        <v>21</v>
      </c>
      <c r="L127" s="133"/>
      <c r="M127" s="134" t="s">
        <v>21</v>
      </c>
      <c r="N127" s="135" t="s">
        <v>48</v>
      </c>
      <c r="P127" s="136">
        <f>O127*H127</f>
        <v>0</v>
      </c>
      <c r="Q127" s="136">
        <v>0</v>
      </c>
      <c r="R127" s="136">
        <f>Q127*H127</f>
        <v>0</v>
      </c>
      <c r="S127" s="136">
        <v>0</v>
      </c>
      <c r="T127" s="137">
        <f>S127*H127</f>
        <v>0</v>
      </c>
      <c r="AR127" s="138" t="s">
        <v>145</v>
      </c>
      <c r="AT127" s="138" t="s">
        <v>141</v>
      </c>
      <c r="AU127" s="138" t="s">
        <v>85</v>
      </c>
      <c r="AY127" s="18" t="s">
        <v>137</v>
      </c>
      <c r="BE127" s="139">
        <f>IF(N127="základní",J127,0)</f>
        <v>0</v>
      </c>
      <c r="BF127" s="139">
        <f>IF(N127="snížená",J127,0)</f>
        <v>0</v>
      </c>
      <c r="BG127" s="139">
        <f>IF(N127="zákl. přenesená",J127,0)</f>
        <v>0</v>
      </c>
      <c r="BH127" s="139">
        <f>IF(N127="sníž. přenesená",J127,0)</f>
        <v>0</v>
      </c>
      <c r="BI127" s="139">
        <f>IF(N127="nulová",J127,0)</f>
        <v>0</v>
      </c>
      <c r="BJ127" s="18" t="s">
        <v>85</v>
      </c>
      <c r="BK127" s="139">
        <f>ROUND(I127*H127,2)</f>
        <v>0</v>
      </c>
      <c r="BL127" s="18" t="s">
        <v>146</v>
      </c>
      <c r="BM127" s="138" t="s">
        <v>194</v>
      </c>
    </row>
    <row r="128" spans="2:65" s="1" customFormat="1" ht="19.5">
      <c r="B128" s="33"/>
      <c r="D128" s="140" t="s">
        <v>147</v>
      </c>
      <c r="F128" s="141" t="s">
        <v>195</v>
      </c>
      <c r="I128" s="142"/>
      <c r="L128" s="33"/>
      <c r="M128" s="143"/>
      <c r="T128" s="54"/>
      <c r="AT128" s="18" t="s">
        <v>147</v>
      </c>
      <c r="AU128" s="18" t="s">
        <v>85</v>
      </c>
    </row>
    <row r="129" spans="2:65" s="1" customFormat="1" ht="19.5">
      <c r="B129" s="33"/>
      <c r="D129" s="140" t="s">
        <v>149</v>
      </c>
      <c r="F129" s="144" t="s">
        <v>150</v>
      </c>
      <c r="I129" s="142"/>
      <c r="L129" s="33"/>
      <c r="M129" s="143"/>
      <c r="T129" s="54"/>
      <c r="AT129" s="18" t="s">
        <v>149</v>
      </c>
      <c r="AU129" s="18" t="s">
        <v>85</v>
      </c>
    </row>
    <row r="130" spans="2:65" s="1" customFormat="1" ht="16.5" customHeight="1">
      <c r="B130" s="33"/>
      <c r="C130" s="126" t="s">
        <v>8</v>
      </c>
      <c r="D130" s="126" t="s">
        <v>141</v>
      </c>
      <c r="E130" s="127" t="s">
        <v>196</v>
      </c>
      <c r="F130" s="128" t="s">
        <v>197</v>
      </c>
      <c r="G130" s="129" t="s">
        <v>161</v>
      </c>
      <c r="H130" s="130">
        <v>10</v>
      </c>
      <c r="I130" s="131"/>
      <c r="J130" s="132">
        <f>ROUND(I130*H130,2)</f>
        <v>0</v>
      </c>
      <c r="K130" s="128" t="s">
        <v>21</v>
      </c>
      <c r="L130" s="133"/>
      <c r="M130" s="134" t="s">
        <v>21</v>
      </c>
      <c r="N130" s="135" t="s">
        <v>48</v>
      </c>
      <c r="P130" s="136">
        <f>O130*H130</f>
        <v>0</v>
      </c>
      <c r="Q130" s="136">
        <v>0</v>
      </c>
      <c r="R130" s="136">
        <f>Q130*H130</f>
        <v>0</v>
      </c>
      <c r="S130" s="136">
        <v>0</v>
      </c>
      <c r="T130" s="137">
        <f>S130*H130</f>
        <v>0</v>
      </c>
      <c r="AR130" s="138" t="s">
        <v>145</v>
      </c>
      <c r="AT130" s="138" t="s">
        <v>141</v>
      </c>
      <c r="AU130" s="138" t="s">
        <v>85</v>
      </c>
      <c r="AY130" s="18" t="s">
        <v>137</v>
      </c>
      <c r="BE130" s="139">
        <f>IF(N130="základní",J130,0)</f>
        <v>0</v>
      </c>
      <c r="BF130" s="139">
        <f>IF(N130="snížená",J130,0)</f>
        <v>0</v>
      </c>
      <c r="BG130" s="139">
        <f>IF(N130="zákl. přenesená",J130,0)</f>
        <v>0</v>
      </c>
      <c r="BH130" s="139">
        <f>IF(N130="sníž. přenesená",J130,0)</f>
        <v>0</v>
      </c>
      <c r="BI130" s="139">
        <f>IF(N130="nulová",J130,0)</f>
        <v>0</v>
      </c>
      <c r="BJ130" s="18" t="s">
        <v>85</v>
      </c>
      <c r="BK130" s="139">
        <f>ROUND(I130*H130,2)</f>
        <v>0</v>
      </c>
      <c r="BL130" s="18" t="s">
        <v>146</v>
      </c>
      <c r="BM130" s="138" t="s">
        <v>198</v>
      </c>
    </row>
    <row r="131" spans="2:65" s="1" customFormat="1" ht="11.25">
      <c r="B131" s="33"/>
      <c r="D131" s="140" t="s">
        <v>147</v>
      </c>
      <c r="F131" s="141" t="s">
        <v>199</v>
      </c>
      <c r="I131" s="142"/>
      <c r="L131" s="33"/>
      <c r="M131" s="143"/>
      <c r="T131" s="54"/>
      <c r="AT131" s="18" t="s">
        <v>147</v>
      </c>
      <c r="AU131" s="18" t="s">
        <v>85</v>
      </c>
    </row>
    <row r="132" spans="2:65" s="1" customFormat="1" ht="19.5">
      <c r="B132" s="33"/>
      <c r="D132" s="140" t="s">
        <v>149</v>
      </c>
      <c r="F132" s="144" t="s">
        <v>150</v>
      </c>
      <c r="I132" s="142"/>
      <c r="L132" s="33"/>
      <c r="M132" s="143"/>
      <c r="T132" s="54"/>
      <c r="AT132" s="18" t="s">
        <v>149</v>
      </c>
      <c r="AU132" s="18" t="s">
        <v>85</v>
      </c>
    </row>
    <row r="133" spans="2:65" s="1" customFormat="1" ht="16.5" customHeight="1">
      <c r="B133" s="33"/>
      <c r="C133" s="145" t="s">
        <v>200</v>
      </c>
      <c r="D133" s="145" t="s">
        <v>165</v>
      </c>
      <c r="E133" s="146" t="s">
        <v>201</v>
      </c>
      <c r="F133" s="147" t="s">
        <v>167</v>
      </c>
      <c r="G133" s="148" t="s">
        <v>168</v>
      </c>
      <c r="H133" s="149">
        <v>2</v>
      </c>
      <c r="I133" s="150"/>
      <c r="J133" s="151">
        <f>ROUND(I133*H133,2)</f>
        <v>0</v>
      </c>
      <c r="K133" s="147" t="s">
        <v>21</v>
      </c>
      <c r="L133" s="33"/>
      <c r="M133" s="152" t="s">
        <v>21</v>
      </c>
      <c r="N133" s="153" t="s">
        <v>48</v>
      </c>
      <c r="P133" s="136">
        <f>O133*H133</f>
        <v>0</v>
      </c>
      <c r="Q133" s="136">
        <v>0</v>
      </c>
      <c r="R133" s="136">
        <f>Q133*H133</f>
        <v>0</v>
      </c>
      <c r="S133" s="136">
        <v>0</v>
      </c>
      <c r="T133" s="137">
        <f>S133*H133</f>
        <v>0</v>
      </c>
      <c r="AR133" s="138" t="s">
        <v>146</v>
      </c>
      <c r="AT133" s="138" t="s">
        <v>165</v>
      </c>
      <c r="AU133" s="138" t="s">
        <v>85</v>
      </c>
      <c r="AY133" s="18" t="s">
        <v>137</v>
      </c>
      <c r="BE133" s="139">
        <f>IF(N133="základní",J133,0)</f>
        <v>0</v>
      </c>
      <c r="BF133" s="139">
        <f>IF(N133="snížená",J133,0)</f>
        <v>0</v>
      </c>
      <c r="BG133" s="139">
        <f>IF(N133="zákl. přenesená",J133,0)</f>
        <v>0</v>
      </c>
      <c r="BH133" s="139">
        <f>IF(N133="sníž. přenesená",J133,0)</f>
        <v>0</v>
      </c>
      <c r="BI133" s="139">
        <f>IF(N133="nulová",J133,0)</f>
        <v>0</v>
      </c>
      <c r="BJ133" s="18" t="s">
        <v>85</v>
      </c>
      <c r="BK133" s="139">
        <f>ROUND(I133*H133,2)</f>
        <v>0</v>
      </c>
      <c r="BL133" s="18" t="s">
        <v>146</v>
      </c>
      <c r="BM133" s="138" t="s">
        <v>202</v>
      </c>
    </row>
    <row r="134" spans="2:65" s="1" customFormat="1" ht="11.25">
      <c r="B134" s="33"/>
      <c r="D134" s="140" t="s">
        <v>147</v>
      </c>
      <c r="F134" s="141" t="s">
        <v>167</v>
      </c>
      <c r="I134" s="142"/>
      <c r="L134" s="33"/>
      <c r="M134" s="143"/>
      <c r="T134" s="54"/>
      <c r="AT134" s="18" t="s">
        <v>147</v>
      </c>
      <c r="AU134" s="18" t="s">
        <v>85</v>
      </c>
    </row>
    <row r="135" spans="2:65" s="1" customFormat="1" ht="19.5">
      <c r="B135" s="33"/>
      <c r="D135" s="140" t="s">
        <v>149</v>
      </c>
      <c r="F135" s="144" t="s">
        <v>150</v>
      </c>
      <c r="I135" s="142"/>
      <c r="L135" s="33"/>
      <c r="M135" s="143"/>
      <c r="T135" s="54"/>
      <c r="AT135" s="18" t="s">
        <v>149</v>
      </c>
      <c r="AU135" s="18" t="s">
        <v>85</v>
      </c>
    </row>
    <row r="136" spans="2:65" s="1" customFormat="1" ht="16.5" customHeight="1">
      <c r="B136" s="33"/>
      <c r="C136" s="145" t="s">
        <v>175</v>
      </c>
      <c r="D136" s="145" t="s">
        <v>165</v>
      </c>
      <c r="E136" s="146" t="s">
        <v>203</v>
      </c>
      <c r="F136" s="147" t="s">
        <v>171</v>
      </c>
      <c r="G136" s="148" t="s">
        <v>168</v>
      </c>
      <c r="H136" s="149">
        <v>2</v>
      </c>
      <c r="I136" s="150"/>
      <c r="J136" s="151">
        <f>ROUND(I136*H136,2)</f>
        <v>0</v>
      </c>
      <c r="K136" s="147" t="s">
        <v>21</v>
      </c>
      <c r="L136" s="33"/>
      <c r="M136" s="152" t="s">
        <v>21</v>
      </c>
      <c r="N136" s="153" t="s">
        <v>48</v>
      </c>
      <c r="P136" s="136">
        <f>O136*H136</f>
        <v>0</v>
      </c>
      <c r="Q136" s="136">
        <v>0</v>
      </c>
      <c r="R136" s="136">
        <f>Q136*H136</f>
        <v>0</v>
      </c>
      <c r="S136" s="136">
        <v>0</v>
      </c>
      <c r="T136" s="137">
        <f>S136*H136</f>
        <v>0</v>
      </c>
      <c r="AR136" s="138" t="s">
        <v>146</v>
      </c>
      <c r="AT136" s="138" t="s">
        <v>165</v>
      </c>
      <c r="AU136" s="138" t="s">
        <v>85</v>
      </c>
      <c r="AY136" s="18" t="s">
        <v>137</v>
      </c>
      <c r="BE136" s="139">
        <f>IF(N136="základní",J136,0)</f>
        <v>0</v>
      </c>
      <c r="BF136" s="139">
        <f>IF(N136="snížená",J136,0)</f>
        <v>0</v>
      </c>
      <c r="BG136" s="139">
        <f>IF(N136="zákl. přenesená",J136,0)</f>
        <v>0</v>
      </c>
      <c r="BH136" s="139">
        <f>IF(N136="sníž. přenesená",J136,0)</f>
        <v>0</v>
      </c>
      <c r="BI136" s="139">
        <f>IF(N136="nulová",J136,0)</f>
        <v>0</v>
      </c>
      <c r="BJ136" s="18" t="s">
        <v>85</v>
      </c>
      <c r="BK136" s="139">
        <f>ROUND(I136*H136,2)</f>
        <v>0</v>
      </c>
      <c r="BL136" s="18" t="s">
        <v>146</v>
      </c>
      <c r="BM136" s="138" t="s">
        <v>204</v>
      </c>
    </row>
    <row r="137" spans="2:65" s="1" customFormat="1" ht="11.25">
      <c r="B137" s="33"/>
      <c r="D137" s="140" t="s">
        <v>147</v>
      </c>
      <c r="F137" s="141" t="s">
        <v>171</v>
      </c>
      <c r="I137" s="142"/>
      <c r="L137" s="33"/>
      <c r="M137" s="143"/>
      <c r="T137" s="54"/>
      <c r="AT137" s="18" t="s">
        <v>147</v>
      </c>
      <c r="AU137" s="18" t="s">
        <v>85</v>
      </c>
    </row>
    <row r="138" spans="2:65" s="1" customFormat="1" ht="19.5">
      <c r="B138" s="33"/>
      <c r="D138" s="140" t="s">
        <v>149</v>
      </c>
      <c r="F138" s="144" t="s">
        <v>150</v>
      </c>
      <c r="I138" s="142"/>
      <c r="L138" s="33"/>
      <c r="M138" s="143"/>
      <c r="T138" s="54"/>
      <c r="AT138" s="18" t="s">
        <v>149</v>
      </c>
      <c r="AU138" s="18" t="s">
        <v>85</v>
      </c>
    </row>
    <row r="139" spans="2:65" s="1" customFormat="1" ht="16.5" customHeight="1">
      <c r="B139" s="33"/>
      <c r="C139" s="145" t="s">
        <v>205</v>
      </c>
      <c r="D139" s="145" t="s">
        <v>165</v>
      </c>
      <c r="E139" s="146" t="s">
        <v>206</v>
      </c>
      <c r="F139" s="147" t="s">
        <v>174</v>
      </c>
      <c r="G139" s="148" t="s">
        <v>168</v>
      </c>
      <c r="H139" s="149">
        <v>2</v>
      </c>
      <c r="I139" s="150"/>
      <c r="J139" s="151">
        <f>ROUND(I139*H139,2)</f>
        <v>0</v>
      </c>
      <c r="K139" s="147" t="s">
        <v>21</v>
      </c>
      <c r="L139" s="33"/>
      <c r="M139" s="152" t="s">
        <v>21</v>
      </c>
      <c r="N139" s="153" t="s">
        <v>48</v>
      </c>
      <c r="P139" s="136">
        <f>O139*H139</f>
        <v>0</v>
      </c>
      <c r="Q139" s="136">
        <v>0</v>
      </c>
      <c r="R139" s="136">
        <f>Q139*H139</f>
        <v>0</v>
      </c>
      <c r="S139" s="136">
        <v>0</v>
      </c>
      <c r="T139" s="137">
        <f>S139*H139</f>
        <v>0</v>
      </c>
      <c r="AR139" s="138" t="s">
        <v>146</v>
      </c>
      <c r="AT139" s="138" t="s">
        <v>165</v>
      </c>
      <c r="AU139" s="138" t="s">
        <v>85</v>
      </c>
      <c r="AY139" s="18" t="s">
        <v>137</v>
      </c>
      <c r="BE139" s="139">
        <f>IF(N139="základní",J139,0)</f>
        <v>0</v>
      </c>
      <c r="BF139" s="139">
        <f>IF(N139="snížená",J139,0)</f>
        <v>0</v>
      </c>
      <c r="BG139" s="139">
        <f>IF(N139="zákl. přenesená",J139,0)</f>
        <v>0</v>
      </c>
      <c r="BH139" s="139">
        <f>IF(N139="sníž. přenesená",J139,0)</f>
        <v>0</v>
      </c>
      <c r="BI139" s="139">
        <f>IF(N139="nulová",J139,0)</f>
        <v>0</v>
      </c>
      <c r="BJ139" s="18" t="s">
        <v>85</v>
      </c>
      <c r="BK139" s="139">
        <f>ROUND(I139*H139,2)</f>
        <v>0</v>
      </c>
      <c r="BL139" s="18" t="s">
        <v>146</v>
      </c>
      <c r="BM139" s="138" t="s">
        <v>207</v>
      </c>
    </row>
    <row r="140" spans="2:65" s="1" customFormat="1" ht="11.25">
      <c r="B140" s="33"/>
      <c r="D140" s="140" t="s">
        <v>147</v>
      </c>
      <c r="F140" s="141" t="s">
        <v>174</v>
      </c>
      <c r="I140" s="142"/>
      <c r="L140" s="33"/>
      <c r="M140" s="143"/>
      <c r="T140" s="54"/>
      <c r="AT140" s="18" t="s">
        <v>147</v>
      </c>
      <c r="AU140" s="18" t="s">
        <v>85</v>
      </c>
    </row>
    <row r="141" spans="2:65" s="1" customFormat="1" ht="19.5">
      <c r="B141" s="33"/>
      <c r="D141" s="140" t="s">
        <v>149</v>
      </c>
      <c r="F141" s="144" t="s">
        <v>150</v>
      </c>
      <c r="I141" s="142"/>
      <c r="L141" s="33"/>
      <c r="M141" s="143"/>
      <c r="T141" s="54"/>
      <c r="AT141" s="18" t="s">
        <v>149</v>
      </c>
      <c r="AU141" s="18" t="s">
        <v>85</v>
      </c>
    </row>
    <row r="142" spans="2:65" s="11" customFormat="1" ht="25.9" customHeight="1">
      <c r="B142" s="116"/>
      <c r="D142" s="117" t="s">
        <v>76</v>
      </c>
      <c r="E142" s="118" t="s">
        <v>208</v>
      </c>
      <c r="F142" s="118" t="s">
        <v>209</v>
      </c>
      <c r="I142" s="119"/>
      <c r="J142" s="120">
        <f>BK142</f>
        <v>0</v>
      </c>
      <c r="L142" s="116"/>
      <c r="M142" s="121"/>
      <c r="P142" s="122">
        <f>SUM(P143:P182)</f>
        <v>0</v>
      </c>
      <c r="R142" s="122">
        <f>SUM(R143:R182)</f>
        <v>0</v>
      </c>
      <c r="T142" s="123">
        <f>SUM(T143:T182)</f>
        <v>0</v>
      </c>
      <c r="AR142" s="117" t="s">
        <v>85</v>
      </c>
      <c r="AT142" s="124" t="s">
        <v>76</v>
      </c>
      <c r="AU142" s="124" t="s">
        <v>77</v>
      </c>
      <c r="AY142" s="117" t="s">
        <v>137</v>
      </c>
      <c r="BK142" s="125">
        <f>SUM(BK143:BK182)</f>
        <v>0</v>
      </c>
    </row>
    <row r="143" spans="2:65" s="1" customFormat="1" ht="16.5" customHeight="1">
      <c r="B143" s="33"/>
      <c r="C143" s="126" t="s">
        <v>210</v>
      </c>
      <c r="D143" s="126" t="s">
        <v>141</v>
      </c>
      <c r="E143" s="127" t="s">
        <v>211</v>
      </c>
      <c r="F143" s="128" t="s">
        <v>212</v>
      </c>
      <c r="G143" s="129" t="s">
        <v>213</v>
      </c>
      <c r="H143" s="130">
        <v>300</v>
      </c>
      <c r="I143" s="131"/>
      <c r="J143" s="132">
        <f>ROUND(I143*H143,2)</f>
        <v>0</v>
      </c>
      <c r="K143" s="128" t="s">
        <v>21</v>
      </c>
      <c r="L143" s="133"/>
      <c r="M143" s="134" t="s">
        <v>21</v>
      </c>
      <c r="N143" s="135" t="s">
        <v>48</v>
      </c>
      <c r="P143" s="136">
        <f>O143*H143</f>
        <v>0</v>
      </c>
      <c r="Q143" s="136">
        <v>0</v>
      </c>
      <c r="R143" s="136">
        <f>Q143*H143</f>
        <v>0</v>
      </c>
      <c r="S143" s="136">
        <v>0</v>
      </c>
      <c r="T143" s="137">
        <f>S143*H143</f>
        <v>0</v>
      </c>
      <c r="AR143" s="138" t="s">
        <v>145</v>
      </c>
      <c r="AT143" s="138" t="s">
        <v>141</v>
      </c>
      <c r="AU143" s="138" t="s">
        <v>85</v>
      </c>
      <c r="AY143" s="18" t="s">
        <v>137</v>
      </c>
      <c r="BE143" s="139">
        <f>IF(N143="základní",J143,0)</f>
        <v>0</v>
      </c>
      <c r="BF143" s="139">
        <f>IF(N143="snížená",J143,0)</f>
        <v>0</v>
      </c>
      <c r="BG143" s="139">
        <f>IF(N143="zákl. přenesená",J143,0)</f>
        <v>0</v>
      </c>
      <c r="BH143" s="139">
        <f>IF(N143="sníž. přenesená",J143,0)</f>
        <v>0</v>
      </c>
      <c r="BI143" s="139">
        <f>IF(N143="nulová",J143,0)</f>
        <v>0</v>
      </c>
      <c r="BJ143" s="18" t="s">
        <v>85</v>
      </c>
      <c r="BK143" s="139">
        <f>ROUND(I143*H143,2)</f>
        <v>0</v>
      </c>
      <c r="BL143" s="18" t="s">
        <v>146</v>
      </c>
      <c r="BM143" s="138" t="s">
        <v>214</v>
      </c>
    </row>
    <row r="144" spans="2:65" s="1" customFormat="1" ht="11.25">
      <c r="B144" s="33"/>
      <c r="D144" s="140" t="s">
        <v>147</v>
      </c>
      <c r="F144" s="141" t="s">
        <v>215</v>
      </c>
      <c r="I144" s="142"/>
      <c r="L144" s="33"/>
      <c r="M144" s="143"/>
      <c r="T144" s="54"/>
      <c r="AT144" s="18" t="s">
        <v>147</v>
      </c>
      <c r="AU144" s="18" t="s">
        <v>85</v>
      </c>
    </row>
    <row r="145" spans="2:65" s="1" customFormat="1" ht="19.5">
      <c r="B145" s="33"/>
      <c r="D145" s="140" t="s">
        <v>149</v>
      </c>
      <c r="F145" s="144" t="s">
        <v>216</v>
      </c>
      <c r="I145" s="142"/>
      <c r="L145" s="33"/>
      <c r="M145" s="143"/>
      <c r="T145" s="54"/>
      <c r="AT145" s="18" t="s">
        <v>149</v>
      </c>
      <c r="AU145" s="18" t="s">
        <v>85</v>
      </c>
    </row>
    <row r="146" spans="2:65" s="1" customFormat="1" ht="16.5" customHeight="1">
      <c r="B146" s="33"/>
      <c r="C146" s="126" t="s">
        <v>217</v>
      </c>
      <c r="D146" s="126" t="s">
        <v>141</v>
      </c>
      <c r="E146" s="127" t="s">
        <v>218</v>
      </c>
      <c r="F146" s="128" t="s">
        <v>219</v>
      </c>
      <c r="G146" s="129" t="s">
        <v>161</v>
      </c>
      <c r="H146" s="130">
        <v>4</v>
      </c>
      <c r="I146" s="131"/>
      <c r="J146" s="132">
        <f>ROUND(I146*H146,2)</f>
        <v>0</v>
      </c>
      <c r="K146" s="128" t="s">
        <v>21</v>
      </c>
      <c r="L146" s="133"/>
      <c r="M146" s="134" t="s">
        <v>21</v>
      </c>
      <c r="N146" s="135" t="s">
        <v>48</v>
      </c>
      <c r="P146" s="136">
        <f>O146*H146</f>
        <v>0</v>
      </c>
      <c r="Q146" s="136">
        <v>0</v>
      </c>
      <c r="R146" s="136">
        <f>Q146*H146</f>
        <v>0</v>
      </c>
      <c r="S146" s="136">
        <v>0</v>
      </c>
      <c r="T146" s="137">
        <f>S146*H146</f>
        <v>0</v>
      </c>
      <c r="AR146" s="138" t="s">
        <v>145</v>
      </c>
      <c r="AT146" s="138" t="s">
        <v>141</v>
      </c>
      <c r="AU146" s="138" t="s">
        <v>85</v>
      </c>
      <c r="AY146" s="18" t="s">
        <v>137</v>
      </c>
      <c r="BE146" s="139">
        <f>IF(N146="základní",J146,0)</f>
        <v>0</v>
      </c>
      <c r="BF146" s="139">
        <f>IF(N146="snížená",J146,0)</f>
        <v>0</v>
      </c>
      <c r="BG146" s="139">
        <f>IF(N146="zákl. přenesená",J146,0)</f>
        <v>0</v>
      </c>
      <c r="BH146" s="139">
        <f>IF(N146="sníž. přenesená",J146,0)</f>
        <v>0</v>
      </c>
      <c r="BI146" s="139">
        <f>IF(N146="nulová",J146,0)</f>
        <v>0</v>
      </c>
      <c r="BJ146" s="18" t="s">
        <v>85</v>
      </c>
      <c r="BK146" s="139">
        <f>ROUND(I146*H146,2)</f>
        <v>0</v>
      </c>
      <c r="BL146" s="18" t="s">
        <v>146</v>
      </c>
      <c r="BM146" s="138" t="s">
        <v>220</v>
      </c>
    </row>
    <row r="147" spans="2:65" s="1" customFormat="1" ht="11.25">
      <c r="B147" s="33"/>
      <c r="D147" s="140" t="s">
        <v>147</v>
      </c>
      <c r="F147" s="141" t="s">
        <v>221</v>
      </c>
      <c r="I147" s="142"/>
      <c r="L147" s="33"/>
      <c r="M147" s="143"/>
      <c r="T147" s="54"/>
      <c r="AT147" s="18" t="s">
        <v>147</v>
      </c>
      <c r="AU147" s="18" t="s">
        <v>85</v>
      </c>
    </row>
    <row r="148" spans="2:65" s="1" customFormat="1" ht="19.5">
      <c r="B148" s="33"/>
      <c r="D148" s="140" t="s">
        <v>149</v>
      </c>
      <c r="F148" s="144" t="s">
        <v>216</v>
      </c>
      <c r="I148" s="142"/>
      <c r="L148" s="33"/>
      <c r="M148" s="143"/>
      <c r="T148" s="54"/>
      <c r="AT148" s="18" t="s">
        <v>149</v>
      </c>
      <c r="AU148" s="18" t="s">
        <v>85</v>
      </c>
    </row>
    <row r="149" spans="2:65" s="1" customFormat="1" ht="16.5" customHeight="1">
      <c r="B149" s="33"/>
      <c r="C149" s="126" t="s">
        <v>180</v>
      </c>
      <c r="D149" s="126" t="s">
        <v>141</v>
      </c>
      <c r="E149" s="127" t="s">
        <v>222</v>
      </c>
      <c r="F149" s="128" t="s">
        <v>223</v>
      </c>
      <c r="G149" s="129" t="s">
        <v>161</v>
      </c>
      <c r="H149" s="130">
        <v>4</v>
      </c>
      <c r="I149" s="131"/>
      <c r="J149" s="132">
        <f>ROUND(I149*H149,2)</f>
        <v>0</v>
      </c>
      <c r="K149" s="128" t="s">
        <v>21</v>
      </c>
      <c r="L149" s="133"/>
      <c r="M149" s="134" t="s">
        <v>21</v>
      </c>
      <c r="N149" s="135" t="s">
        <v>48</v>
      </c>
      <c r="P149" s="136">
        <f>O149*H149</f>
        <v>0</v>
      </c>
      <c r="Q149" s="136">
        <v>0</v>
      </c>
      <c r="R149" s="136">
        <f>Q149*H149</f>
        <v>0</v>
      </c>
      <c r="S149" s="136">
        <v>0</v>
      </c>
      <c r="T149" s="137">
        <f>S149*H149</f>
        <v>0</v>
      </c>
      <c r="AR149" s="138" t="s">
        <v>145</v>
      </c>
      <c r="AT149" s="138" t="s">
        <v>141</v>
      </c>
      <c r="AU149" s="138" t="s">
        <v>85</v>
      </c>
      <c r="AY149" s="18" t="s">
        <v>137</v>
      </c>
      <c r="BE149" s="139">
        <f>IF(N149="základní",J149,0)</f>
        <v>0</v>
      </c>
      <c r="BF149" s="139">
        <f>IF(N149="snížená",J149,0)</f>
        <v>0</v>
      </c>
      <c r="BG149" s="139">
        <f>IF(N149="zákl. přenesená",J149,0)</f>
        <v>0</v>
      </c>
      <c r="BH149" s="139">
        <f>IF(N149="sníž. přenesená",J149,0)</f>
        <v>0</v>
      </c>
      <c r="BI149" s="139">
        <f>IF(N149="nulová",J149,0)</f>
        <v>0</v>
      </c>
      <c r="BJ149" s="18" t="s">
        <v>85</v>
      </c>
      <c r="BK149" s="139">
        <f>ROUND(I149*H149,2)</f>
        <v>0</v>
      </c>
      <c r="BL149" s="18" t="s">
        <v>146</v>
      </c>
      <c r="BM149" s="138" t="s">
        <v>224</v>
      </c>
    </row>
    <row r="150" spans="2:65" s="1" customFormat="1" ht="11.25">
      <c r="B150" s="33"/>
      <c r="D150" s="140" t="s">
        <v>147</v>
      </c>
      <c r="F150" s="141" t="s">
        <v>223</v>
      </c>
      <c r="I150" s="142"/>
      <c r="L150" s="33"/>
      <c r="M150" s="143"/>
      <c r="T150" s="54"/>
      <c r="AT150" s="18" t="s">
        <v>147</v>
      </c>
      <c r="AU150" s="18" t="s">
        <v>85</v>
      </c>
    </row>
    <row r="151" spans="2:65" s="1" customFormat="1" ht="19.5">
      <c r="B151" s="33"/>
      <c r="D151" s="140" t="s">
        <v>149</v>
      </c>
      <c r="F151" s="144" t="s">
        <v>216</v>
      </c>
      <c r="I151" s="142"/>
      <c r="L151" s="33"/>
      <c r="M151" s="143"/>
      <c r="T151" s="54"/>
      <c r="AT151" s="18" t="s">
        <v>149</v>
      </c>
      <c r="AU151" s="18" t="s">
        <v>85</v>
      </c>
    </row>
    <row r="152" spans="2:65" s="1" customFormat="1" ht="16.5" customHeight="1">
      <c r="B152" s="33"/>
      <c r="C152" s="126" t="s">
        <v>225</v>
      </c>
      <c r="D152" s="126" t="s">
        <v>141</v>
      </c>
      <c r="E152" s="127" t="s">
        <v>226</v>
      </c>
      <c r="F152" s="128" t="s">
        <v>227</v>
      </c>
      <c r="G152" s="129" t="s">
        <v>161</v>
      </c>
      <c r="H152" s="130">
        <v>9</v>
      </c>
      <c r="I152" s="131"/>
      <c r="J152" s="132">
        <f>ROUND(I152*H152,2)</f>
        <v>0</v>
      </c>
      <c r="K152" s="128" t="s">
        <v>21</v>
      </c>
      <c r="L152" s="133"/>
      <c r="M152" s="134" t="s">
        <v>21</v>
      </c>
      <c r="N152" s="135" t="s">
        <v>48</v>
      </c>
      <c r="P152" s="136">
        <f>O152*H152</f>
        <v>0</v>
      </c>
      <c r="Q152" s="136">
        <v>0</v>
      </c>
      <c r="R152" s="136">
        <f>Q152*H152</f>
        <v>0</v>
      </c>
      <c r="S152" s="136">
        <v>0</v>
      </c>
      <c r="T152" s="137">
        <f>S152*H152</f>
        <v>0</v>
      </c>
      <c r="AR152" s="138" t="s">
        <v>145</v>
      </c>
      <c r="AT152" s="138" t="s">
        <v>141</v>
      </c>
      <c r="AU152" s="138" t="s">
        <v>85</v>
      </c>
      <c r="AY152" s="18" t="s">
        <v>137</v>
      </c>
      <c r="BE152" s="139">
        <f>IF(N152="základní",J152,0)</f>
        <v>0</v>
      </c>
      <c r="BF152" s="139">
        <f>IF(N152="snížená",J152,0)</f>
        <v>0</v>
      </c>
      <c r="BG152" s="139">
        <f>IF(N152="zákl. přenesená",J152,0)</f>
        <v>0</v>
      </c>
      <c r="BH152" s="139">
        <f>IF(N152="sníž. přenesená",J152,0)</f>
        <v>0</v>
      </c>
      <c r="BI152" s="139">
        <f>IF(N152="nulová",J152,0)</f>
        <v>0</v>
      </c>
      <c r="BJ152" s="18" t="s">
        <v>85</v>
      </c>
      <c r="BK152" s="139">
        <f>ROUND(I152*H152,2)</f>
        <v>0</v>
      </c>
      <c r="BL152" s="18" t="s">
        <v>146</v>
      </c>
      <c r="BM152" s="138" t="s">
        <v>228</v>
      </c>
    </row>
    <row r="153" spans="2:65" s="1" customFormat="1" ht="11.25">
      <c r="B153" s="33"/>
      <c r="D153" s="140" t="s">
        <v>147</v>
      </c>
      <c r="F153" s="141" t="s">
        <v>227</v>
      </c>
      <c r="I153" s="142"/>
      <c r="L153" s="33"/>
      <c r="M153" s="143"/>
      <c r="T153" s="54"/>
      <c r="AT153" s="18" t="s">
        <v>147</v>
      </c>
      <c r="AU153" s="18" t="s">
        <v>85</v>
      </c>
    </row>
    <row r="154" spans="2:65" s="1" customFormat="1" ht="19.5">
      <c r="B154" s="33"/>
      <c r="D154" s="140" t="s">
        <v>149</v>
      </c>
      <c r="F154" s="144" t="s">
        <v>216</v>
      </c>
      <c r="I154" s="142"/>
      <c r="L154" s="33"/>
      <c r="M154" s="143"/>
      <c r="T154" s="54"/>
      <c r="AT154" s="18" t="s">
        <v>149</v>
      </c>
      <c r="AU154" s="18" t="s">
        <v>85</v>
      </c>
    </row>
    <row r="155" spans="2:65" s="1" customFormat="1" ht="16.5" customHeight="1">
      <c r="B155" s="33"/>
      <c r="C155" s="126" t="s">
        <v>185</v>
      </c>
      <c r="D155" s="126" t="s">
        <v>141</v>
      </c>
      <c r="E155" s="127" t="s">
        <v>229</v>
      </c>
      <c r="F155" s="128" t="s">
        <v>230</v>
      </c>
      <c r="G155" s="129" t="s">
        <v>161</v>
      </c>
      <c r="H155" s="130">
        <v>4</v>
      </c>
      <c r="I155" s="131"/>
      <c r="J155" s="132">
        <f>ROUND(I155*H155,2)</f>
        <v>0</v>
      </c>
      <c r="K155" s="128" t="s">
        <v>21</v>
      </c>
      <c r="L155" s="133"/>
      <c r="M155" s="134" t="s">
        <v>21</v>
      </c>
      <c r="N155" s="135" t="s">
        <v>48</v>
      </c>
      <c r="P155" s="136">
        <f>O155*H155</f>
        <v>0</v>
      </c>
      <c r="Q155" s="136">
        <v>0</v>
      </c>
      <c r="R155" s="136">
        <f>Q155*H155</f>
        <v>0</v>
      </c>
      <c r="S155" s="136">
        <v>0</v>
      </c>
      <c r="T155" s="137">
        <f>S155*H155</f>
        <v>0</v>
      </c>
      <c r="AR155" s="138" t="s">
        <v>145</v>
      </c>
      <c r="AT155" s="138" t="s">
        <v>141</v>
      </c>
      <c r="AU155" s="138" t="s">
        <v>85</v>
      </c>
      <c r="AY155" s="18" t="s">
        <v>137</v>
      </c>
      <c r="BE155" s="139">
        <f>IF(N155="základní",J155,0)</f>
        <v>0</v>
      </c>
      <c r="BF155" s="139">
        <f>IF(N155="snížená",J155,0)</f>
        <v>0</v>
      </c>
      <c r="BG155" s="139">
        <f>IF(N155="zákl. přenesená",J155,0)</f>
        <v>0</v>
      </c>
      <c r="BH155" s="139">
        <f>IF(N155="sníž. přenesená",J155,0)</f>
        <v>0</v>
      </c>
      <c r="BI155" s="139">
        <f>IF(N155="nulová",J155,0)</f>
        <v>0</v>
      </c>
      <c r="BJ155" s="18" t="s">
        <v>85</v>
      </c>
      <c r="BK155" s="139">
        <f>ROUND(I155*H155,2)</f>
        <v>0</v>
      </c>
      <c r="BL155" s="18" t="s">
        <v>146</v>
      </c>
      <c r="BM155" s="138" t="s">
        <v>231</v>
      </c>
    </row>
    <row r="156" spans="2:65" s="1" customFormat="1" ht="11.25">
      <c r="B156" s="33"/>
      <c r="D156" s="140" t="s">
        <v>147</v>
      </c>
      <c r="F156" s="141" t="s">
        <v>230</v>
      </c>
      <c r="I156" s="142"/>
      <c r="L156" s="33"/>
      <c r="M156" s="143"/>
      <c r="T156" s="54"/>
      <c r="AT156" s="18" t="s">
        <v>147</v>
      </c>
      <c r="AU156" s="18" t="s">
        <v>85</v>
      </c>
    </row>
    <row r="157" spans="2:65" s="1" customFormat="1" ht="19.5">
      <c r="B157" s="33"/>
      <c r="D157" s="140" t="s">
        <v>149</v>
      </c>
      <c r="F157" s="144" t="s">
        <v>216</v>
      </c>
      <c r="I157" s="142"/>
      <c r="L157" s="33"/>
      <c r="M157" s="143"/>
      <c r="T157" s="54"/>
      <c r="AT157" s="18" t="s">
        <v>149</v>
      </c>
      <c r="AU157" s="18" t="s">
        <v>85</v>
      </c>
    </row>
    <row r="158" spans="2:65" s="1" customFormat="1" ht="16.5" customHeight="1">
      <c r="B158" s="33"/>
      <c r="C158" s="126" t="s">
        <v>7</v>
      </c>
      <c r="D158" s="126" t="s">
        <v>141</v>
      </c>
      <c r="E158" s="127" t="s">
        <v>232</v>
      </c>
      <c r="F158" s="128" t="s">
        <v>233</v>
      </c>
      <c r="G158" s="129" t="s">
        <v>161</v>
      </c>
      <c r="H158" s="130">
        <v>5</v>
      </c>
      <c r="I158" s="131"/>
      <c r="J158" s="132">
        <f>ROUND(I158*H158,2)</f>
        <v>0</v>
      </c>
      <c r="K158" s="128" t="s">
        <v>21</v>
      </c>
      <c r="L158" s="133"/>
      <c r="M158" s="134" t="s">
        <v>21</v>
      </c>
      <c r="N158" s="135" t="s">
        <v>48</v>
      </c>
      <c r="P158" s="136">
        <f>O158*H158</f>
        <v>0</v>
      </c>
      <c r="Q158" s="136">
        <v>0</v>
      </c>
      <c r="R158" s="136">
        <f>Q158*H158</f>
        <v>0</v>
      </c>
      <c r="S158" s="136">
        <v>0</v>
      </c>
      <c r="T158" s="137">
        <f>S158*H158</f>
        <v>0</v>
      </c>
      <c r="AR158" s="138" t="s">
        <v>145</v>
      </c>
      <c r="AT158" s="138" t="s">
        <v>141</v>
      </c>
      <c r="AU158" s="138" t="s">
        <v>85</v>
      </c>
      <c r="AY158" s="18" t="s">
        <v>137</v>
      </c>
      <c r="BE158" s="139">
        <f>IF(N158="základní",J158,0)</f>
        <v>0</v>
      </c>
      <c r="BF158" s="139">
        <f>IF(N158="snížená",J158,0)</f>
        <v>0</v>
      </c>
      <c r="BG158" s="139">
        <f>IF(N158="zákl. přenesená",J158,0)</f>
        <v>0</v>
      </c>
      <c r="BH158" s="139">
        <f>IF(N158="sníž. přenesená",J158,0)</f>
        <v>0</v>
      </c>
      <c r="BI158" s="139">
        <f>IF(N158="nulová",J158,0)</f>
        <v>0</v>
      </c>
      <c r="BJ158" s="18" t="s">
        <v>85</v>
      </c>
      <c r="BK158" s="139">
        <f>ROUND(I158*H158,2)</f>
        <v>0</v>
      </c>
      <c r="BL158" s="18" t="s">
        <v>146</v>
      </c>
      <c r="BM158" s="138" t="s">
        <v>234</v>
      </c>
    </row>
    <row r="159" spans="2:65" s="1" customFormat="1" ht="11.25">
      <c r="B159" s="33"/>
      <c r="D159" s="140" t="s">
        <v>147</v>
      </c>
      <c r="F159" s="141" t="s">
        <v>233</v>
      </c>
      <c r="I159" s="142"/>
      <c r="L159" s="33"/>
      <c r="M159" s="143"/>
      <c r="T159" s="54"/>
      <c r="AT159" s="18" t="s">
        <v>147</v>
      </c>
      <c r="AU159" s="18" t="s">
        <v>85</v>
      </c>
    </row>
    <row r="160" spans="2:65" s="1" customFormat="1" ht="19.5">
      <c r="B160" s="33"/>
      <c r="D160" s="140" t="s">
        <v>149</v>
      </c>
      <c r="F160" s="144" t="s">
        <v>216</v>
      </c>
      <c r="I160" s="142"/>
      <c r="L160" s="33"/>
      <c r="M160" s="143"/>
      <c r="T160" s="54"/>
      <c r="AT160" s="18" t="s">
        <v>149</v>
      </c>
      <c r="AU160" s="18" t="s">
        <v>85</v>
      </c>
    </row>
    <row r="161" spans="2:65" s="1" customFormat="1" ht="16.5" customHeight="1">
      <c r="B161" s="33"/>
      <c r="C161" s="126" t="s">
        <v>189</v>
      </c>
      <c r="D161" s="126" t="s">
        <v>141</v>
      </c>
      <c r="E161" s="127" t="s">
        <v>235</v>
      </c>
      <c r="F161" s="128" t="s">
        <v>236</v>
      </c>
      <c r="G161" s="129" t="s">
        <v>161</v>
      </c>
      <c r="H161" s="130">
        <v>80</v>
      </c>
      <c r="I161" s="131"/>
      <c r="J161" s="132">
        <f>ROUND(I161*H161,2)</f>
        <v>0</v>
      </c>
      <c r="K161" s="128" t="s">
        <v>21</v>
      </c>
      <c r="L161" s="133"/>
      <c r="M161" s="134" t="s">
        <v>21</v>
      </c>
      <c r="N161" s="135" t="s">
        <v>48</v>
      </c>
      <c r="P161" s="136">
        <f>O161*H161</f>
        <v>0</v>
      </c>
      <c r="Q161" s="136">
        <v>0</v>
      </c>
      <c r="R161" s="136">
        <f>Q161*H161</f>
        <v>0</v>
      </c>
      <c r="S161" s="136">
        <v>0</v>
      </c>
      <c r="T161" s="137">
        <f>S161*H161</f>
        <v>0</v>
      </c>
      <c r="AR161" s="138" t="s">
        <v>145</v>
      </c>
      <c r="AT161" s="138" t="s">
        <v>141</v>
      </c>
      <c r="AU161" s="138" t="s">
        <v>85</v>
      </c>
      <c r="AY161" s="18" t="s">
        <v>137</v>
      </c>
      <c r="BE161" s="139">
        <f>IF(N161="základní",J161,0)</f>
        <v>0</v>
      </c>
      <c r="BF161" s="139">
        <f>IF(N161="snížená",J161,0)</f>
        <v>0</v>
      </c>
      <c r="BG161" s="139">
        <f>IF(N161="zákl. přenesená",J161,0)</f>
        <v>0</v>
      </c>
      <c r="BH161" s="139">
        <f>IF(N161="sníž. přenesená",J161,0)</f>
        <v>0</v>
      </c>
      <c r="BI161" s="139">
        <f>IF(N161="nulová",J161,0)</f>
        <v>0</v>
      </c>
      <c r="BJ161" s="18" t="s">
        <v>85</v>
      </c>
      <c r="BK161" s="139">
        <f>ROUND(I161*H161,2)</f>
        <v>0</v>
      </c>
      <c r="BL161" s="18" t="s">
        <v>146</v>
      </c>
      <c r="BM161" s="138" t="s">
        <v>237</v>
      </c>
    </row>
    <row r="162" spans="2:65" s="1" customFormat="1" ht="11.25">
      <c r="B162" s="33"/>
      <c r="D162" s="140" t="s">
        <v>147</v>
      </c>
      <c r="F162" s="141" t="s">
        <v>236</v>
      </c>
      <c r="I162" s="142"/>
      <c r="L162" s="33"/>
      <c r="M162" s="143"/>
      <c r="T162" s="54"/>
      <c r="AT162" s="18" t="s">
        <v>147</v>
      </c>
      <c r="AU162" s="18" t="s">
        <v>85</v>
      </c>
    </row>
    <row r="163" spans="2:65" s="1" customFormat="1" ht="19.5">
      <c r="B163" s="33"/>
      <c r="D163" s="140" t="s">
        <v>149</v>
      </c>
      <c r="F163" s="144" t="s">
        <v>216</v>
      </c>
      <c r="I163" s="142"/>
      <c r="L163" s="33"/>
      <c r="M163" s="143"/>
      <c r="T163" s="54"/>
      <c r="AT163" s="18" t="s">
        <v>149</v>
      </c>
      <c r="AU163" s="18" t="s">
        <v>85</v>
      </c>
    </row>
    <row r="164" spans="2:65" s="1" customFormat="1" ht="16.5" customHeight="1">
      <c r="B164" s="33"/>
      <c r="C164" s="145" t="s">
        <v>238</v>
      </c>
      <c r="D164" s="145" t="s">
        <v>165</v>
      </c>
      <c r="E164" s="146" t="s">
        <v>239</v>
      </c>
      <c r="F164" s="147" t="s">
        <v>240</v>
      </c>
      <c r="G164" s="148" t="s">
        <v>168</v>
      </c>
      <c r="H164" s="149">
        <v>1</v>
      </c>
      <c r="I164" s="150"/>
      <c r="J164" s="151">
        <f>ROUND(I164*H164,2)</f>
        <v>0</v>
      </c>
      <c r="K164" s="147" t="s">
        <v>21</v>
      </c>
      <c r="L164" s="33"/>
      <c r="M164" s="152" t="s">
        <v>21</v>
      </c>
      <c r="N164" s="153" t="s">
        <v>48</v>
      </c>
      <c r="P164" s="136">
        <f>O164*H164</f>
        <v>0</v>
      </c>
      <c r="Q164" s="136">
        <v>0</v>
      </c>
      <c r="R164" s="136">
        <f>Q164*H164</f>
        <v>0</v>
      </c>
      <c r="S164" s="136">
        <v>0</v>
      </c>
      <c r="T164" s="137">
        <f>S164*H164</f>
        <v>0</v>
      </c>
      <c r="AR164" s="138" t="s">
        <v>146</v>
      </c>
      <c r="AT164" s="138" t="s">
        <v>165</v>
      </c>
      <c r="AU164" s="138" t="s">
        <v>85</v>
      </c>
      <c r="AY164" s="18" t="s">
        <v>137</v>
      </c>
      <c r="BE164" s="139">
        <f>IF(N164="základní",J164,0)</f>
        <v>0</v>
      </c>
      <c r="BF164" s="139">
        <f>IF(N164="snížená",J164,0)</f>
        <v>0</v>
      </c>
      <c r="BG164" s="139">
        <f>IF(N164="zákl. přenesená",J164,0)</f>
        <v>0</v>
      </c>
      <c r="BH164" s="139">
        <f>IF(N164="sníž. přenesená",J164,0)</f>
        <v>0</v>
      </c>
      <c r="BI164" s="139">
        <f>IF(N164="nulová",J164,0)</f>
        <v>0</v>
      </c>
      <c r="BJ164" s="18" t="s">
        <v>85</v>
      </c>
      <c r="BK164" s="139">
        <f>ROUND(I164*H164,2)</f>
        <v>0</v>
      </c>
      <c r="BL164" s="18" t="s">
        <v>146</v>
      </c>
      <c r="BM164" s="138" t="s">
        <v>241</v>
      </c>
    </row>
    <row r="165" spans="2:65" s="1" customFormat="1" ht="11.25">
      <c r="B165" s="33"/>
      <c r="D165" s="140" t="s">
        <v>147</v>
      </c>
      <c r="F165" s="141" t="s">
        <v>240</v>
      </c>
      <c r="I165" s="142"/>
      <c r="L165" s="33"/>
      <c r="M165" s="143"/>
      <c r="T165" s="54"/>
      <c r="AT165" s="18" t="s">
        <v>147</v>
      </c>
      <c r="AU165" s="18" t="s">
        <v>85</v>
      </c>
    </row>
    <row r="166" spans="2:65" s="1" customFormat="1" ht="19.5">
      <c r="B166" s="33"/>
      <c r="D166" s="140" t="s">
        <v>149</v>
      </c>
      <c r="F166" s="144" t="s">
        <v>216</v>
      </c>
      <c r="I166" s="142"/>
      <c r="L166" s="33"/>
      <c r="M166" s="143"/>
      <c r="T166" s="54"/>
      <c r="AT166" s="18" t="s">
        <v>149</v>
      </c>
      <c r="AU166" s="18" t="s">
        <v>85</v>
      </c>
    </row>
    <row r="167" spans="2:65" s="1" customFormat="1" ht="16.5" customHeight="1">
      <c r="B167" s="33"/>
      <c r="C167" s="145" t="s">
        <v>194</v>
      </c>
      <c r="D167" s="145" t="s">
        <v>165</v>
      </c>
      <c r="E167" s="146" t="s">
        <v>242</v>
      </c>
      <c r="F167" s="147" t="s">
        <v>243</v>
      </c>
      <c r="G167" s="148" t="s">
        <v>168</v>
      </c>
      <c r="H167" s="149">
        <v>1</v>
      </c>
      <c r="I167" s="150"/>
      <c r="J167" s="151">
        <f>ROUND(I167*H167,2)</f>
        <v>0</v>
      </c>
      <c r="K167" s="147" t="s">
        <v>21</v>
      </c>
      <c r="L167" s="33"/>
      <c r="M167" s="152" t="s">
        <v>21</v>
      </c>
      <c r="N167" s="153" t="s">
        <v>48</v>
      </c>
      <c r="P167" s="136">
        <f>O167*H167</f>
        <v>0</v>
      </c>
      <c r="Q167" s="136">
        <v>0</v>
      </c>
      <c r="R167" s="136">
        <f>Q167*H167</f>
        <v>0</v>
      </c>
      <c r="S167" s="136">
        <v>0</v>
      </c>
      <c r="T167" s="137">
        <f>S167*H167</f>
        <v>0</v>
      </c>
      <c r="AR167" s="138" t="s">
        <v>146</v>
      </c>
      <c r="AT167" s="138" t="s">
        <v>165</v>
      </c>
      <c r="AU167" s="138" t="s">
        <v>85</v>
      </c>
      <c r="AY167" s="18" t="s">
        <v>137</v>
      </c>
      <c r="BE167" s="139">
        <f>IF(N167="základní",J167,0)</f>
        <v>0</v>
      </c>
      <c r="BF167" s="139">
        <f>IF(N167="snížená",J167,0)</f>
        <v>0</v>
      </c>
      <c r="BG167" s="139">
        <f>IF(N167="zákl. přenesená",J167,0)</f>
        <v>0</v>
      </c>
      <c r="BH167" s="139">
        <f>IF(N167="sníž. přenesená",J167,0)</f>
        <v>0</v>
      </c>
      <c r="BI167" s="139">
        <f>IF(N167="nulová",J167,0)</f>
        <v>0</v>
      </c>
      <c r="BJ167" s="18" t="s">
        <v>85</v>
      </c>
      <c r="BK167" s="139">
        <f>ROUND(I167*H167,2)</f>
        <v>0</v>
      </c>
      <c r="BL167" s="18" t="s">
        <v>146</v>
      </c>
      <c r="BM167" s="138" t="s">
        <v>244</v>
      </c>
    </row>
    <row r="168" spans="2:65" s="1" customFormat="1" ht="11.25">
      <c r="B168" s="33"/>
      <c r="D168" s="140" t="s">
        <v>147</v>
      </c>
      <c r="F168" s="141" t="s">
        <v>243</v>
      </c>
      <c r="I168" s="142"/>
      <c r="L168" s="33"/>
      <c r="M168" s="143"/>
      <c r="T168" s="54"/>
      <c r="AT168" s="18" t="s">
        <v>147</v>
      </c>
      <c r="AU168" s="18" t="s">
        <v>85</v>
      </c>
    </row>
    <row r="169" spans="2:65" s="1" customFormat="1" ht="19.5">
      <c r="B169" s="33"/>
      <c r="D169" s="140" t="s">
        <v>149</v>
      </c>
      <c r="F169" s="144" t="s">
        <v>216</v>
      </c>
      <c r="I169" s="142"/>
      <c r="L169" s="33"/>
      <c r="M169" s="143"/>
      <c r="T169" s="54"/>
      <c r="AT169" s="18" t="s">
        <v>149</v>
      </c>
      <c r="AU169" s="18" t="s">
        <v>85</v>
      </c>
    </row>
    <row r="170" spans="2:65" s="1" customFormat="1" ht="16.5" customHeight="1">
      <c r="B170" s="33"/>
      <c r="C170" s="145" t="s">
        <v>245</v>
      </c>
      <c r="D170" s="145" t="s">
        <v>165</v>
      </c>
      <c r="E170" s="146" t="s">
        <v>246</v>
      </c>
      <c r="F170" s="147" t="s">
        <v>247</v>
      </c>
      <c r="G170" s="148" t="s">
        <v>168</v>
      </c>
      <c r="H170" s="149">
        <v>1</v>
      </c>
      <c r="I170" s="150"/>
      <c r="J170" s="151">
        <f>ROUND(I170*H170,2)</f>
        <v>0</v>
      </c>
      <c r="K170" s="147" t="s">
        <v>21</v>
      </c>
      <c r="L170" s="33"/>
      <c r="M170" s="152" t="s">
        <v>21</v>
      </c>
      <c r="N170" s="153" t="s">
        <v>48</v>
      </c>
      <c r="P170" s="136">
        <f>O170*H170</f>
        <v>0</v>
      </c>
      <c r="Q170" s="136">
        <v>0</v>
      </c>
      <c r="R170" s="136">
        <f>Q170*H170</f>
        <v>0</v>
      </c>
      <c r="S170" s="136">
        <v>0</v>
      </c>
      <c r="T170" s="137">
        <f>S170*H170</f>
        <v>0</v>
      </c>
      <c r="AR170" s="138" t="s">
        <v>146</v>
      </c>
      <c r="AT170" s="138" t="s">
        <v>165</v>
      </c>
      <c r="AU170" s="138" t="s">
        <v>85</v>
      </c>
      <c r="AY170" s="18" t="s">
        <v>137</v>
      </c>
      <c r="BE170" s="139">
        <f>IF(N170="základní",J170,0)</f>
        <v>0</v>
      </c>
      <c r="BF170" s="139">
        <f>IF(N170="snížená",J170,0)</f>
        <v>0</v>
      </c>
      <c r="BG170" s="139">
        <f>IF(N170="zákl. přenesená",J170,0)</f>
        <v>0</v>
      </c>
      <c r="BH170" s="139">
        <f>IF(N170="sníž. přenesená",J170,0)</f>
        <v>0</v>
      </c>
      <c r="BI170" s="139">
        <f>IF(N170="nulová",J170,0)</f>
        <v>0</v>
      </c>
      <c r="BJ170" s="18" t="s">
        <v>85</v>
      </c>
      <c r="BK170" s="139">
        <f>ROUND(I170*H170,2)</f>
        <v>0</v>
      </c>
      <c r="BL170" s="18" t="s">
        <v>146</v>
      </c>
      <c r="BM170" s="138" t="s">
        <v>248</v>
      </c>
    </row>
    <row r="171" spans="2:65" s="1" customFormat="1" ht="11.25">
      <c r="B171" s="33"/>
      <c r="D171" s="140" t="s">
        <v>147</v>
      </c>
      <c r="F171" s="141" t="s">
        <v>247</v>
      </c>
      <c r="I171" s="142"/>
      <c r="L171" s="33"/>
      <c r="M171" s="143"/>
      <c r="T171" s="54"/>
      <c r="AT171" s="18" t="s">
        <v>147</v>
      </c>
      <c r="AU171" s="18" t="s">
        <v>85</v>
      </c>
    </row>
    <row r="172" spans="2:65" s="1" customFormat="1" ht="19.5">
      <c r="B172" s="33"/>
      <c r="D172" s="140" t="s">
        <v>149</v>
      </c>
      <c r="F172" s="144" t="s">
        <v>216</v>
      </c>
      <c r="I172" s="142"/>
      <c r="L172" s="33"/>
      <c r="M172" s="143"/>
      <c r="T172" s="54"/>
      <c r="AT172" s="18" t="s">
        <v>149</v>
      </c>
      <c r="AU172" s="18" t="s">
        <v>85</v>
      </c>
    </row>
    <row r="173" spans="2:65" s="1" customFormat="1" ht="16.5" customHeight="1">
      <c r="B173" s="33"/>
      <c r="C173" s="145" t="s">
        <v>198</v>
      </c>
      <c r="D173" s="145" t="s">
        <v>165</v>
      </c>
      <c r="E173" s="146" t="s">
        <v>249</v>
      </c>
      <c r="F173" s="147" t="s">
        <v>250</v>
      </c>
      <c r="G173" s="148" t="s">
        <v>251</v>
      </c>
      <c r="H173" s="149">
        <v>1000</v>
      </c>
      <c r="I173" s="150"/>
      <c r="J173" s="151">
        <f>ROUND(I173*H173,2)</f>
        <v>0</v>
      </c>
      <c r="K173" s="147" t="s">
        <v>21</v>
      </c>
      <c r="L173" s="33"/>
      <c r="M173" s="152" t="s">
        <v>21</v>
      </c>
      <c r="N173" s="153" t="s">
        <v>48</v>
      </c>
      <c r="P173" s="136">
        <f>O173*H173</f>
        <v>0</v>
      </c>
      <c r="Q173" s="136">
        <v>0</v>
      </c>
      <c r="R173" s="136">
        <f>Q173*H173</f>
        <v>0</v>
      </c>
      <c r="S173" s="136">
        <v>0</v>
      </c>
      <c r="T173" s="137">
        <f>S173*H173</f>
        <v>0</v>
      </c>
      <c r="AR173" s="138" t="s">
        <v>146</v>
      </c>
      <c r="AT173" s="138" t="s">
        <v>165</v>
      </c>
      <c r="AU173" s="138" t="s">
        <v>85</v>
      </c>
      <c r="AY173" s="18" t="s">
        <v>137</v>
      </c>
      <c r="BE173" s="139">
        <f>IF(N173="základní",J173,0)</f>
        <v>0</v>
      </c>
      <c r="BF173" s="139">
        <f>IF(N173="snížená",J173,0)</f>
        <v>0</v>
      </c>
      <c r="BG173" s="139">
        <f>IF(N173="zákl. přenesená",J173,0)</f>
        <v>0</v>
      </c>
      <c r="BH173" s="139">
        <f>IF(N173="sníž. přenesená",J173,0)</f>
        <v>0</v>
      </c>
      <c r="BI173" s="139">
        <f>IF(N173="nulová",J173,0)</f>
        <v>0</v>
      </c>
      <c r="BJ173" s="18" t="s">
        <v>85</v>
      </c>
      <c r="BK173" s="139">
        <f>ROUND(I173*H173,2)</f>
        <v>0</v>
      </c>
      <c r="BL173" s="18" t="s">
        <v>146</v>
      </c>
      <c r="BM173" s="138" t="s">
        <v>252</v>
      </c>
    </row>
    <row r="174" spans="2:65" s="1" customFormat="1" ht="11.25">
      <c r="B174" s="33"/>
      <c r="D174" s="140" t="s">
        <v>147</v>
      </c>
      <c r="F174" s="141" t="s">
        <v>250</v>
      </c>
      <c r="I174" s="142"/>
      <c r="L174" s="33"/>
      <c r="M174" s="143"/>
      <c r="T174" s="54"/>
      <c r="AT174" s="18" t="s">
        <v>147</v>
      </c>
      <c r="AU174" s="18" t="s">
        <v>85</v>
      </c>
    </row>
    <row r="175" spans="2:65" s="1" customFormat="1" ht="19.5">
      <c r="B175" s="33"/>
      <c r="D175" s="140" t="s">
        <v>149</v>
      </c>
      <c r="F175" s="144" t="s">
        <v>216</v>
      </c>
      <c r="I175" s="142"/>
      <c r="L175" s="33"/>
      <c r="M175" s="143"/>
      <c r="T175" s="54"/>
      <c r="AT175" s="18" t="s">
        <v>149</v>
      </c>
      <c r="AU175" s="18" t="s">
        <v>85</v>
      </c>
    </row>
    <row r="176" spans="2:65" s="12" customFormat="1" ht="11.25">
      <c r="B176" s="154"/>
      <c r="D176" s="140" t="s">
        <v>253</v>
      </c>
      <c r="E176" s="155" t="s">
        <v>21</v>
      </c>
      <c r="F176" s="156" t="s">
        <v>254</v>
      </c>
      <c r="H176" s="157">
        <v>1000</v>
      </c>
      <c r="I176" s="158"/>
      <c r="L176" s="154"/>
      <c r="M176" s="159"/>
      <c r="T176" s="160"/>
      <c r="AT176" s="155" t="s">
        <v>253</v>
      </c>
      <c r="AU176" s="155" t="s">
        <v>85</v>
      </c>
      <c r="AV176" s="12" t="s">
        <v>87</v>
      </c>
      <c r="AW176" s="12" t="s">
        <v>38</v>
      </c>
      <c r="AX176" s="12" t="s">
        <v>85</v>
      </c>
      <c r="AY176" s="155" t="s">
        <v>137</v>
      </c>
    </row>
    <row r="177" spans="2:65" s="1" customFormat="1" ht="16.5" customHeight="1">
      <c r="B177" s="33"/>
      <c r="C177" s="145" t="s">
        <v>255</v>
      </c>
      <c r="D177" s="145" t="s">
        <v>165</v>
      </c>
      <c r="E177" s="146" t="s">
        <v>256</v>
      </c>
      <c r="F177" s="147" t="s">
        <v>257</v>
      </c>
      <c r="G177" s="148" t="s">
        <v>168</v>
      </c>
      <c r="H177" s="149">
        <v>1</v>
      </c>
      <c r="I177" s="150"/>
      <c r="J177" s="151">
        <f>ROUND(I177*H177,2)</f>
        <v>0</v>
      </c>
      <c r="K177" s="147" t="s">
        <v>21</v>
      </c>
      <c r="L177" s="33"/>
      <c r="M177" s="152" t="s">
        <v>21</v>
      </c>
      <c r="N177" s="153" t="s">
        <v>48</v>
      </c>
      <c r="P177" s="136">
        <f>O177*H177</f>
        <v>0</v>
      </c>
      <c r="Q177" s="136">
        <v>0</v>
      </c>
      <c r="R177" s="136">
        <f>Q177*H177</f>
        <v>0</v>
      </c>
      <c r="S177" s="136">
        <v>0</v>
      </c>
      <c r="T177" s="137">
        <f>S177*H177</f>
        <v>0</v>
      </c>
      <c r="AR177" s="138" t="s">
        <v>146</v>
      </c>
      <c r="AT177" s="138" t="s">
        <v>165</v>
      </c>
      <c r="AU177" s="138" t="s">
        <v>85</v>
      </c>
      <c r="AY177" s="18" t="s">
        <v>137</v>
      </c>
      <c r="BE177" s="139">
        <f>IF(N177="základní",J177,0)</f>
        <v>0</v>
      </c>
      <c r="BF177" s="139">
        <f>IF(N177="snížená",J177,0)</f>
        <v>0</v>
      </c>
      <c r="BG177" s="139">
        <f>IF(N177="zákl. přenesená",J177,0)</f>
        <v>0</v>
      </c>
      <c r="BH177" s="139">
        <f>IF(N177="sníž. přenesená",J177,0)</f>
        <v>0</v>
      </c>
      <c r="BI177" s="139">
        <f>IF(N177="nulová",J177,0)</f>
        <v>0</v>
      </c>
      <c r="BJ177" s="18" t="s">
        <v>85</v>
      </c>
      <c r="BK177" s="139">
        <f>ROUND(I177*H177,2)</f>
        <v>0</v>
      </c>
      <c r="BL177" s="18" t="s">
        <v>146</v>
      </c>
      <c r="BM177" s="138" t="s">
        <v>258</v>
      </c>
    </row>
    <row r="178" spans="2:65" s="1" customFormat="1" ht="11.25">
      <c r="B178" s="33"/>
      <c r="D178" s="140" t="s">
        <v>147</v>
      </c>
      <c r="F178" s="141" t="s">
        <v>257</v>
      </c>
      <c r="I178" s="142"/>
      <c r="L178" s="33"/>
      <c r="M178" s="143"/>
      <c r="T178" s="54"/>
      <c r="AT178" s="18" t="s">
        <v>147</v>
      </c>
      <c r="AU178" s="18" t="s">
        <v>85</v>
      </c>
    </row>
    <row r="179" spans="2:65" s="1" customFormat="1" ht="19.5">
      <c r="B179" s="33"/>
      <c r="D179" s="140" t="s">
        <v>149</v>
      </c>
      <c r="F179" s="144" t="s">
        <v>216</v>
      </c>
      <c r="I179" s="142"/>
      <c r="L179" s="33"/>
      <c r="M179" s="143"/>
      <c r="T179" s="54"/>
      <c r="AT179" s="18" t="s">
        <v>149</v>
      </c>
      <c r="AU179" s="18" t="s">
        <v>85</v>
      </c>
    </row>
    <row r="180" spans="2:65" s="1" customFormat="1" ht="16.5" customHeight="1">
      <c r="B180" s="33"/>
      <c r="C180" s="145" t="s">
        <v>259</v>
      </c>
      <c r="D180" s="145" t="s">
        <v>165</v>
      </c>
      <c r="E180" s="146" t="s">
        <v>260</v>
      </c>
      <c r="F180" s="147" t="s">
        <v>261</v>
      </c>
      <c r="G180" s="148" t="s">
        <v>262</v>
      </c>
      <c r="H180" s="149">
        <v>4</v>
      </c>
      <c r="I180" s="150"/>
      <c r="J180" s="151">
        <f>ROUND(I180*H180,2)</f>
        <v>0</v>
      </c>
      <c r="K180" s="147" t="s">
        <v>21</v>
      </c>
      <c r="L180" s="33"/>
      <c r="M180" s="152" t="s">
        <v>21</v>
      </c>
      <c r="N180" s="153" t="s">
        <v>48</v>
      </c>
      <c r="P180" s="136">
        <f>O180*H180</f>
        <v>0</v>
      </c>
      <c r="Q180" s="136">
        <v>0</v>
      </c>
      <c r="R180" s="136">
        <f>Q180*H180</f>
        <v>0</v>
      </c>
      <c r="S180" s="136">
        <v>0</v>
      </c>
      <c r="T180" s="137">
        <f>S180*H180</f>
        <v>0</v>
      </c>
      <c r="AR180" s="138" t="s">
        <v>153</v>
      </c>
      <c r="AT180" s="138" t="s">
        <v>165</v>
      </c>
      <c r="AU180" s="138" t="s">
        <v>85</v>
      </c>
      <c r="AY180" s="18" t="s">
        <v>137</v>
      </c>
      <c r="BE180" s="139">
        <f>IF(N180="základní",J180,0)</f>
        <v>0</v>
      </c>
      <c r="BF180" s="139">
        <f>IF(N180="snížená",J180,0)</f>
        <v>0</v>
      </c>
      <c r="BG180" s="139">
        <f>IF(N180="zákl. přenesená",J180,0)</f>
        <v>0</v>
      </c>
      <c r="BH180" s="139">
        <f>IF(N180="sníž. přenesená",J180,0)</f>
        <v>0</v>
      </c>
      <c r="BI180" s="139">
        <f>IF(N180="nulová",J180,0)</f>
        <v>0</v>
      </c>
      <c r="BJ180" s="18" t="s">
        <v>85</v>
      </c>
      <c r="BK180" s="139">
        <f>ROUND(I180*H180,2)</f>
        <v>0</v>
      </c>
      <c r="BL180" s="18" t="s">
        <v>153</v>
      </c>
      <c r="BM180" s="138" t="s">
        <v>263</v>
      </c>
    </row>
    <row r="181" spans="2:65" s="1" customFormat="1" ht="11.25">
      <c r="B181" s="33"/>
      <c r="D181" s="140" t="s">
        <v>147</v>
      </c>
      <c r="F181" s="141" t="s">
        <v>261</v>
      </c>
      <c r="I181" s="142"/>
      <c r="L181" s="33"/>
      <c r="M181" s="143"/>
      <c r="T181" s="54"/>
      <c r="AT181" s="18" t="s">
        <v>147</v>
      </c>
      <c r="AU181" s="18" t="s">
        <v>85</v>
      </c>
    </row>
    <row r="182" spans="2:65" s="1" customFormat="1" ht="19.5">
      <c r="B182" s="33"/>
      <c r="D182" s="140" t="s">
        <v>149</v>
      </c>
      <c r="F182" s="144" t="s">
        <v>264</v>
      </c>
      <c r="I182" s="142"/>
      <c r="L182" s="33"/>
      <c r="M182" s="143"/>
      <c r="T182" s="54"/>
      <c r="AT182" s="18" t="s">
        <v>149</v>
      </c>
      <c r="AU182" s="18" t="s">
        <v>85</v>
      </c>
    </row>
    <row r="183" spans="2:65" s="11" customFormat="1" ht="25.9" customHeight="1">
      <c r="B183" s="116"/>
      <c r="D183" s="117" t="s">
        <v>76</v>
      </c>
      <c r="E183" s="118" t="s">
        <v>265</v>
      </c>
      <c r="F183" s="118" t="s">
        <v>136</v>
      </c>
      <c r="I183" s="119"/>
      <c r="J183" s="120">
        <f>BK183</f>
        <v>0</v>
      </c>
      <c r="L183" s="116"/>
      <c r="M183" s="121"/>
      <c r="P183" s="122">
        <f>SUM(P184:P212)</f>
        <v>0</v>
      </c>
      <c r="R183" s="122">
        <f>SUM(R184:R212)</f>
        <v>0</v>
      </c>
      <c r="T183" s="123">
        <f>SUM(T184:T212)</f>
        <v>0</v>
      </c>
      <c r="AR183" s="117" t="s">
        <v>85</v>
      </c>
      <c r="AT183" s="124" t="s">
        <v>76</v>
      </c>
      <c r="AU183" s="124" t="s">
        <v>77</v>
      </c>
      <c r="AY183" s="117" t="s">
        <v>137</v>
      </c>
      <c r="BK183" s="125">
        <f>SUM(BK184:BK212)</f>
        <v>0</v>
      </c>
    </row>
    <row r="184" spans="2:65" s="1" customFormat="1" ht="16.5" customHeight="1">
      <c r="B184" s="33"/>
      <c r="C184" s="145" t="s">
        <v>266</v>
      </c>
      <c r="D184" s="145" t="s">
        <v>165</v>
      </c>
      <c r="E184" s="146" t="s">
        <v>267</v>
      </c>
      <c r="F184" s="147" t="s">
        <v>268</v>
      </c>
      <c r="G184" s="148" t="s">
        <v>213</v>
      </c>
      <c r="H184" s="149">
        <v>38.65</v>
      </c>
      <c r="I184" s="150"/>
      <c r="J184" s="151">
        <f>ROUND(I184*H184,2)</f>
        <v>0</v>
      </c>
      <c r="K184" s="147" t="s">
        <v>21</v>
      </c>
      <c r="L184" s="33"/>
      <c r="M184" s="152" t="s">
        <v>21</v>
      </c>
      <c r="N184" s="153" t="s">
        <v>48</v>
      </c>
      <c r="P184" s="136">
        <f>O184*H184</f>
        <v>0</v>
      </c>
      <c r="Q184" s="136">
        <v>0</v>
      </c>
      <c r="R184" s="136">
        <f>Q184*H184</f>
        <v>0</v>
      </c>
      <c r="S184" s="136">
        <v>0</v>
      </c>
      <c r="T184" s="137">
        <f>S184*H184</f>
        <v>0</v>
      </c>
      <c r="AR184" s="138" t="s">
        <v>146</v>
      </c>
      <c r="AT184" s="138" t="s">
        <v>165</v>
      </c>
      <c r="AU184" s="138" t="s">
        <v>85</v>
      </c>
      <c r="AY184" s="18" t="s">
        <v>137</v>
      </c>
      <c r="BE184" s="139">
        <f>IF(N184="základní",J184,0)</f>
        <v>0</v>
      </c>
      <c r="BF184" s="139">
        <f>IF(N184="snížená",J184,0)</f>
        <v>0</v>
      </c>
      <c r="BG184" s="139">
        <f>IF(N184="zákl. přenesená",J184,0)</f>
        <v>0</v>
      </c>
      <c r="BH184" s="139">
        <f>IF(N184="sníž. přenesená",J184,0)</f>
        <v>0</v>
      </c>
      <c r="BI184" s="139">
        <f>IF(N184="nulová",J184,0)</f>
        <v>0</v>
      </c>
      <c r="BJ184" s="18" t="s">
        <v>85</v>
      </c>
      <c r="BK184" s="139">
        <f>ROUND(I184*H184,2)</f>
        <v>0</v>
      </c>
      <c r="BL184" s="18" t="s">
        <v>146</v>
      </c>
      <c r="BM184" s="138" t="s">
        <v>269</v>
      </c>
    </row>
    <row r="185" spans="2:65" s="1" customFormat="1" ht="11.25">
      <c r="B185" s="33"/>
      <c r="D185" s="140" t="s">
        <v>147</v>
      </c>
      <c r="F185" s="141" t="s">
        <v>270</v>
      </c>
      <c r="I185" s="142"/>
      <c r="L185" s="33"/>
      <c r="M185" s="143"/>
      <c r="T185" s="54"/>
      <c r="AT185" s="18" t="s">
        <v>147</v>
      </c>
      <c r="AU185" s="18" t="s">
        <v>85</v>
      </c>
    </row>
    <row r="186" spans="2:65" s="1" customFormat="1" ht="19.5">
      <c r="B186" s="33"/>
      <c r="D186" s="140" t="s">
        <v>149</v>
      </c>
      <c r="F186" s="144" t="s">
        <v>216</v>
      </c>
      <c r="I186" s="142"/>
      <c r="L186" s="33"/>
      <c r="M186" s="143"/>
      <c r="T186" s="54"/>
      <c r="AT186" s="18" t="s">
        <v>149</v>
      </c>
      <c r="AU186" s="18" t="s">
        <v>85</v>
      </c>
    </row>
    <row r="187" spans="2:65" s="1" customFormat="1" ht="16.5" customHeight="1">
      <c r="B187" s="33"/>
      <c r="C187" s="145" t="s">
        <v>202</v>
      </c>
      <c r="D187" s="145" t="s">
        <v>165</v>
      </c>
      <c r="E187" s="146" t="s">
        <v>271</v>
      </c>
      <c r="F187" s="147" t="s">
        <v>272</v>
      </c>
      <c r="G187" s="148" t="s">
        <v>161</v>
      </c>
      <c r="H187" s="149">
        <v>135</v>
      </c>
      <c r="I187" s="150"/>
      <c r="J187" s="151">
        <f>ROUND(I187*H187,2)</f>
        <v>0</v>
      </c>
      <c r="K187" s="147" t="s">
        <v>21</v>
      </c>
      <c r="L187" s="33"/>
      <c r="M187" s="152" t="s">
        <v>21</v>
      </c>
      <c r="N187" s="153" t="s">
        <v>48</v>
      </c>
      <c r="P187" s="136">
        <f>O187*H187</f>
        <v>0</v>
      </c>
      <c r="Q187" s="136">
        <v>0</v>
      </c>
      <c r="R187" s="136">
        <f>Q187*H187</f>
        <v>0</v>
      </c>
      <c r="S187" s="136">
        <v>0</v>
      </c>
      <c r="T187" s="137">
        <f>S187*H187</f>
        <v>0</v>
      </c>
      <c r="AR187" s="138" t="s">
        <v>146</v>
      </c>
      <c r="AT187" s="138" t="s">
        <v>165</v>
      </c>
      <c r="AU187" s="138" t="s">
        <v>85</v>
      </c>
      <c r="AY187" s="18" t="s">
        <v>137</v>
      </c>
      <c r="BE187" s="139">
        <f>IF(N187="základní",J187,0)</f>
        <v>0</v>
      </c>
      <c r="BF187" s="139">
        <f>IF(N187="snížená",J187,0)</f>
        <v>0</v>
      </c>
      <c r="BG187" s="139">
        <f>IF(N187="zákl. přenesená",J187,0)</f>
        <v>0</v>
      </c>
      <c r="BH187" s="139">
        <f>IF(N187="sníž. přenesená",J187,0)</f>
        <v>0</v>
      </c>
      <c r="BI187" s="139">
        <f>IF(N187="nulová",J187,0)</f>
        <v>0</v>
      </c>
      <c r="BJ187" s="18" t="s">
        <v>85</v>
      </c>
      <c r="BK187" s="139">
        <f>ROUND(I187*H187,2)</f>
        <v>0</v>
      </c>
      <c r="BL187" s="18" t="s">
        <v>146</v>
      </c>
      <c r="BM187" s="138" t="s">
        <v>273</v>
      </c>
    </row>
    <row r="188" spans="2:65" s="1" customFormat="1" ht="11.25">
      <c r="B188" s="33"/>
      <c r="D188" s="140" t="s">
        <v>147</v>
      </c>
      <c r="F188" s="141" t="s">
        <v>272</v>
      </c>
      <c r="I188" s="142"/>
      <c r="L188" s="33"/>
      <c r="M188" s="143"/>
      <c r="T188" s="54"/>
      <c r="AT188" s="18" t="s">
        <v>147</v>
      </c>
      <c r="AU188" s="18" t="s">
        <v>85</v>
      </c>
    </row>
    <row r="189" spans="2:65" s="1" customFormat="1" ht="19.5">
      <c r="B189" s="33"/>
      <c r="D189" s="140" t="s">
        <v>149</v>
      </c>
      <c r="F189" s="144" t="s">
        <v>216</v>
      </c>
      <c r="I189" s="142"/>
      <c r="L189" s="33"/>
      <c r="M189" s="143"/>
      <c r="T189" s="54"/>
      <c r="AT189" s="18" t="s">
        <v>149</v>
      </c>
      <c r="AU189" s="18" t="s">
        <v>85</v>
      </c>
    </row>
    <row r="190" spans="2:65" s="1" customFormat="1" ht="16.5" customHeight="1">
      <c r="B190" s="33"/>
      <c r="C190" s="145" t="s">
        <v>274</v>
      </c>
      <c r="D190" s="145" t="s">
        <v>165</v>
      </c>
      <c r="E190" s="146" t="s">
        <v>275</v>
      </c>
      <c r="F190" s="147" t="s">
        <v>276</v>
      </c>
      <c r="G190" s="148" t="s">
        <v>213</v>
      </c>
      <c r="H190" s="149">
        <v>69.55</v>
      </c>
      <c r="I190" s="150"/>
      <c r="J190" s="151">
        <f>ROUND(I190*H190,2)</f>
        <v>0</v>
      </c>
      <c r="K190" s="147" t="s">
        <v>21</v>
      </c>
      <c r="L190" s="33"/>
      <c r="M190" s="152" t="s">
        <v>21</v>
      </c>
      <c r="N190" s="153" t="s">
        <v>48</v>
      </c>
      <c r="P190" s="136">
        <f>O190*H190</f>
        <v>0</v>
      </c>
      <c r="Q190" s="136">
        <v>0</v>
      </c>
      <c r="R190" s="136">
        <f>Q190*H190</f>
        <v>0</v>
      </c>
      <c r="S190" s="136">
        <v>0</v>
      </c>
      <c r="T190" s="137">
        <f>S190*H190</f>
        <v>0</v>
      </c>
      <c r="AR190" s="138" t="s">
        <v>146</v>
      </c>
      <c r="AT190" s="138" t="s">
        <v>165</v>
      </c>
      <c r="AU190" s="138" t="s">
        <v>85</v>
      </c>
      <c r="AY190" s="18" t="s">
        <v>137</v>
      </c>
      <c r="BE190" s="139">
        <f>IF(N190="základní",J190,0)</f>
        <v>0</v>
      </c>
      <c r="BF190" s="139">
        <f>IF(N190="snížená",J190,0)</f>
        <v>0</v>
      </c>
      <c r="BG190" s="139">
        <f>IF(N190="zákl. přenesená",J190,0)</f>
        <v>0</v>
      </c>
      <c r="BH190" s="139">
        <f>IF(N190="sníž. přenesená",J190,0)</f>
        <v>0</v>
      </c>
      <c r="BI190" s="139">
        <f>IF(N190="nulová",J190,0)</f>
        <v>0</v>
      </c>
      <c r="BJ190" s="18" t="s">
        <v>85</v>
      </c>
      <c r="BK190" s="139">
        <f>ROUND(I190*H190,2)</f>
        <v>0</v>
      </c>
      <c r="BL190" s="18" t="s">
        <v>146</v>
      </c>
      <c r="BM190" s="138" t="s">
        <v>277</v>
      </c>
    </row>
    <row r="191" spans="2:65" s="1" customFormat="1" ht="11.25">
      <c r="B191" s="33"/>
      <c r="D191" s="140" t="s">
        <v>147</v>
      </c>
      <c r="F191" s="141" t="s">
        <v>276</v>
      </c>
      <c r="I191" s="142"/>
      <c r="L191" s="33"/>
      <c r="M191" s="143"/>
      <c r="T191" s="54"/>
      <c r="AT191" s="18" t="s">
        <v>147</v>
      </c>
      <c r="AU191" s="18" t="s">
        <v>85</v>
      </c>
    </row>
    <row r="192" spans="2:65" s="1" customFormat="1" ht="19.5">
      <c r="B192" s="33"/>
      <c r="D192" s="140" t="s">
        <v>149</v>
      </c>
      <c r="F192" s="144" t="s">
        <v>216</v>
      </c>
      <c r="I192" s="142"/>
      <c r="L192" s="33"/>
      <c r="M192" s="143"/>
      <c r="T192" s="54"/>
      <c r="AT192" s="18" t="s">
        <v>149</v>
      </c>
      <c r="AU192" s="18" t="s">
        <v>85</v>
      </c>
    </row>
    <row r="193" spans="2:65" s="1" customFormat="1" ht="16.5" customHeight="1">
      <c r="B193" s="33"/>
      <c r="C193" s="145" t="s">
        <v>204</v>
      </c>
      <c r="D193" s="145" t="s">
        <v>165</v>
      </c>
      <c r="E193" s="146" t="s">
        <v>278</v>
      </c>
      <c r="F193" s="147" t="s">
        <v>279</v>
      </c>
      <c r="G193" s="148" t="s">
        <v>161</v>
      </c>
      <c r="H193" s="149">
        <v>73</v>
      </c>
      <c r="I193" s="150"/>
      <c r="J193" s="151">
        <f>ROUND(I193*H193,2)</f>
        <v>0</v>
      </c>
      <c r="K193" s="147" t="s">
        <v>21</v>
      </c>
      <c r="L193" s="33"/>
      <c r="M193" s="152" t="s">
        <v>21</v>
      </c>
      <c r="N193" s="153" t="s">
        <v>48</v>
      </c>
      <c r="P193" s="136">
        <f>O193*H193</f>
        <v>0</v>
      </c>
      <c r="Q193" s="136">
        <v>0</v>
      </c>
      <c r="R193" s="136">
        <f>Q193*H193</f>
        <v>0</v>
      </c>
      <c r="S193" s="136">
        <v>0</v>
      </c>
      <c r="T193" s="137">
        <f>S193*H193</f>
        <v>0</v>
      </c>
      <c r="AR193" s="138" t="s">
        <v>146</v>
      </c>
      <c r="AT193" s="138" t="s">
        <v>165</v>
      </c>
      <c r="AU193" s="138" t="s">
        <v>85</v>
      </c>
      <c r="AY193" s="18" t="s">
        <v>137</v>
      </c>
      <c r="BE193" s="139">
        <f>IF(N193="základní",J193,0)</f>
        <v>0</v>
      </c>
      <c r="BF193" s="139">
        <f>IF(N193="snížená",J193,0)</f>
        <v>0</v>
      </c>
      <c r="BG193" s="139">
        <f>IF(N193="zákl. přenesená",J193,0)</f>
        <v>0</v>
      </c>
      <c r="BH193" s="139">
        <f>IF(N193="sníž. přenesená",J193,0)</f>
        <v>0</v>
      </c>
      <c r="BI193" s="139">
        <f>IF(N193="nulová",J193,0)</f>
        <v>0</v>
      </c>
      <c r="BJ193" s="18" t="s">
        <v>85</v>
      </c>
      <c r="BK193" s="139">
        <f>ROUND(I193*H193,2)</f>
        <v>0</v>
      </c>
      <c r="BL193" s="18" t="s">
        <v>146</v>
      </c>
      <c r="BM193" s="138" t="s">
        <v>280</v>
      </c>
    </row>
    <row r="194" spans="2:65" s="1" customFormat="1" ht="11.25">
      <c r="B194" s="33"/>
      <c r="D194" s="140" t="s">
        <v>147</v>
      </c>
      <c r="F194" s="141" t="s">
        <v>279</v>
      </c>
      <c r="I194" s="142"/>
      <c r="L194" s="33"/>
      <c r="M194" s="143"/>
      <c r="T194" s="54"/>
      <c r="AT194" s="18" t="s">
        <v>147</v>
      </c>
      <c r="AU194" s="18" t="s">
        <v>85</v>
      </c>
    </row>
    <row r="195" spans="2:65" s="1" customFormat="1" ht="19.5">
      <c r="B195" s="33"/>
      <c r="D195" s="140" t="s">
        <v>149</v>
      </c>
      <c r="F195" s="144" t="s">
        <v>216</v>
      </c>
      <c r="I195" s="142"/>
      <c r="L195" s="33"/>
      <c r="M195" s="143"/>
      <c r="T195" s="54"/>
      <c r="AT195" s="18" t="s">
        <v>149</v>
      </c>
      <c r="AU195" s="18" t="s">
        <v>85</v>
      </c>
    </row>
    <row r="196" spans="2:65" s="1" customFormat="1" ht="16.5" customHeight="1">
      <c r="B196" s="33"/>
      <c r="C196" s="145" t="s">
        <v>281</v>
      </c>
      <c r="D196" s="145" t="s">
        <v>165</v>
      </c>
      <c r="E196" s="146" t="s">
        <v>282</v>
      </c>
      <c r="F196" s="147" t="s">
        <v>283</v>
      </c>
      <c r="G196" s="148" t="s">
        <v>161</v>
      </c>
      <c r="H196" s="149">
        <v>73</v>
      </c>
      <c r="I196" s="150"/>
      <c r="J196" s="151">
        <f>ROUND(I196*H196,2)</f>
        <v>0</v>
      </c>
      <c r="K196" s="147" t="s">
        <v>21</v>
      </c>
      <c r="L196" s="33"/>
      <c r="M196" s="152" t="s">
        <v>21</v>
      </c>
      <c r="N196" s="153" t="s">
        <v>48</v>
      </c>
      <c r="P196" s="136">
        <f>O196*H196</f>
        <v>0</v>
      </c>
      <c r="Q196" s="136">
        <v>0</v>
      </c>
      <c r="R196" s="136">
        <f>Q196*H196</f>
        <v>0</v>
      </c>
      <c r="S196" s="136">
        <v>0</v>
      </c>
      <c r="T196" s="137">
        <f>S196*H196</f>
        <v>0</v>
      </c>
      <c r="AR196" s="138" t="s">
        <v>146</v>
      </c>
      <c r="AT196" s="138" t="s">
        <v>165</v>
      </c>
      <c r="AU196" s="138" t="s">
        <v>85</v>
      </c>
      <c r="AY196" s="18" t="s">
        <v>137</v>
      </c>
      <c r="BE196" s="139">
        <f>IF(N196="základní",J196,0)</f>
        <v>0</v>
      </c>
      <c r="BF196" s="139">
        <f>IF(N196="snížená",J196,0)</f>
        <v>0</v>
      </c>
      <c r="BG196" s="139">
        <f>IF(N196="zákl. přenesená",J196,0)</f>
        <v>0</v>
      </c>
      <c r="BH196" s="139">
        <f>IF(N196="sníž. přenesená",J196,0)</f>
        <v>0</v>
      </c>
      <c r="BI196" s="139">
        <f>IF(N196="nulová",J196,0)</f>
        <v>0</v>
      </c>
      <c r="BJ196" s="18" t="s">
        <v>85</v>
      </c>
      <c r="BK196" s="139">
        <f>ROUND(I196*H196,2)</f>
        <v>0</v>
      </c>
      <c r="BL196" s="18" t="s">
        <v>146</v>
      </c>
      <c r="BM196" s="138" t="s">
        <v>284</v>
      </c>
    </row>
    <row r="197" spans="2:65" s="1" customFormat="1" ht="11.25">
      <c r="B197" s="33"/>
      <c r="D197" s="140" t="s">
        <v>147</v>
      </c>
      <c r="F197" s="141" t="s">
        <v>285</v>
      </c>
      <c r="I197" s="142"/>
      <c r="L197" s="33"/>
      <c r="M197" s="143"/>
      <c r="T197" s="54"/>
      <c r="AT197" s="18" t="s">
        <v>147</v>
      </c>
      <c r="AU197" s="18" t="s">
        <v>85</v>
      </c>
    </row>
    <row r="198" spans="2:65" s="1" customFormat="1" ht="19.5">
      <c r="B198" s="33"/>
      <c r="D198" s="140" t="s">
        <v>149</v>
      </c>
      <c r="F198" s="144" t="s">
        <v>216</v>
      </c>
      <c r="I198" s="142"/>
      <c r="L198" s="33"/>
      <c r="M198" s="143"/>
      <c r="T198" s="54"/>
      <c r="AT198" s="18" t="s">
        <v>149</v>
      </c>
      <c r="AU198" s="18" t="s">
        <v>85</v>
      </c>
    </row>
    <row r="199" spans="2:65" s="1" customFormat="1" ht="16.5" customHeight="1">
      <c r="B199" s="33"/>
      <c r="C199" s="145" t="s">
        <v>207</v>
      </c>
      <c r="D199" s="145" t="s">
        <v>165</v>
      </c>
      <c r="E199" s="146" t="s">
        <v>286</v>
      </c>
      <c r="F199" s="147" t="s">
        <v>287</v>
      </c>
      <c r="G199" s="148" t="s">
        <v>161</v>
      </c>
      <c r="H199" s="149">
        <v>12</v>
      </c>
      <c r="I199" s="150"/>
      <c r="J199" s="151">
        <f>ROUND(I199*H199,2)</f>
        <v>0</v>
      </c>
      <c r="K199" s="147" t="s">
        <v>21</v>
      </c>
      <c r="L199" s="33"/>
      <c r="M199" s="152" t="s">
        <v>21</v>
      </c>
      <c r="N199" s="153" t="s">
        <v>48</v>
      </c>
      <c r="P199" s="136">
        <f>O199*H199</f>
        <v>0</v>
      </c>
      <c r="Q199" s="136">
        <v>0</v>
      </c>
      <c r="R199" s="136">
        <f>Q199*H199</f>
        <v>0</v>
      </c>
      <c r="S199" s="136">
        <v>0</v>
      </c>
      <c r="T199" s="137">
        <f>S199*H199</f>
        <v>0</v>
      </c>
      <c r="AR199" s="138" t="s">
        <v>146</v>
      </c>
      <c r="AT199" s="138" t="s">
        <v>165</v>
      </c>
      <c r="AU199" s="138" t="s">
        <v>85</v>
      </c>
      <c r="AY199" s="18" t="s">
        <v>137</v>
      </c>
      <c r="BE199" s="139">
        <f>IF(N199="základní",J199,0)</f>
        <v>0</v>
      </c>
      <c r="BF199" s="139">
        <f>IF(N199="snížená",J199,0)</f>
        <v>0</v>
      </c>
      <c r="BG199" s="139">
        <f>IF(N199="zákl. přenesená",J199,0)</f>
        <v>0</v>
      </c>
      <c r="BH199" s="139">
        <f>IF(N199="sníž. přenesená",J199,0)</f>
        <v>0</v>
      </c>
      <c r="BI199" s="139">
        <f>IF(N199="nulová",J199,0)</f>
        <v>0</v>
      </c>
      <c r="BJ199" s="18" t="s">
        <v>85</v>
      </c>
      <c r="BK199" s="139">
        <f>ROUND(I199*H199,2)</f>
        <v>0</v>
      </c>
      <c r="BL199" s="18" t="s">
        <v>146</v>
      </c>
      <c r="BM199" s="138" t="s">
        <v>288</v>
      </c>
    </row>
    <row r="200" spans="2:65" s="1" customFormat="1" ht="11.25">
      <c r="B200" s="33"/>
      <c r="D200" s="140" t="s">
        <v>147</v>
      </c>
      <c r="F200" s="141" t="s">
        <v>289</v>
      </c>
      <c r="I200" s="142"/>
      <c r="L200" s="33"/>
      <c r="M200" s="143"/>
      <c r="T200" s="54"/>
      <c r="AT200" s="18" t="s">
        <v>147</v>
      </c>
      <c r="AU200" s="18" t="s">
        <v>85</v>
      </c>
    </row>
    <row r="201" spans="2:65" s="1" customFormat="1" ht="19.5">
      <c r="B201" s="33"/>
      <c r="D201" s="140" t="s">
        <v>149</v>
      </c>
      <c r="F201" s="144" t="s">
        <v>216</v>
      </c>
      <c r="I201" s="142"/>
      <c r="L201" s="33"/>
      <c r="M201" s="143"/>
      <c r="T201" s="54"/>
      <c r="AT201" s="18" t="s">
        <v>149</v>
      </c>
      <c r="AU201" s="18" t="s">
        <v>85</v>
      </c>
    </row>
    <row r="202" spans="2:65" s="1" customFormat="1" ht="16.5" customHeight="1">
      <c r="B202" s="33"/>
      <c r="C202" s="145" t="s">
        <v>290</v>
      </c>
      <c r="D202" s="145" t="s">
        <v>165</v>
      </c>
      <c r="E202" s="146" t="s">
        <v>291</v>
      </c>
      <c r="F202" s="147" t="s">
        <v>292</v>
      </c>
      <c r="G202" s="148" t="s">
        <v>161</v>
      </c>
      <c r="H202" s="149">
        <v>4</v>
      </c>
      <c r="I202" s="150"/>
      <c r="J202" s="151">
        <f>ROUND(I202*H202,2)</f>
        <v>0</v>
      </c>
      <c r="K202" s="147" t="s">
        <v>21</v>
      </c>
      <c r="L202" s="33"/>
      <c r="M202" s="152" t="s">
        <v>21</v>
      </c>
      <c r="N202" s="153" t="s">
        <v>48</v>
      </c>
      <c r="P202" s="136">
        <f>O202*H202</f>
        <v>0</v>
      </c>
      <c r="Q202" s="136">
        <v>0</v>
      </c>
      <c r="R202" s="136">
        <f>Q202*H202</f>
        <v>0</v>
      </c>
      <c r="S202" s="136">
        <v>0</v>
      </c>
      <c r="T202" s="137">
        <f>S202*H202</f>
        <v>0</v>
      </c>
      <c r="AR202" s="138" t="s">
        <v>146</v>
      </c>
      <c r="AT202" s="138" t="s">
        <v>165</v>
      </c>
      <c r="AU202" s="138" t="s">
        <v>85</v>
      </c>
      <c r="AY202" s="18" t="s">
        <v>137</v>
      </c>
      <c r="BE202" s="139">
        <f>IF(N202="základní",J202,0)</f>
        <v>0</v>
      </c>
      <c r="BF202" s="139">
        <f>IF(N202="snížená",J202,0)</f>
        <v>0</v>
      </c>
      <c r="BG202" s="139">
        <f>IF(N202="zákl. přenesená",J202,0)</f>
        <v>0</v>
      </c>
      <c r="BH202" s="139">
        <f>IF(N202="sníž. přenesená",J202,0)</f>
        <v>0</v>
      </c>
      <c r="BI202" s="139">
        <f>IF(N202="nulová",J202,0)</f>
        <v>0</v>
      </c>
      <c r="BJ202" s="18" t="s">
        <v>85</v>
      </c>
      <c r="BK202" s="139">
        <f>ROUND(I202*H202,2)</f>
        <v>0</v>
      </c>
      <c r="BL202" s="18" t="s">
        <v>146</v>
      </c>
      <c r="BM202" s="138" t="s">
        <v>293</v>
      </c>
    </row>
    <row r="203" spans="2:65" s="1" customFormat="1" ht="11.25">
      <c r="B203" s="33"/>
      <c r="D203" s="140" t="s">
        <v>147</v>
      </c>
      <c r="F203" s="141" t="s">
        <v>294</v>
      </c>
      <c r="I203" s="142"/>
      <c r="L203" s="33"/>
      <c r="M203" s="143"/>
      <c r="T203" s="54"/>
      <c r="AT203" s="18" t="s">
        <v>147</v>
      </c>
      <c r="AU203" s="18" t="s">
        <v>85</v>
      </c>
    </row>
    <row r="204" spans="2:65" s="1" customFormat="1" ht="19.5">
      <c r="B204" s="33"/>
      <c r="D204" s="140" t="s">
        <v>149</v>
      </c>
      <c r="F204" s="144" t="s">
        <v>216</v>
      </c>
      <c r="I204" s="142"/>
      <c r="L204" s="33"/>
      <c r="M204" s="143"/>
      <c r="T204" s="54"/>
      <c r="AT204" s="18" t="s">
        <v>149</v>
      </c>
      <c r="AU204" s="18" t="s">
        <v>85</v>
      </c>
    </row>
    <row r="205" spans="2:65" s="1" customFormat="1" ht="16.5" customHeight="1">
      <c r="B205" s="33"/>
      <c r="C205" s="145" t="s">
        <v>295</v>
      </c>
      <c r="D205" s="145" t="s">
        <v>165</v>
      </c>
      <c r="E205" s="146" t="s">
        <v>296</v>
      </c>
      <c r="F205" s="147" t="s">
        <v>297</v>
      </c>
      <c r="G205" s="148" t="s">
        <v>161</v>
      </c>
      <c r="H205" s="149">
        <v>4</v>
      </c>
      <c r="I205" s="150"/>
      <c r="J205" s="151">
        <f>ROUND(I205*H205,2)</f>
        <v>0</v>
      </c>
      <c r="K205" s="147" t="s">
        <v>21</v>
      </c>
      <c r="L205" s="33"/>
      <c r="M205" s="152" t="s">
        <v>21</v>
      </c>
      <c r="N205" s="153" t="s">
        <v>48</v>
      </c>
      <c r="P205" s="136">
        <f>O205*H205</f>
        <v>0</v>
      </c>
      <c r="Q205" s="136">
        <v>0</v>
      </c>
      <c r="R205" s="136">
        <f>Q205*H205</f>
        <v>0</v>
      </c>
      <c r="S205" s="136">
        <v>0</v>
      </c>
      <c r="T205" s="137">
        <f>S205*H205</f>
        <v>0</v>
      </c>
      <c r="AR205" s="138" t="s">
        <v>146</v>
      </c>
      <c r="AT205" s="138" t="s">
        <v>165</v>
      </c>
      <c r="AU205" s="138" t="s">
        <v>85</v>
      </c>
      <c r="AY205" s="18" t="s">
        <v>137</v>
      </c>
      <c r="BE205" s="139">
        <f>IF(N205="základní",J205,0)</f>
        <v>0</v>
      </c>
      <c r="BF205" s="139">
        <f>IF(N205="snížená",J205,0)</f>
        <v>0</v>
      </c>
      <c r="BG205" s="139">
        <f>IF(N205="zákl. přenesená",J205,0)</f>
        <v>0</v>
      </c>
      <c r="BH205" s="139">
        <f>IF(N205="sníž. přenesená",J205,0)</f>
        <v>0</v>
      </c>
      <c r="BI205" s="139">
        <f>IF(N205="nulová",J205,0)</f>
        <v>0</v>
      </c>
      <c r="BJ205" s="18" t="s">
        <v>85</v>
      </c>
      <c r="BK205" s="139">
        <f>ROUND(I205*H205,2)</f>
        <v>0</v>
      </c>
      <c r="BL205" s="18" t="s">
        <v>146</v>
      </c>
      <c r="BM205" s="138" t="s">
        <v>298</v>
      </c>
    </row>
    <row r="206" spans="2:65" s="1" customFormat="1" ht="11.25">
      <c r="B206" s="33"/>
      <c r="D206" s="140" t="s">
        <v>147</v>
      </c>
      <c r="F206" s="141" t="s">
        <v>297</v>
      </c>
      <c r="I206" s="142"/>
      <c r="L206" s="33"/>
      <c r="M206" s="143"/>
      <c r="T206" s="54"/>
      <c r="AT206" s="18" t="s">
        <v>147</v>
      </c>
      <c r="AU206" s="18" t="s">
        <v>85</v>
      </c>
    </row>
    <row r="207" spans="2:65" s="1" customFormat="1" ht="19.5">
      <c r="B207" s="33"/>
      <c r="D207" s="140" t="s">
        <v>149</v>
      </c>
      <c r="F207" s="144" t="s">
        <v>216</v>
      </c>
      <c r="I207" s="142"/>
      <c r="L207" s="33"/>
      <c r="M207" s="143"/>
      <c r="T207" s="54"/>
      <c r="AT207" s="18" t="s">
        <v>149</v>
      </c>
      <c r="AU207" s="18" t="s">
        <v>85</v>
      </c>
    </row>
    <row r="208" spans="2:65" s="1" customFormat="1" ht="16.5" customHeight="1">
      <c r="B208" s="33"/>
      <c r="C208" s="145" t="s">
        <v>299</v>
      </c>
      <c r="D208" s="145" t="s">
        <v>165</v>
      </c>
      <c r="E208" s="146" t="s">
        <v>300</v>
      </c>
      <c r="F208" s="147" t="s">
        <v>301</v>
      </c>
      <c r="G208" s="148" t="s">
        <v>161</v>
      </c>
      <c r="H208" s="149">
        <v>2</v>
      </c>
      <c r="I208" s="150"/>
      <c r="J208" s="151">
        <f>ROUND(I208*H208,2)</f>
        <v>0</v>
      </c>
      <c r="K208" s="147" t="s">
        <v>21</v>
      </c>
      <c r="L208" s="33"/>
      <c r="M208" s="152" t="s">
        <v>21</v>
      </c>
      <c r="N208" s="153" t="s">
        <v>48</v>
      </c>
      <c r="P208" s="136">
        <f>O208*H208</f>
        <v>0</v>
      </c>
      <c r="Q208" s="136">
        <v>0</v>
      </c>
      <c r="R208" s="136">
        <f>Q208*H208</f>
        <v>0</v>
      </c>
      <c r="S208" s="136">
        <v>0</v>
      </c>
      <c r="T208" s="137">
        <f>S208*H208</f>
        <v>0</v>
      </c>
      <c r="AR208" s="138" t="s">
        <v>146</v>
      </c>
      <c r="AT208" s="138" t="s">
        <v>165</v>
      </c>
      <c r="AU208" s="138" t="s">
        <v>85</v>
      </c>
      <c r="AY208" s="18" t="s">
        <v>137</v>
      </c>
      <c r="BE208" s="139">
        <f>IF(N208="základní",J208,0)</f>
        <v>0</v>
      </c>
      <c r="BF208" s="139">
        <f>IF(N208="snížená",J208,0)</f>
        <v>0</v>
      </c>
      <c r="BG208" s="139">
        <f>IF(N208="zákl. přenesená",J208,0)</f>
        <v>0</v>
      </c>
      <c r="BH208" s="139">
        <f>IF(N208="sníž. přenesená",J208,0)</f>
        <v>0</v>
      </c>
      <c r="BI208" s="139">
        <f>IF(N208="nulová",J208,0)</f>
        <v>0</v>
      </c>
      <c r="BJ208" s="18" t="s">
        <v>85</v>
      </c>
      <c r="BK208" s="139">
        <f>ROUND(I208*H208,2)</f>
        <v>0</v>
      </c>
      <c r="BL208" s="18" t="s">
        <v>146</v>
      </c>
      <c r="BM208" s="138" t="s">
        <v>302</v>
      </c>
    </row>
    <row r="209" spans="2:65" s="1" customFormat="1" ht="11.25">
      <c r="B209" s="33"/>
      <c r="D209" s="140" t="s">
        <v>147</v>
      </c>
      <c r="F209" s="141" t="s">
        <v>303</v>
      </c>
      <c r="I209" s="142"/>
      <c r="L209" s="33"/>
      <c r="M209" s="143"/>
      <c r="T209" s="54"/>
      <c r="AT209" s="18" t="s">
        <v>147</v>
      </c>
      <c r="AU209" s="18" t="s">
        <v>85</v>
      </c>
    </row>
    <row r="210" spans="2:65" s="1" customFormat="1" ht="16.5" customHeight="1">
      <c r="B210" s="33"/>
      <c r="C210" s="145" t="s">
        <v>304</v>
      </c>
      <c r="D210" s="145" t="s">
        <v>165</v>
      </c>
      <c r="E210" s="146" t="s">
        <v>305</v>
      </c>
      <c r="F210" s="147" t="s">
        <v>306</v>
      </c>
      <c r="G210" s="148" t="s">
        <v>168</v>
      </c>
      <c r="H210" s="149">
        <v>1</v>
      </c>
      <c r="I210" s="150"/>
      <c r="J210" s="151">
        <f>ROUND(I210*H210,2)</f>
        <v>0</v>
      </c>
      <c r="K210" s="147" t="s">
        <v>21</v>
      </c>
      <c r="L210" s="33"/>
      <c r="M210" s="152" t="s">
        <v>21</v>
      </c>
      <c r="N210" s="153" t="s">
        <v>48</v>
      </c>
      <c r="P210" s="136">
        <f>O210*H210</f>
        <v>0</v>
      </c>
      <c r="Q210" s="136">
        <v>0</v>
      </c>
      <c r="R210" s="136">
        <f>Q210*H210</f>
        <v>0</v>
      </c>
      <c r="S210" s="136">
        <v>0</v>
      </c>
      <c r="T210" s="137">
        <f>S210*H210</f>
        <v>0</v>
      </c>
      <c r="AR210" s="138" t="s">
        <v>153</v>
      </c>
      <c r="AT210" s="138" t="s">
        <v>165</v>
      </c>
      <c r="AU210" s="138" t="s">
        <v>85</v>
      </c>
      <c r="AY210" s="18" t="s">
        <v>137</v>
      </c>
      <c r="BE210" s="139">
        <f>IF(N210="základní",J210,0)</f>
        <v>0</v>
      </c>
      <c r="BF210" s="139">
        <f>IF(N210="snížená",J210,0)</f>
        <v>0</v>
      </c>
      <c r="BG210" s="139">
        <f>IF(N210="zákl. přenesená",J210,0)</f>
        <v>0</v>
      </c>
      <c r="BH210" s="139">
        <f>IF(N210="sníž. přenesená",J210,0)</f>
        <v>0</v>
      </c>
      <c r="BI210" s="139">
        <f>IF(N210="nulová",J210,0)</f>
        <v>0</v>
      </c>
      <c r="BJ210" s="18" t="s">
        <v>85</v>
      </c>
      <c r="BK210" s="139">
        <f>ROUND(I210*H210,2)</f>
        <v>0</v>
      </c>
      <c r="BL210" s="18" t="s">
        <v>153</v>
      </c>
      <c r="BM210" s="138" t="s">
        <v>307</v>
      </c>
    </row>
    <row r="211" spans="2:65" s="1" customFormat="1" ht="11.25">
      <c r="B211" s="33"/>
      <c r="D211" s="140" t="s">
        <v>147</v>
      </c>
      <c r="F211" s="141" t="s">
        <v>308</v>
      </c>
      <c r="I211" s="142"/>
      <c r="L211" s="33"/>
      <c r="M211" s="143"/>
      <c r="T211" s="54"/>
      <c r="AT211" s="18" t="s">
        <v>147</v>
      </c>
      <c r="AU211" s="18" t="s">
        <v>85</v>
      </c>
    </row>
    <row r="212" spans="2:65" s="1" customFormat="1" ht="19.5">
      <c r="B212" s="33"/>
      <c r="D212" s="140" t="s">
        <v>149</v>
      </c>
      <c r="F212" s="144" t="s">
        <v>309</v>
      </c>
      <c r="I212" s="142"/>
      <c r="L212" s="33"/>
      <c r="M212" s="143"/>
      <c r="T212" s="54"/>
      <c r="AT212" s="18" t="s">
        <v>149</v>
      </c>
      <c r="AU212" s="18" t="s">
        <v>85</v>
      </c>
    </row>
    <row r="213" spans="2:65" s="11" customFormat="1" ht="25.9" customHeight="1">
      <c r="B213" s="116"/>
      <c r="D213" s="117" t="s">
        <v>76</v>
      </c>
      <c r="E213" s="118" t="s">
        <v>310</v>
      </c>
      <c r="F213" s="118" t="s">
        <v>311</v>
      </c>
      <c r="I213" s="119"/>
      <c r="J213" s="120">
        <f>BK213</f>
        <v>0</v>
      </c>
      <c r="L213" s="116"/>
      <c r="M213" s="121"/>
      <c r="P213" s="122">
        <f>P214+P251+P279</f>
        <v>0</v>
      </c>
      <c r="R213" s="122">
        <f>R214+R251+R279</f>
        <v>0</v>
      </c>
      <c r="T213" s="123">
        <f>T214+T251+T279</f>
        <v>0</v>
      </c>
      <c r="AR213" s="117" t="s">
        <v>85</v>
      </c>
      <c r="AT213" s="124" t="s">
        <v>76</v>
      </c>
      <c r="AU213" s="124" t="s">
        <v>77</v>
      </c>
      <c r="AY213" s="117" t="s">
        <v>137</v>
      </c>
      <c r="BK213" s="125">
        <f>BK214+BK251+BK279</f>
        <v>0</v>
      </c>
    </row>
    <row r="214" spans="2:65" s="11" customFormat="1" ht="22.9" customHeight="1">
      <c r="B214" s="116"/>
      <c r="D214" s="117" t="s">
        <v>76</v>
      </c>
      <c r="E214" s="161" t="s">
        <v>312</v>
      </c>
      <c r="F214" s="161" t="s">
        <v>313</v>
      </c>
      <c r="I214" s="119"/>
      <c r="J214" s="162">
        <f>BK214</f>
        <v>0</v>
      </c>
      <c r="L214" s="116"/>
      <c r="M214" s="121"/>
      <c r="P214" s="122">
        <f>SUM(P215:P250)</f>
        <v>0</v>
      </c>
      <c r="R214" s="122">
        <f>SUM(R215:R250)</f>
        <v>0</v>
      </c>
      <c r="T214" s="123">
        <f>SUM(T215:T250)</f>
        <v>0</v>
      </c>
      <c r="AR214" s="117" t="s">
        <v>85</v>
      </c>
      <c r="AT214" s="124" t="s">
        <v>76</v>
      </c>
      <c r="AU214" s="124" t="s">
        <v>85</v>
      </c>
      <c r="AY214" s="117" t="s">
        <v>137</v>
      </c>
      <c r="BK214" s="125">
        <f>SUM(BK215:BK250)</f>
        <v>0</v>
      </c>
    </row>
    <row r="215" spans="2:65" s="1" customFormat="1" ht="16.5" customHeight="1">
      <c r="B215" s="33"/>
      <c r="C215" s="145" t="s">
        <v>314</v>
      </c>
      <c r="D215" s="145" t="s">
        <v>165</v>
      </c>
      <c r="E215" s="146" t="s">
        <v>315</v>
      </c>
      <c r="F215" s="147" t="s">
        <v>316</v>
      </c>
      <c r="G215" s="148" t="s">
        <v>168</v>
      </c>
      <c r="H215" s="149">
        <v>1</v>
      </c>
      <c r="I215" s="150"/>
      <c r="J215" s="151">
        <f>ROUND(I215*H215,2)</f>
        <v>0</v>
      </c>
      <c r="K215" s="147" t="s">
        <v>21</v>
      </c>
      <c r="L215" s="33"/>
      <c r="M215" s="152" t="s">
        <v>21</v>
      </c>
      <c r="N215" s="153" t="s">
        <v>48</v>
      </c>
      <c r="P215" s="136">
        <f>O215*H215</f>
        <v>0</v>
      </c>
      <c r="Q215" s="136">
        <v>0</v>
      </c>
      <c r="R215" s="136">
        <f>Q215*H215</f>
        <v>0</v>
      </c>
      <c r="S215" s="136">
        <v>0</v>
      </c>
      <c r="T215" s="137">
        <f>S215*H215</f>
        <v>0</v>
      </c>
      <c r="AR215" s="138" t="s">
        <v>146</v>
      </c>
      <c r="AT215" s="138" t="s">
        <v>165</v>
      </c>
      <c r="AU215" s="138" t="s">
        <v>87</v>
      </c>
      <c r="AY215" s="18" t="s">
        <v>137</v>
      </c>
      <c r="BE215" s="139">
        <f>IF(N215="základní",J215,0)</f>
        <v>0</v>
      </c>
      <c r="BF215" s="139">
        <f>IF(N215="snížená",J215,0)</f>
        <v>0</v>
      </c>
      <c r="BG215" s="139">
        <f>IF(N215="zákl. přenesená",J215,0)</f>
        <v>0</v>
      </c>
      <c r="BH215" s="139">
        <f>IF(N215="sníž. přenesená",J215,0)</f>
        <v>0</v>
      </c>
      <c r="BI215" s="139">
        <f>IF(N215="nulová",J215,0)</f>
        <v>0</v>
      </c>
      <c r="BJ215" s="18" t="s">
        <v>85</v>
      </c>
      <c r="BK215" s="139">
        <f>ROUND(I215*H215,2)</f>
        <v>0</v>
      </c>
      <c r="BL215" s="18" t="s">
        <v>146</v>
      </c>
      <c r="BM215" s="138" t="s">
        <v>317</v>
      </c>
    </row>
    <row r="216" spans="2:65" s="1" customFormat="1" ht="11.25">
      <c r="B216" s="33"/>
      <c r="D216" s="140" t="s">
        <v>147</v>
      </c>
      <c r="F216" s="141" t="s">
        <v>316</v>
      </c>
      <c r="I216" s="142"/>
      <c r="L216" s="33"/>
      <c r="M216" s="143"/>
      <c r="T216" s="54"/>
      <c r="AT216" s="18" t="s">
        <v>147</v>
      </c>
      <c r="AU216" s="18" t="s">
        <v>87</v>
      </c>
    </row>
    <row r="217" spans="2:65" s="1" customFormat="1" ht="19.5">
      <c r="B217" s="33"/>
      <c r="D217" s="140" t="s">
        <v>149</v>
      </c>
      <c r="F217" s="144" t="s">
        <v>318</v>
      </c>
      <c r="I217" s="142"/>
      <c r="L217" s="33"/>
      <c r="M217" s="143"/>
      <c r="T217" s="54"/>
      <c r="AT217" s="18" t="s">
        <v>149</v>
      </c>
      <c r="AU217" s="18" t="s">
        <v>87</v>
      </c>
    </row>
    <row r="218" spans="2:65" s="1" customFormat="1" ht="16.5" customHeight="1">
      <c r="B218" s="33"/>
      <c r="C218" s="126" t="s">
        <v>319</v>
      </c>
      <c r="D218" s="126" t="s">
        <v>141</v>
      </c>
      <c r="E218" s="127" t="s">
        <v>320</v>
      </c>
      <c r="F218" s="128" t="s">
        <v>321</v>
      </c>
      <c r="G218" s="129" t="s">
        <v>168</v>
      </c>
      <c r="H218" s="130">
        <v>1</v>
      </c>
      <c r="I218" s="131"/>
      <c r="J218" s="132">
        <f>ROUND(I218*H218,2)</f>
        <v>0</v>
      </c>
      <c r="K218" s="128" t="s">
        <v>21</v>
      </c>
      <c r="L218" s="133"/>
      <c r="M218" s="134" t="s">
        <v>21</v>
      </c>
      <c r="N218" s="135" t="s">
        <v>48</v>
      </c>
      <c r="P218" s="136">
        <f>O218*H218</f>
        <v>0</v>
      </c>
      <c r="Q218" s="136">
        <v>0</v>
      </c>
      <c r="R218" s="136">
        <f>Q218*H218</f>
        <v>0</v>
      </c>
      <c r="S218" s="136">
        <v>0</v>
      </c>
      <c r="T218" s="137">
        <f>S218*H218</f>
        <v>0</v>
      </c>
      <c r="AR218" s="138" t="s">
        <v>145</v>
      </c>
      <c r="AT218" s="138" t="s">
        <v>141</v>
      </c>
      <c r="AU218" s="138" t="s">
        <v>87</v>
      </c>
      <c r="AY218" s="18" t="s">
        <v>137</v>
      </c>
      <c r="BE218" s="139">
        <f>IF(N218="základní",J218,0)</f>
        <v>0</v>
      </c>
      <c r="BF218" s="139">
        <f>IF(N218="snížená",J218,0)</f>
        <v>0</v>
      </c>
      <c r="BG218" s="139">
        <f>IF(N218="zákl. přenesená",J218,0)</f>
        <v>0</v>
      </c>
      <c r="BH218" s="139">
        <f>IF(N218="sníž. přenesená",J218,0)</f>
        <v>0</v>
      </c>
      <c r="BI218" s="139">
        <f>IF(N218="nulová",J218,0)</f>
        <v>0</v>
      </c>
      <c r="BJ218" s="18" t="s">
        <v>85</v>
      </c>
      <c r="BK218" s="139">
        <f>ROUND(I218*H218,2)</f>
        <v>0</v>
      </c>
      <c r="BL218" s="18" t="s">
        <v>146</v>
      </c>
      <c r="BM218" s="138" t="s">
        <v>322</v>
      </c>
    </row>
    <row r="219" spans="2:65" s="1" customFormat="1" ht="11.25">
      <c r="B219" s="33"/>
      <c r="D219" s="140" t="s">
        <v>147</v>
      </c>
      <c r="F219" s="141" t="s">
        <v>321</v>
      </c>
      <c r="I219" s="142"/>
      <c r="L219" s="33"/>
      <c r="M219" s="143"/>
      <c r="T219" s="54"/>
      <c r="AT219" s="18" t="s">
        <v>147</v>
      </c>
      <c r="AU219" s="18" t="s">
        <v>87</v>
      </c>
    </row>
    <row r="220" spans="2:65" s="1" customFormat="1" ht="19.5">
      <c r="B220" s="33"/>
      <c r="D220" s="140" t="s">
        <v>149</v>
      </c>
      <c r="F220" s="144" t="s">
        <v>318</v>
      </c>
      <c r="I220" s="142"/>
      <c r="L220" s="33"/>
      <c r="M220" s="143"/>
      <c r="T220" s="54"/>
      <c r="AT220" s="18" t="s">
        <v>149</v>
      </c>
      <c r="AU220" s="18" t="s">
        <v>87</v>
      </c>
    </row>
    <row r="221" spans="2:65" s="1" customFormat="1" ht="16.5" customHeight="1">
      <c r="B221" s="33"/>
      <c r="C221" s="145" t="s">
        <v>323</v>
      </c>
      <c r="D221" s="145" t="s">
        <v>165</v>
      </c>
      <c r="E221" s="146" t="s">
        <v>324</v>
      </c>
      <c r="F221" s="147" t="s">
        <v>325</v>
      </c>
      <c r="G221" s="148" t="s">
        <v>168</v>
      </c>
      <c r="H221" s="149">
        <v>1</v>
      </c>
      <c r="I221" s="150"/>
      <c r="J221" s="151">
        <f>ROUND(I221*H221,2)</f>
        <v>0</v>
      </c>
      <c r="K221" s="147" t="s">
        <v>21</v>
      </c>
      <c r="L221" s="33"/>
      <c r="M221" s="152" t="s">
        <v>21</v>
      </c>
      <c r="N221" s="153" t="s">
        <v>48</v>
      </c>
      <c r="P221" s="136">
        <f>O221*H221</f>
        <v>0</v>
      </c>
      <c r="Q221" s="136">
        <v>0</v>
      </c>
      <c r="R221" s="136">
        <f>Q221*H221</f>
        <v>0</v>
      </c>
      <c r="S221" s="136">
        <v>0</v>
      </c>
      <c r="T221" s="137">
        <f>S221*H221</f>
        <v>0</v>
      </c>
      <c r="AR221" s="138" t="s">
        <v>146</v>
      </c>
      <c r="AT221" s="138" t="s">
        <v>165</v>
      </c>
      <c r="AU221" s="138" t="s">
        <v>87</v>
      </c>
      <c r="AY221" s="18" t="s">
        <v>137</v>
      </c>
      <c r="BE221" s="139">
        <f>IF(N221="základní",J221,0)</f>
        <v>0</v>
      </c>
      <c r="BF221" s="139">
        <f>IF(N221="snížená",J221,0)</f>
        <v>0</v>
      </c>
      <c r="BG221" s="139">
        <f>IF(N221="zákl. přenesená",J221,0)</f>
        <v>0</v>
      </c>
      <c r="BH221" s="139">
        <f>IF(N221="sníž. přenesená",J221,0)</f>
        <v>0</v>
      </c>
      <c r="BI221" s="139">
        <f>IF(N221="nulová",J221,0)</f>
        <v>0</v>
      </c>
      <c r="BJ221" s="18" t="s">
        <v>85</v>
      </c>
      <c r="BK221" s="139">
        <f>ROUND(I221*H221,2)</f>
        <v>0</v>
      </c>
      <c r="BL221" s="18" t="s">
        <v>146</v>
      </c>
      <c r="BM221" s="138" t="s">
        <v>326</v>
      </c>
    </row>
    <row r="222" spans="2:65" s="1" customFormat="1" ht="19.5">
      <c r="B222" s="33"/>
      <c r="D222" s="140" t="s">
        <v>147</v>
      </c>
      <c r="F222" s="141" t="s">
        <v>327</v>
      </c>
      <c r="I222" s="142"/>
      <c r="L222" s="33"/>
      <c r="M222" s="143"/>
      <c r="T222" s="54"/>
      <c r="AT222" s="18" t="s">
        <v>147</v>
      </c>
      <c r="AU222" s="18" t="s">
        <v>87</v>
      </c>
    </row>
    <row r="223" spans="2:65" s="1" customFormat="1" ht="19.5">
      <c r="B223" s="33"/>
      <c r="D223" s="140" t="s">
        <v>149</v>
      </c>
      <c r="F223" s="144" t="s">
        <v>318</v>
      </c>
      <c r="I223" s="142"/>
      <c r="L223" s="33"/>
      <c r="M223" s="143"/>
      <c r="T223" s="54"/>
      <c r="AT223" s="18" t="s">
        <v>149</v>
      </c>
      <c r="AU223" s="18" t="s">
        <v>87</v>
      </c>
    </row>
    <row r="224" spans="2:65" s="1" customFormat="1" ht="16.5" customHeight="1">
      <c r="B224" s="33"/>
      <c r="C224" s="126" t="s">
        <v>328</v>
      </c>
      <c r="D224" s="126" t="s">
        <v>141</v>
      </c>
      <c r="E224" s="127" t="s">
        <v>329</v>
      </c>
      <c r="F224" s="128" t="s">
        <v>330</v>
      </c>
      <c r="G224" s="129" t="s">
        <v>168</v>
      </c>
      <c r="H224" s="130">
        <v>1</v>
      </c>
      <c r="I224" s="131"/>
      <c r="J224" s="132">
        <f>ROUND(I224*H224,2)</f>
        <v>0</v>
      </c>
      <c r="K224" s="128" t="s">
        <v>21</v>
      </c>
      <c r="L224" s="133"/>
      <c r="M224" s="134" t="s">
        <v>21</v>
      </c>
      <c r="N224" s="135" t="s">
        <v>48</v>
      </c>
      <c r="P224" s="136">
        <f>O224*H224</f>
        <v>0</v>
      </c>
      <c r="Q224" s="136">
        <v>0</v>
      </c>
      <c r="R224" s="136">
        <f>Q224*H224</f>
        <v>0</v>
      </c>
      <c r="S224" s="136">
        <v>0</v>
      </c>
      <c r="T224" s="137">
        <f>S224*H224</f>
        <v>0</v>
      </c>
      <c r="AR224" s="138" t="s">
        <v>145</v>
      </c>
      <c r="AT224" s="138" t="s">
        <v>141</v>
      </c>
      <c r="AU224" s="138" t="s">
        <v>87</v>
      </c>
      <c r="AY224" s="18" t="s">
        <v>137</v>
      </c>
      <c r="BE224" s="139">
        <f>IF(N224="základní",J224,0)</f>
        <v>0</v>
      </c>
      <c r="BF224" s="139">
        <f>IF(N224="snížená",J224,0)</f>
        <v>0</v>
      </c>
      <c r="BG224" s="139">
        <f>IF(N224="zákl. přenesená",J224,0)</f>
        <v>0</v>
      </c>
      <c r="BH224" s="139">
        <f>IF(N224="sníž. přenesená",J224,0)</f>
        <v>0</v>
      </c>
      <c r="BI224" s="139">
        <f>IF(N224="nulová",J224,0)</f>
        <v>0</v>
      </c>
      <c r="BJ224" s="18" t="s">
        <v>85</v>
      </c>
      <c r="BK224" s="139">
        <f>ROUND(I224*H224,2)</f>
        <v>0</v>
      </c>
      <c r="BL224" s="18" t="s">
        <v>146</v>
      </c>
      <c r="BM224" s="138" t="s">
        <v>331</v>
      </c>
    </row>
    <row r="225" spans="2:65" s="1" customFormat="1" ht="11.25">
      <c r="B225" s="33"/>
      <c r="D225" s="140" t="s">
        <v>147</v>
      </c>
      <c r="F225" s="141" t="s">
        <v>330</v>
      </c>
      <c r="I225" s="142"/>
      <c r="L225" s="33"/>
      <c r="M225" s="143"/>
      <c r="T225" s="54"/>
      <c r="AT225" s="18" t="s">
        <v>147</v>
      </c>
      <c r="AU225" s="18" t="s">
        <v>87</v>
      </c>
    </row>
    <row r="226" spans="2:65" s="1" customFormat="1" ht="19.5">
      <c r="B226" s="33"/>
      <c r="D226" s="140" t="s">
        <v>149</v>
      </c>
      <c r="F226" s="144" t="s">
        <v>318</v>
      </c>
      <c r="I226" s="142"/>
      <c r="L226" s="33"/>
      <c r="M226" s="143"/>
      <c r="T226" s="54"/>
      <c r="AT226" s="18" t="s">
        <v>149</v>
      </c>
      <c r="AU226" s="18" t="s">
        <v>87</v>
      </c>
    </row>
    <row r="227" spans="2:65" s="1" customFormat="1" ht="16.5" customHeight="1">
      <c r="B227" s="33"/>
      <c r="C227" s="145" t="s">
        <v>332</v>
      </c>
      <c r="D227" s="145" t="s">
        <v>165</v>
      </c>
      <c r="E227" s="146" t="s">
        <v>333</v>
      </c>
      <c r="F227" s="147" t="s">
        <v>334</v>
      </c>
      <c r="G227" s="148" t="s">
        <v>168</v>
      </c>
      <c r="H227" s="149">
        <v>1</v>
      </c>
      <c r="I227" s="150"/>
      <c r="J227" s="151">
        <f>ROUND(I227*H227,2)</f>
        <v>0</v>
      </c>
      <c r="K227" s="147" t="s">
        <v>21</v>
      </c>
      <c r="L227" s="33"/>
      <c r="M227" s="152" t="s">
        <v>21</v>
      </c>
      <c r="N227" s="153" t="s">
        <v>48</v>
      </c>
      <c r="P227" s="136">
        <f>O227*H227</f>
        <v>0</v>
      </c>
      <c r="Q227" s="136">
        <v>0</v>
      </c>
      <c r="R227" s="136">
        <f>Q227*H227</f>
        <v>0</v>
      </c>
      <c r="S227" s="136">
        <v>0</v>
      </c>
      <c r="T227" s="137">
        <f>S227*H227</f>
        <v>0</v>
      </c>
      <c r="AR227" s="138" t="s">
        <v>146</v>
      </c>
      <c r="AT227" s="138" t="s">
        <v>165</v>
      </c>
      <c r="AU227" s="138" t="s">
        <v>87</v>
      </c>
      <c r="AY227" s="18" t="s">
        <v>137</v>
      </c>
      <c r="BE227" s="139">
        <f>IF(N227="základní",J227,0)</f>
        <v>0</v>
      </c>
      <c r="BF227" s="139">
        <f>IF(N227="snížená",J227,0)</f>
        <v>0</v>
      </c>
      <c r="BG227" s="139">
        <f>IF(N227="zákl. přenesená",J227,0)</f>
        <v>0</v>
      </c>
      <c r="BH227" s="139">
        <f>IF(N227="sníž. přenesená",J227,0)</f>
        <v>0</v>
      </c>
      <c r="BI227" s="139">
        <f>IF(N227="nulová",J227,0)</f>
        <v>0</v>
      </c>
      <c r="BJ227" s="18" t="s">
        <v>85</v>
      </c>
      <c r="BK227" s="139">
        <f>ROUND(I227*H227,2)</f>
        <v>0</v>
      </c>
      <c r="BL227" s="18" t="s">
        <v>146</v>
      </c>
      <c r="BM227" s="138" t="s">
        <v>335</v>
      </c>
    </row>
    <row r="228" spans="2:65" s="1" customFormat="1" ht="11.25">
      <c r="B228" s="33"/>
      <c r="D228" s="140" t="s">
        <v>147</v>
      </c>
      <c r="F228" s="141" t="s">
        <v>334</v>
      </c>
      <c r="I228" s="142"/>
      <c r="L228" s="33"/>
      <c r="M228" s="143"/>
      <c r="T228" s="54"/>
      <c r="AT228" s="18" t="s">
        <v>147</v>
      </c>
      <c r="AU228" s="18" t="s">
        <v>87</v>
      </c>
    </row>
    <row r="229" spans="2:65" s="1" customFormat="1" ht="19.5">
      <c r="B229" s="33"/>
      <c r="D229" s="140" t="s">
        <v>149</v>
      </c>
      <c r="F229" s="144" t="s">
        <v>318</v>
      </c>
      <c r="I229" s="142"/>
      <c r="L229" s="33"/>
      <c r="M229" s="143"/>
      <c r="T229" s="54"/>
      <c r="AT229" s="18" t="s">
        <v>149</v>
      </c>
      <c r="AU229" s="18" t="s">
        <v>87</v>
      </c>
    </row>
    <row r="230" spans="2:65" s="1" customFormat="1" ht="16.5" customHeight="1">
      <c r="B230" s="33"/>
      <c r="C230" s="126" t="s">
        <v>336</v>
      </c>
      <c r="D230" s="126" t="s">
        <v>141</v>
      </c>
      <c r="E230" s="127" t="s">
        <v>337</v>
      </c>
      <c r="F230" s="128" t="s">
        <v>338</v>
      </c>
      <c r="G230" s="129" t="s">
        <v>168</v>
      </c>
      <c r="H230" s="130">
        <v>1</v>
      </c>
      <c r="I230" s="131"/>
      <c r="J230" s="132">
        <f>ROUND(I230*H230,2)</f>
        <v>0</v>
      </c>
      <c r="K230" s="128" t="s">
        <v>21</v>
      </c>
      <c r="L230" s="133"/>
      <c r="M230" s="134" t="s">
        <v>21</v>
      </c>
      <c r="N230" s="135" t="s">
        <v>48</v>
      </c>
      <c r="P230" s="136">
        <f>O230*H230</f>
        <v>0</v>
      </c>
      <c r="Q230" s="136">
        <v>0</v>
      </c>
      <c r="R230" s="136">
        <f>Q230*H230</f>
        <v>0</v>
      </c>
      <c r="S230" s="136">
        <v>0</v>
      </c>
      <c r="T230" s="137">
        <f>S230*H230</f>
        <v>0</v>
      </c>
      <c r="AR230" s="138" t="s">
        <v>145</v>
      </c>
      <c r="AT230" s="138" t="s">
        <v>141</v>
      </c>
      <c r="AU230" s="138" t="s">
        <v>87</v>
      </c>
      <c r="AY230" s="18" t="s">
        <v>137</v>
      </c>
      <c r="BE230" s="139">
        <f>IF(N230="základní",J230,0)</f>
        <v>0</v>
      </c>
      <c r="BF230" s="139">
        <f>IF(N230="snížená",J230,0)</f>
        <v>0</v>
      </c>
      <c r="BG230" s="139">
        <f>IF(N230="zákl. přenesená",J230,0)</f>
        <v>0</v>
      </c>
      <c r="BH230" s="139">
        <f>IF(N230="sníž. přenesená",J230,0)</f>
        <v>0</v>
      </c>
      <c r="BI230" s="139">
        <f>IF(N230="nulová",J230,0)</f>
        <v>0</v>
      </c>
      <c r="BJ230" s="18" t="s">
        <v>85</v>
      </c>
      <c r="BK230" s="139">
        <f>ROUND(I230*H230,2)</f>
        <v>0</v>
      </c>
      <c r="BL230" s="18" t="s">
        <v>146</v>
      </c>
      <c r="BM230" s="138" t="s">
        <v>339</v>
      </c>
    </row>
    <row r="231" spans="2:65" s="1" customFormat="1" ht="11.25">
      <c r="B231" s="33"/>
      <c r="D231" s="140" t="s">
        <v>147</v>
      </c>
      <c r="F231" s="141" t="s">
        <v>338</v>
      </c>
      <c r="I231" s="142"/>
      <c r="L231" s="33"/>
      <c r="M231" s="143"/>
      <c r="T231" s="54"/>
      <c r="AT231" s="18" t="s">
        <v>147</v>
      </c>
      <c r="AU231" s="18" t="s">
        <v>87</v>
      </c>
    </row>
    <row r="232" spans="2:65" s="1" customFormat="1" ht="19.5">
      <c r="B232" s="33"/>
      <c r="D232" s="140" t="s">
        <v>149</v>
      </c>
      <c r="F232" s="144" t="s">
        <v>318</v>
      </c>
      <c r="I232" s="142"/>
      <c r="L232" s="33"/>
      <c r="M232" s="143"/>
      <c r="T232" s="54"/>
      <c r="AT232" s="18" t="s">
        <v>149</v>
      </c>
      <c r="AU232" s="18" t="s">
        <v>87</v>
      </c>
    </row>
    <row r="233" spans="2:65" s="1" customFormat="1" ht="16.5" customHeight="1">
      <c r="B233" s="33"/>
      <c r="C233" s="145" t="s">
        <v>340</v>
      </c>
      <c r="D233" s="145" t="s">
        <v>165</v>
      </c>
      <c r="E233" s="146" t="s">
        <v>341</v>
      </c>
      <c r="F233" s="147" t="s">
        <v>342</v>
      </c>
      <c r="G233" s="148" t="s">
        <v>168</v>
      </c>
      <c r="H233" s="149">
        <v>4</v>
      </c>
      <c r="I233" s="150"/>
      <c r="J233" s="151">
        <f>ROUND(I233*H233,2)</f>
        <v>0</v>
      </c>
      <c r="K233" s="147" t="s">
        <v>21</v>
      </c>
      <c r="L233" s="33"/>
      <c r="M233" s="152" t="s">
        <v>21</v>
      </c>
      <c r="N233" s="153" t="s">
        <v>48</v>
      </c>
      <c r="P233" s="136">
        <f>O233*H233</f>
        <v>0</v>
      </c>
      <c r="Q233" s="136">
        <v>0</v>
      </c>
      <c r="R233" s="136">
        <f>Q233*H233</f>
        <v>0</v>
      </c>
      <c r="S233" s="136">
        <v>0</v>
      </c>
      <c r="T233" s="137">
        <f>S233*H233</f>
        <v>0</v>
      </c>
      <c r="AR233" s="138" t="s">
        <v>146</v>
      </c>
      <c r="AT233" s="138" t="s">
        <v>165</v>
      </c>
      <c r="AU233" s="138" t="s">
        <v>87</v>
      </c>
      <c r="AY233" s="18" t="s">
        <v>137</v>
      </c>
      <c r="BE233" s="139">
        <f>IF(N233="základní",J233,0)</f>
        <v>0</v>
      </c>
      <c r="BF233" s="139">
        <f>IF(N233="snížená",J233,0)</f>
        <v>0</v>
      </c>
      <c r="BG233" s="139">
        <f>IF(N233="zákl. přenesená",J233,0)</f>
        <v>0</v>
      </c>
      <c r="BH233" s="139">
        <f>IF(N233="sníž. přenesená",J233,0)</f>
        <v>0</v>
      </c>
      <c r="BI233" s="139">
        <f>IF(N233="nulová",J233,0)</f>
        <v>0</v>
      </c>
      <c r="BJ233" s="18" t="s">
        <v>85</v>
      </c>
      <c r="BK233" s="139">
        <f>ROUND(I233*H233,2)</f>
        <v>0</v>
      </c>
      <c r="BL233" s="18" t="s">
        <v>146</v>
      </c>
      <c r="BM233" s="138" t="s">
        <v>343</v>
      </c>
    </row>
    <row r="234" spans="2:65" s="1" customFormat="1" ht="11.25">
      <c r="B234" s="33"/>
      <c r="D234" s="140" t="s">
        <v>147</v>
      </c>
      <c r="F234" s="141" t="s">
        <v>342</v>
      </c>
      <c r="I234" s="142"/>
      <c r="L234" s="33"/>
      <c r="M234" s="143"/>
      <c r="T234" s="54"/>
      <c r="AT234" s="18" t="s">
        <v>147</v>
      </c>
      <c r="AU234" s="18" t="s">
        <v>87</v>
      </c>
    </row>
    <row r="235" spans="2:65" s="1" customFormat="1" ht="19.5">
      <c r="B235" s="33"/>
      <c r="D235" s="140" t="s">
        <v>149</v>
      </c>
      <c r="F235" s="144" t="s">
        <v>318</v>
      </c>
      <c r="I235" s="142"/>
      <c r="L235" s="33"/>
      <c r="M235" s="143"/>
      <c r="T235" s="54"/>
      <c r="AT235" s="18" t="s">
        <v>149</v>
      </c>
      <c r="AU235" s="18" t="s">
        <v>87</v>
      </c>
    </row>
    <row r="236" spans="2:65" s="1" customFormat="1" ht="16.5" customHeight="1">
      <c r="B236" s="33"/>
      <c r="C236" s="145" t="s">
        <v>344</v>
      </c>
      <c r="D236" s="145" t="s">
        <v>165</v>
      </c>
      <c r="E236" s="146" t="s">
        <v>345</v>
      </c>
      <c r="F236" s="147" t="s">
        <v>346</v>
      </c>
      <c r="G236" s="148" t="s">
        <v>168</v>
      </c>
      <c r="H236" s="149">
        <v>2</v>
      </c>
      <c r="I236" s="150"/>
      <c r="J236" s="151">
        <f>ROUND(I236*H236,2)</f>
        <v>0</v>
      </c>
      <c r="K236" s="147" t="s">
        <v>21</v>
      </c>
      <c r="L236" s="33"/>
      <c r="M236" s="152" t="s">
        <v>21</v>
      </c>
      <c r="N236" s="153" t="s">
        <v>48</v>
      </c>
      <c r="P236" s="136">
        <f>O236*H236</f>
        <v>0</v>
      </c>
      <c r="Q236" s="136">
        <v>0</v>
      </c>
      <c r="R236" s="136">
        <f>Q236*H236</f>
        <v>0</v>
      </c>
      <c r="S236" s="136">
        <v>0</v>
      </c>
      <c r="T236" s="137">
        <f>S236*H236</f>
        <v>0</v>
      </c>
      <c r="AR236" s="138" t="s">
        <v>146</v>
      </c>
      <c r="AT236" s="138" t="s">
        <v>165</v>
      </c>
      <c r="AU236" s="138" t="s">
        <v>87</v>
      </c>
      <c r="AY236" s="18" t="s">
        <v>137</v>
      </c>
      <c r="BE236" s="139">
        <f>IF(N236="základní",J236,0)</f>
        <v>0</v>
      </c>
      <c r="BF236" s="139">
        <f>IF(N236="snížená",J236,0)</f>
        <v>0</v>
      </c>
      <c r="BG236" s="139">
        <f>IF(N236="zákl. přenesená",J236,0)</f>
        <v>0</v>
      </c>
      <c r="BH236" s="139">
        <f>IF(N236="sníž. přenesená",J236,0)</f>
        <v>0</v>
      </c>
      <c r="BI236" s="139">
        <f>IF(N236="nulová",J236,0)</f>
        <v>0</v>
      </c>
      <c r="BJ236" s="18" t="s">
        <v>85</v>
      </c>
      <c r="BK236" s="139">
        <f>ROUND(I236*H236,2)</f>
        <v>0</v>
      </c>
      <c r="BL236" s="18" t="s">
        <v>146</v>
      </c>
      <c r="BM236" s="138" t="s">
        <v>347</v>
      </c>
    </row>
    <row r="237" spans="2:65" s="1" customFormat="1" ht="11.25">
      <c r="B237" s="33"/>
      <c r="D237" s="140" t="s">
        <v>147</v>
      </c>
      <c r="F237" s="141" t="s">
        <v>346</v>
      </c>
      <c r="I237" s="142"/>
      <c r="L237" s="33"/>
      <c r="M237" s="143"/>
      <c r="T237" s="54"/>
      <c r="AT237" s="18" t="s">
        <v>147</v>
      </c>
      <c r="AU237" s="18" t="s">
        <v>87</v>
      </c>
    </row>
    <row r="238" spans="2:65" s="1" customFormat="1" ht="19.5">
      <c r="B238" s="33"/>
      <c r="D238" s="140" t="s">
        <v>149</v>
      </c>
      <c r="F238" s="144" t="s">
        <v>318</v>
      </c>
      <c r="I238" s="142"/>
      <c r="L238" s="33"/>
      <c r="M238" s="143"/>
      <c r="T238" s="54"/>
      <c r="AT238" s="18" t="s">
        <v>149</v>
      </c>
      <c r="AU238" s="18" t="s">
        <v>87</v>
      </c>
    </row>
    <row r="239" spans="2:65" s="1" customFormat="1" ht="16.5" customHeight="1">
      <c r="B239" s="33"/>
      <c r="C239" s="145" t="s">
        <v>348</v>
      </c>
      <c r="D239" s="145" t="s">
        <v>165</v>
      </c>
      <c r="E239" s="146" t="s">
        <v>349</v>
      </c>
      <c r="F239" s="147" t="s">
        <v>350</v>
      </c>
      <c r="G239" s="148" t="s">
        <v>168</v>
      </c>
      <c r="H239" s="149">
        <v>2</v>
      </c>
      <c r="I239" s="150"/>
      <c r="J239" s="151">
        <f>ROUND(I239*H239,2)</f>
        <v>0</v>
      </c>
      <c r="K239" s="147" t="s">
        <v>21</v>
      </c>
      <c r="L239" s="33"/>
      <c r="M239" s="152" t="s">
        <v>21</v>
      </c>
      <c r="N239" s="153" t="s">
        <v>48</v>
      </c>
      <c r="P239" s="136">
        <f>O239*H239</f>
        <v>0</v>
      </c>
      <c r="Q239" s="136">
        <v>0</v>
      </c>
      <c r="R239" s="136">
        <f>Q239*H239</f>
        <v>0</v>
      </c>
      <c r="S239" s="136">
        <v>0</v>
      </c>
      <c r="T239" s="137">
        <f>S239*H239</f>
        <v>0</v>
      </c>
      <c r="AR239" s="138" t="s">
        <v>146</v>
      </c>
      <c r="AT239" s="138" t="s">
        <v>165</v>
      </c>
      <c r="AU239" s="138" t="s">
        <v>87</v>
      </c>
      <c r="AY239" s="18" t="s">
        <v>137</v>
      </c>
      <c r="BE239" s="139">
        <f>IF(N239="základní",J239,0)</f>
        <v>0</v>
      </c>
      <c r="BF239" s="139">
        <f>IF(N239="snížená",J239,0)</f>
        <v>0</v>
      </c>
      <c r="BG239" s="139">
        <f>IF(N239="zákl. přenesená",J239,0)</f>
        <v>0</v>
      </c>
      <c r="BH239" s="139">
        <f>IF(N239="sníž. přenesená",J239,0)</f>
        <v>0</v>
      </c>
      <c r="BI239" s="139">
        <f>IF(N239="nulová",J239,0)</f>
        <v>0</v>
      </c>
      <c r="BJ239" s="18" t="s">
        <v>85</v>
      </c>
      <c r="BK239" s="139">
        <f>ROUND(I239*H239,2)</f>
        <v>0</v>
      </c>
      <c r="BL239" s="18" t="s">
        <v>146</v>
      </c>
      <c r="BM239" s="138" t="s">
        <v>351</v>
      </c>
    </row>
    <row r="240" spans="2:65" s="1" customFormat="1" ht="11.25">
      <c r="B240" s="33"/>
      <c r="D240" s="140" t="s">
        <v>147</v>
      </c>
      <c r="F240" s="141" t="s">
        <v>352</v>
      </c>
      <c r="I240" s="142"/>
      <c r="L240" s="33"/>
      <c r="M240" s="143"/>
      <c r="T240" s="54"/>
      <c r="AT240" s="18" t="s">
        <v>147</v>
      </c>
      <c r="AU240" s="18" t="s">
        <v>87</v>
      </c>
    </row>
    <row r="241" spans="2:65" s="1" customFormat="1" ht="19.5">
      <c r="B241" s="33"/>
      <c r="D241" s="140" t="s">
        <v>149</v>
      </c>
      <c r="F241" s="144" t="s">
        <v>318</v>
      </c>
      <c r="I241" s="142"/>
      <c r="L241" s="33"/>
      <c r="M241" s="143"/>
      <c r="T241" s="54"/>
      <c r="AT241" s="18" t="s">
        <v>149</v>
      </c>
      <c r="AU241" s="18" t="s">
        <v>87</v>
      </c>
    </row>
    <row r="242" spans="2:65" s="1" customFormat="1" ht="16.5" customHeight="1">
      <c r="B242" s="33"/>
      <c r="C242" s="145" t="s">
        <v>353</v>
      </c>
      <c r="D242" s="145" t="s">
        <v>165</v>
      </c>
      <c r="E242" s="146" t="s">
        <v>354</v>
      </c>
      <c r="F242" s="147" t="s">
        <v>174</v>
      </c>
      <c r="G242" s="148" t="s">
        <v>168</v>
      </c>
      <c r="H242" s="149">
        <v>1</v>
      </c>
      <c r="I242" s="150"/>
      <c r="J242" s="151">
        <f>ROUND(I242*H242,2)</f>
        <v>0</v>
      </c>
      <c r="K242" s="147" t="s">
        <v>21</v>
      </c>
      <c r="L242" s="33"/>
      <c r="M242" s="152" t="s">
        <v>21</v>
      </c>
      <c r="N242" s="153" t="s">
        <v>48</v>
      </c>
      <c r="P242" s="136">
        <f>O242*H242</f>
        <v>0</v>
      </c>
      <c r="Q242" s="136">
        <v>0</v>
      </c>
      <c r="R242" s="136">
        <f>Q242*H242</f>
        <v>0</v>
      </c>
      <c r="S242" s="136">
        <v>0</v>
      </c>
      <c r="T242" s="137">
        <f>S242*H242</f>
        <v>0</v>
      </c>
      <c r="AR242" s="138" t="s">
        <v>146</v>
      </c>
      <c r="AT242" s="138" t="s">
        <v>165</v>
      </c>
      <c r="AU242" s="138" t="s">
        <v>87</v>
      </c>
      <c r="AY242" s="18" t="s">
        <v>137</v>
      </c>
      <c r="BE242" s="139">
        <f>IF(N242="základní",J242,0)</f>
        <v>0</v>
      </c>
      <c r="BF242" s="139">
        <f>IF(N242="snížená",J242,0)</f>
        <v>0</v>
      </c>
      <c r="BG242" s="139">
        <f>IF(N242="zákl. přenesená",J242,0)</f>
        <v>0</v>
      </c>
      <c r="BH242" s="139">
        <f>IF(N242="sníž. přenesená",J242,0)</f>
        <v>0</v>
      </c>
      <c r="BI242" s="139">
        <f>IF(N242="nulová",J242,0)</f>
        <v>0</v>
      </c>
      <c r="BJ242" s="18" t="s">
        <v>85</v>
      </c>
      <c r="BK242" s="139">
        <f>ROUND(I242*H242,2)</f>
        <v>0</v>
      </c>
      <c r="BL242" s="18" t="s">
        <v>146</v>
      </c>
      <c r="BM242" s="138" t="s">
        <v>355</v>
      </c>
    </row>
    <row r="243" spans="2:65" s="1" customFormat="1" ht="11.25">
      <c r="B243" s="33"/>
      <c r="D243" s="140" t="s">
        <v>147</v>
      </c>
      <c r="F243" s="141" t="s">
        <v>174</v>
      </c>
      <c r="I243" s="142"/>
      <c r="L243" s="33"/>
      <c r="M243" s="143"/>
      <c r="T243" s="54"/>
      <c r="AT243" s="18" t="s">
        <v>147</v>
      </c>
      <c r="AU243" s="18" t="s">
        <v>87</v>
      </c>
    </row>
    <row r="244" spans="2:65" s="1" customFormat="1" ht="19.5">
      <c r="B244" s="33"/>
      <c r="D244" s="140" t="s">
        <v>149</v>
      </c>
      <c r="F244" s="144" t="s">
        <v>356</v>
      </c>
      <c r="I244" s="142"/>
      <c r="L244" s="33"/>
      <c r="M244" s="143"/>
      <c r="T244" s="54"/>
      <c r="AT244" s="18" t="s">
        <v>149</v>
      </c>
      <c r="AU244" s="18" t="s">
        <v>87</v>
      </c>
    </row>
    <row r="245" spans="2:65" s="1" customFormat="1" ht="16.5" customHeight="1">
      <c r="B245" s="33"/>
      <c r="C245" s="145" t="s">
        <v>357</v>
      </c>
      <c r="D245" s="145" t="s">
        <v>165</v>
      </c>
      <c r="E245" s="146" t="s">
        <v>358</v>
      </c>
      <c r="F245" s="147" t="s">
        <v>359</v>
      </c>
      <c r="G245" s="148" t="s">
        <v>168</v>
      </c>
      <c r="H245" s="149">
        <v>2</v>
      </c>
      <c r="I245" s="150"/>
      <c r="J245" s="151">
        <f>ROUND(I245*H245,2)</f>
        <v>0</v>
      </c>
      <c r="K245" s="147" t="s">
        <v>21</v>
      </c>
      <c r="L245" s="33"/>
      <c r="M245" s="152" t="s">
        <v>21</v>
      </c>
      <c r="N245" s="153" t="s">
        <v>48</v>
      </c>
      <c r="P245" s="136">
        <f>O245*H245</f>
        <v>0</v>
      </c>
      <c r="Q245" s="136">
        <v>0</v>
      </c>
      <c r="R245" s="136">
        <f>Q245*H245</f>
        <v>0</v>
      </c>
      <c r="S245" s="136">
        <v>0</v>
      </c>
      <c r="T245" s="137">
        <f>S245*H245</f>
        <v>0</v>
      </c>
      <c r="AR245" s="138" t="s">
        <v>85</v>
      </c>
      <c r="AT245" s="138" t="s">
        <v>165</v>
      </c>
      <c r="AU245" s="138" t="s">
        <v>87</v>
      </c>
      <c r="AY245" s="18" t="s">
        <v>137</v>
      </c>
      <c r="BE245" s="139">
        <f>IF(N245="základní",J245,0)</f>
        <v>0</v>
      </c>
      <c r="BF245" s="139">
        <f>IF(N245="snížená",J245,0)</f>
        <v>0</v>
      </c>
      <c r="BG245" s="139">
        <f>IF(N245="zákl. přenesená",J245,0)</f>
        <v>0</v>
      </c>
      <c r="BH245" s="139">
        <f>IF(N245="sníž. přenesená",J245,0)</f>
        <v>0</v>
      </c>
      <c r="BI245" s="139">
        <f>IF(N245="nulová",J245,0)</f>
        <v>0</v>
      </c>
      <c r="BJ245" s="18" t="s">
        <v>85</v>
      </c>
      <c r="BK245" s="139">
        <f>ROUND(I245*H245,2)</f>
        <v>0</v>
      </c>
      <c r="BL245" s="18" t="s">
        <v>85</v>
      </c>
      <c r="BM245" s="138" t="s">
        <v>360</v>
      </c>
    </row>
    <row r="246" spans="2:65" s="1" customFormat="1" ht="11.25">
      <c r="B246" s="33"/>
      <c r="D246" s="140" t="s">
        <v>147</v>
      </c>
      <c r="F246" s="141" t="s">
        <v>361</v>
      </c>
      <c r="I246" s="142"/>
      <c r="L246" s="33"/>
      <c r="M246" s="143"/>
      <c r="T246" s="54"/>
      <c r="AT246" s="18" t="s">
        <v>147</v>
      </c>
      <c r="AU246" s="18" t="s">
        <v>87</v>
      </c>
    </row>
    <row r="247" spans="2:65" s="1" customFormat="1" ht="19.5">
      <c r="B247" s="33"/>
      <c r="D247" s="140" t="s">
        <v>149</v>
      </c>
      <c r="F247" s="144" t="s">
        <v>356</v>
      </c>
      <c r="I247" s="142"/>
      <c r="L247" s="33"/>
      <c r="M247" s="143"/>
      <c r="T247" s="54"/>
      <c r="AT247" s="18" t="s">
        <v>149</v>
      </c>
      <c r="AU247" s="18" t="s">
        <v>87</v>
      </c>
    </row>
    <row r="248" spans="2:65" s="1" customFormat="1" ht="16.5" customHeight="1">
      <c r="B248" s="33"/>
      <c r="C248" s="145" t="s">
        <v>362</v>
      </c>
      <c r="D248" s="145" t="s">
        <v>165</v>
      </c>
      <c r="E248" s="146" t="s">
        <v>363</v>
      </c>
      <c r="F248" s="147" t="s">
        <v>364</v>
      </c>
      <c r="G248" s="148" t="s">
        <v>168</v>
      </c>
      <c r="H248" s="149">
        <v>2</v>
      </c>
      <c r="I248" s="150"/>
      <c r="J248" s="151">
        <f>ROUND(I248*H248,2)</f>
        <v>0</v>
      </c>
      <c r="K248" s="147" t="s">
        <v>21</v>
      </c>
      <c r="L248" s="33"/>
      <c r="M248" s="152" t="s">
        <v>21</v>
      </c>
      <c r="N248" s="153" t="s">
        <v>48</v>
      </c>
      <c r="P248" s="136">
        <f>O248*H248</f>
        <v>0</v>
      </c>
      <c r="Q248" s="136">
        <v>0</v>
      </c>
      <c r="R248" s="136">
        <f>Q248*H248</f>
        <v>0</v>
      </c>
      <c r="S248" s="136">
        <v>0</v>
      </c>
      <c r="T248" s="137">
        <f>S248*H248</f>
        <v>0</v>
      </c>
      <c r="AR248" s="138" t="s">
        <v>85</v>
      </c>
      <c r="AT248" s="138" t="s">
        <v>165</v>
      </c>
      <c r="AU248" s="138" t="s">
        <v>87</v>
      </c>
      <c r="AY248" s="18" t="s">
        <v>137</v>
      </c>
      <c r="BE248" s="139">
        <f>IF(N248="základní",J248,0)</f>
        <v>0</v>
      </c>
      <c r="BF248" s="139">
        <f>IF(N248="snížená",J248,0)</f>
        <v>0</v>
      </c>
      <c r="BG248" s="139">
        <f>IF(N248="zákl. přenesená",J248,0)</f>
        <v>0</v>
      </c>
      <c r="BH248" s="139">
        <f>IF(N248="sníž. přenesená",J248,0)</f>
        <v>0</v>
      </c>
      <c r="BI248" s="139">
        <f>IF(N248="nulová",J248,0)</f>
        <v>0</v>
      </c>
      <c r="BJ248" s="18" t="s">
        <v>85</v>
      </c>
      <c r="BK248" s="139">
        <f>ROUND(I248*H248,2)</f>
        <v>0</v>
      </c>
      <c r="BL248" s="18" t="s">
        <v>85</v>
      </c>
      <c r="BM248" s="138" t="s">
        <v>365</v>
      </c>
    </row>
    <row r="249" spans="2:65" s="1" customFormat="1" ht="11.25">
      <c r="B249" s="33"/>
      <c r="D249" s="140" t="s">
        <v>147</v>
      </c>
      <c r="F249" s="141" t="s">
        <v>366</v>
      </c>
      <c r="I249" s="142"/>
      <c r="L249" s="33"/>
      <c r="M249" s="143"/>
      <c r="T249" s="54"/>
      <c r="AT249" s="18" t="s">
        <v>147</v>
      </c>
      <c r="AU249" s="18" t="s">
        <v>87</v>
      </c>
    </row>
    <row r="250" spans="2:65" s="1" customFormat="1" ht="19.5">
      <c r="B250" s="33"/>
      <c r="D250" s="140" t="s">
        <v>149</v>
      </c>
      <c r="F250" s="144" t="s">
        <v>356</v>
      </c>
      <c r="I250" s="142"/>
      <c r="L250" s="33"/>
      <c r="M250" s="143"/>
      <c r="T250" s="54"/>
      <c r="AT250" s="18" t="s">
        <v>149</v>
      </c>
      <c r="AU250" s="18" t="s">
        <v>87</v>
      </c>
    </row>
    <row r="251" spans="2:65" s="11" customFormat="1" ht="22.9" customHeight="1">
      <c r="B251" s="116"/>
      <c r="D251" s="117" t="s">
        <v>76</v>
      </c>
      <c r="E251" s="161" t="s">
        <v>367</v>
      </c>
      <c r="F251" s="161" t="s">
        <v>368</v>
      </c>
      <c r="I251" s="119"/>
      <c r="J251" s="162">
        <f>BK251</f>
        <v>0</v>
      </c>
      <c r="L251" s="116"/>
      <c r="M251" s="121"/>
      <c r="P251" s="122">
        <f>SUM(P252:P278)</f>
        <v>0</v>
      </c>
      <c r="R251" s="122">
        <f>SUM(R252:R278)</f>
        <v>0</v>
      </c>
      <c r="T251" s="123">
        <f>SUM(T252:T278)</f>
        <v>0</v>
      </c>
      <c r="AR251" s="117" t="s">
        <v>85</v>
      </c>
      <c r="AT251" s="124" t="s">
        <v>76</v>
      </c>
      <c r="AU251" s="124" t="s">
        <v>85</v>
      </c>
      <c r="AY251" s="117" t="s">
        <v>137</v>
      </c>
      <c r="BK251" s="125">
        <f>SUM(BK252:BK278)</f>
        <v>0</v>
      </c>
    </row>
    <row r="252" spans="2:65" s="1" customFormat="1" ht="16.5" customHeight="1">
      <c r="B252" s="33"/>
      <c r="C252" s="145" t="s">
        <v>369</v>
      </c>
      <c r="D252" s="145" t="s">
        <v>165</v>
      </c>
      <c r="E252" s="146" t="s">
        <v>370</v>
      </c>
      <c r="F252" s="147" t="s">
        <v>316</v>
      </c>
      <c r="G252" s="148" t="s">
        <v>168</v>
      </c>
      <c r="H252" s="149">
        <v>1</v>
      </c>
      <c r="I252" s="150"/>
      <c r="J252" s="151">
        <f>ROUND(I252*H252,2)</f>
        <v>0</v>
      </c>
      <c r="K252" s="147" t="s">
        <v>21</v>
      </c>
      <c r="L252" s="33"/>
      <c r="M252" s="152" t="s">
        <v>21</v>
      </c>
      <c r="N252" s="153" t="s">
        <v>48</v>
      </c>
      <c r="P252" s="136">
        <f>O252*H252</f>
        <v>0</v>
      </c>
      <c r="Q252" s="136">
        <v>0</v>
      </c>
      <c r="R252" s="136">
        <f>Q252*H252</f>
        <v>0</v>
      </c>
      <c r="S252" s="136">
        <v>0</v>
      </c>
      <c r="T252" s="137">
        <f>S252*H252</f>
        <v>0</v>
      </c>
      <c r="AR252" s="138" t="s">
        <v>146</v>
      </c>
      <c r="AT252" s="138" t="s">
        <v>165</v>
      </c>
      <c r="AU252" s="138" t="s">
        <v>87</v>
      </c>
      <c r="AY252" s="18" t="s">
        <v>137</v>
      </c>
      <c r="BE252" s="139">
        <f>IF(N252="základní",J252,0)</f>
        <v>0</v>
      </c>
      <c r="BF252" s="139">
        <f>IF(N252="snížená",J252,0)</f>
        <v>0</v>
      </c>
      <c r="BG252" s="139">
        <f>IF(N252="zákl. přenesená",J252,0)</f>
        <v>0</v>
      </c>
      <c r="BH252" s="139">
        <f>IF(N252="sníž. přenesená",J252,0)</f>
        <v>0</v>
      </c>
      <c r="BI252" s="139">
        <f>IF(N252="nulová",J252,0)</f>
        <v>0</v>
      </c>
      <c r="BJ252" s="18" t="s">
        <v>85</v>
      </c>
      <c r="BK252" s="139">
        <f>ROUND(I252*H252,2)</f>
        <v>0</v>
      </c>
      <c r="BL252" s="18" t="s">
        <v>146</v>
      </c>
      <c r="BM252" s="138" t="s">
        <v>371</v>
      </c>
    </row>
    <row r="253" spans="2:65" s="1" customFormat="1" ht="11.25">
      <c r="B253" s="33"/>
      <c r="D253" s="140" t="s">
        <v>147</v>
      </c>
      <c r="F253" s="141" t="s">
        <v>316</v>
      </c>
      <c r="I253" s="142"/>
      <c r="L253" s="33"/>
      <c r="M253" s="143"/>
      <c r="T253" s="54"/>
      <c r="AT253" s="18" t="s">
        <v>147</v>
      </c>
      <c r="AU253" s="18" t="s">
        <v>87</v>
      </c>
    </row>
    <row r="254" spans="2:65" s="1" customFormat="1" ht="19.5">
      <c r="B254" s="33"/>
      <c r="D254" s="140" t="s">
        <v>149</v>
      </c>
      <c r="F254" s="144" t="s">
        <v>356</v>
      </c>
      <c r="I254" s="142"/>
      <c r="L254" s="33"/>
      <c r="M254" s="143"/>
      <c r="T254" s="54"/>
      <c r="AT254" s="18" t="s">
        <v>149</v>
      </c>
      <c r="AU254" s="18" t="s">
        <v>87</v>
      </c>
    </row>
    <row r="255" spans="2:65" s="1" customFormat="1" ht="16.5" customHeight="1">
      <c r="B255" s="33"/>
      <c r="C255" s="126" t="s">
        <v>372</v>
      </c>
      <c r="D255" s="126" t="s">
        <v>141</v>
      </c>
      <c r="E255" s="127" t="s">
        <v>373</v>
      </c>
      <c r="F255" s="128" t="s">
        <v>321</v>
      </c>
      <c r="G255" s="129" t="s">
        <v>168</v>
      </c>
      <c r="H255" s="130">
        <v>1</v>
      </c>
      <c r="I255" s="131"/>
      <c r="J255" s="132">
        <f>ROUND(I255*H255,2)</f>
        <v>0</v>
      </c>
      <c r="K255" s="128" t="s">
        <v>21</v>
      </c>
      <c r="L255" s="133"/>
      <c r="M255" s="134" t="s">
        <v>21</v>
      </c>
      <c r="N255" s="135" t="s">
        <v>48</v>
      </c>
      <c r="P255" s="136">
        <f>O255*H255</f>
        <v>0</v>
      </c>
      <c r="Q255" s="136">
        <v>0</v>
      </c>
      <c r="R255" s="136">
        <f>Q255*H255</f>
        <v>0</v>
      </c>
      <c r="S255" s="136">
        <v>0</v>
      </c>
      <c r="T255" s="137">
        <f>S255*H255</f>
        <v>0</v>
      </c>
      <c r="AR255" s="138" t="s">
        <v>145</v>
      </c>
      <c r="AT255" s="138" t="s">
        <v>141</v>
      </c>
      <c r="AU255" s="138" t="s">
        <v>87</v>
      </c>
      <c r="AY255" s="18" t="s">
        <v>137</v>
      </c>
      <c r="BE255" s="139">
        <f>IF(N255="základní",J255,0)</f>
        <v>0</v>
      </c>
      <c r="BF255" s="139">
        <f>IF(N255="snížená",J255,0)</f>
        <v>0</v>
      </c>
      <c r="BG255" s="139">
        <f>IF(N255="zákl. přenesená",J255,0)</f>
        <v>0</v>
      </c>
      <c r="BH255" s="139">
        <f>IF(N255="sníž. přenesená",J255,0)</f>
        <v>0</v>
      </c>
      <c r="BI255" s="139">
        <f>IF(N255="nulová",J255,0)</f>
        <v>0</v>
      </c>
      <c r="BJ255" s="18" t="s">
        <v>85</v>
      </c>
      <c r="BK255" s="139">
        <f>ROUND(I255*H255,2)</f>
        <v>0</v>
      </c>
      <c r="BL255" s="18" t="s">
        <v>146</v>
      </c>
      <c r="BM255" s="138" t="s">
        <v>374</v>
      </c>
    </row>
    <row r="256" spans="2:65" s="1" customFormat="1" ht="11.25">
      <c r="B256" s="33"/>
      <c r="D256" s="140" t="s">
        <v>147</v>
      </c>
      <c r="F256" s="141" t="s">
        <v>321</v>
      </c>
      <c r="I256" s="142"/>
      <c r="L256" s="33"/>
      <c r="M256" s="143"/>
      <c r="T256" s="54"/>
      <c r="AT256" s="18" t="s">
        <v>147</v>
      </c>
      <c r="AU256" s="18" t="s">
        <v>87</v>
      </c>
    </row>
    <row r="257" spans="2:65" s="1" customFormat="1" ht="19.5">
      <c r="B257" s="33"/>
      <c r="D257" s="140" t="s">
        <v>149</v>
      </c>
      <c r="F257" s="144" t="s">
        <v>356</v>
      </c>
      <c r="I257" s="142"/>
      <c r="L257" s="33"/>
      <c r="M257" s="143"/>
      <c r="T257" s="54"/>
      <c r="AT257" s="18" t="s">
        <v>149</v>
      </c>
      <c r="AU257" s="18" t="s">
        <v>87</v>
      </c>
    </row>
    <row r="258" spans="2:65" s="1" customFormat="1" ht="16.5" customHeight="1">
      <c r="B258" s="33"/>
      <c r="C258" s="145" t="s">
        <v>375</v>
      </c>
      <c r="D258" s="145" t="s">
        <v>165</v>
      </c>
      <c r="E258" s="146" t="s">
        <v>376</v>
      </c>
      <c r="F258" s="147" t="s">
        <v>325</v>
      </c>
      <c r="G258" s="148" t="s">
        <v>168</v>
      </c>
      <c r="H258" s="149">
        <v>1</v>
      </c>
      <c r="I258" s="150"/>
      <c r="J258" s="151">
        <f>ROUND(I258*H258,2)</f>
        <v>0</v>
      </c>
      <c r="K258" s="147" t="s">
        <v>21</v>
      </c>
      <c r="L258" s="33"/>
      <c r="M258" s="152" t="s">
        <v>21</v>
      </c>
      <c r="N258" s="153" t="s">
        <v>48</v>
      </c>
      <c r="P258" s="136">
        <f>O258*H258</f>
        <v>0</v>
      </c>
      <c r="Q258" s="136">
        <v>0</v>
      </c>
      <c r="R258" s="136">
        <f>Q258*H258</f>
        <v>0</v>
      </c>
      <c r="S258" s="136">
        <v>0</v>
      </c>
      <c r="T258" s="137">
        <f>S258*H258</f>
        <v>0</v>
      </c>
      <c r="AR258" s="138" t="s">
        <v>146</v>
      </c>
      <c r="AT258" s="138" t="s">
        <v>165</v>
      </c>
      <c r="AU258" s="138" t="s">
        <v>87</v>
      </c>
      <c r="AY258" s="18" t="s">
        <v>137</v>
      </c>
      <c r="BE258" s="139">
        <f>IF(N258="základní",J258,0)</f>
        <v>0</v>
      </c>
      <c r="BF258" s="139">
        <f>IF(N258="snížená",J258,0)</f>
        <v>0</v>
      </c>
      <c r="BG258" s="139">
        <f>IF(N258="zákl. přenesená",J258,0)</f>
        <v>0</v>
      </c>
      <c r="BH258" s="139">
        <f>IF(N258="sníž. přenesená",J258,0)</f>
        <v>0</v>
      </c>
      <c r="BI258" s="139">
        <f>IF(N258="nulová",J258,0)</f>
        <v>0</v>
      </c>
      <c r="BJ258" s="18" t="s">
        <v>85</v>
      </c>
      <c r="BK258" s="139">
        <f>ROUND(I258*H258,2)</f>
        <v>0</v>
      </c>
      <c r="BL258" s="18" t="s">
        <v>146</v>
      </c>
      <c r="BM258" s="138" t="s">
        <v>377</v>
      </c>
    </row>
    <row r="259" spans="2:65" s="1" customFormat="1" ht="19.5">
      <c r="B259" s="33"/>
      <c r="D259" s="140" t="s">
        <v>147</v>
      </c>
      <c r="F259" s="141" t="s">
        <v>327</v>
      </c>
      <c r="I259" s="142"/>
      <c r="L259" s="33"/>
      <c r="M259" s="143"/>
      <c r="T259" s="54"/>
      <c r="AT259" s="18" t="s">
        <v>147</v>
      </c>
      <c r="AU259" s="18" t="s">
        <v>87</v>
      </c>
    </row>
    <row r="260" spans="2:65" s="1" customFormat="1" ht="19.5">
      <c r="B260" s="33"/>
      <c r="D260" s="140" t="s">
        <v>149</v>
      </c>
      <c r="F260" s="144" t="s">
        <v>356</v>
      </c>
      <c r="I260" s="142"/>
      <c r="L260" s="33"/>
      <c r="M260" s="143"/>
      <c r="T260" s="54"/>
      <c r="AT260" s="18" t="s">
        <v>149</v>
      </c>
      <c r="AU260" s="18" t="s">
        <v>87</v>
      </c>
    </row>
    <row r="261" spans="2:65" s="1" customFormat="1" ht="16.5" customHeight="1">
      <c r="B261" s="33"/>
      <c r="C261" s="126" t="s">
        <v>378</v>
      </c>
      <c r="D261" s="126" t="s">
        <v>141</v>
      </c>
      <c r="E261" s="127" t="s">
        <v>379</v>
      </c>
      <c r="F261" s="128" t="s">
        <v>330</v>
      </c>
      <c r="G261" s="129" t="s">
        <v>168</v>
      </c>
      <c r="H261" s="130">
        <v>1</v>
      </c>
      <c r="I261" s="131"/>
      <c r="J261" s="132">
        <f>ROUND(I261*H261,2)</f>
        <v>0</v>
      </c>
      <c r="K261" s="128" t="s">
        <v>21</v>
      </c>
      <c r="L261" s="133"/>
      <c r="M261" s="134" t="s">
        <v>21</v>
      </c>
      <c r="N261" s="135" t="s">
        <v>48</v>
      </c>
      <c r="P261" s="136">
        <f>O261*H261</f>
        <v>0</v>
      </c>
      <c r="Q261" s="136">
        <v>0</v>
      </c>
      <c r="R261" s="136">
        <f>Q261*H261</f>
        <v>0</v>
      </c>
      <c r="S261" s="136">
        <v>0</v>
      </c>
      <c r="T261" s="137">
        <f>S261*H261</f>
        <v>0</v>
      </c>
      <c r="AR261" s="138" t="s">
        <v>145</v>
      </c>
      <c r="AT261" s="138" t="s">
        <v>141</v>
      </c>
      <c r="AU261" s="138" t="s">
        <v>87</v>
      </c>
      <c r="AY261" s="18" t="s">
        <v>137</v>
      </c>
      <c r="BE261" s="139">
        <f>IF(N261="základní",J261,0)</f>
        <v>0</v>
      </c>
      <c r="BF261" s="139">
        <f>IF(N261="snížená",J261,0)</f>
        <v>0</v>
      </c>
      <c r="BG261" s="139">
        <f>IF(N261="zákl. přenesená",J261,0)</f>
        <v>0</v>
      </c>
      <c r="BH261" s="139">
        <f>IF(N261="sníž. přenesená",J261,0)</f>
        <v>0</v>
      </c>
      <c r="BI261" s="139">
        <f>IF(N261="nulová",J261,0)</f>
        <v>0</v>
      </c>
      <c r="BJ261" s="18" t="s">
        <v>85</v>
      </c>
      <c r="BK261" s="139">
        <f>ROUND(I261*H261,2)</f>
        <v>0</v>
      </c>
      <c r="BL261" s="18" t="s">
        <v>146</v>
      </c>
      <c r="BM261" s="138" t="s">
        <v>380</v>
      </c>
    </row>
    <row r="262" spans="2:65" s="1" customFormat="1" ht="11.25">
      <c r="B262" s="33"/>
      <c r="D262" s="140" t="s">
        <v>147</v>
      </c>
      <c r="F262" s="141" t="s">
        <v>330</v>
      </c>
      <c r="I262" s="142"/>
      <c r="L262" s="33"/>
      <c r="M262" s="143"/>
      <c r="T262" s="54"/>
      <c r="AT262" s="18" t="s">
        <v>147</v>
      </c>
      <c r="AU262" s="18" t="s">
        <v>87</v>
      </c>
    </row>
    <row r="263" spans="2:65" s="1" customFormat="1" ht="19.5">
      <c r="B263" s="33"/>
      <c r="D263" s="140" t="s">
        <v>149</v>
      </c>
      <c r="F263" s="144" t="s">
        <v>356</v>
      </c>
      <c r="I263" s="142"/>
      <c r="L263" s="33"/>
      <c r="M263" s="143"/>
      <c r="T263" s="54"/>
      <c r="AT263" s="18" t="s">
        <v>149</v>
      </c>
      <c r="AU263" s="18" t="s">
        <v>87</v>
      </c>
    </row>
    <row r="264" spans="2:65" s="1" customFormat="1" ht="16.5" customHeight="1">
      <c r="B264" s="33"/>
      <c r="C264" s="145" t="s">
        <v>381</v>
      </c>
      <c r="D264" s="145" t="s">
        <v>165</v>
      </c>
      <c r="E264" s="146" t="s">
        <v>382</v>
      </c>
      <c r="F264" s="147" t="s">
        <v>383</v>
      </c>
      <c r="G264" s="148" t="s">
        <v>168</v>
      </c>
      <c r="H264" s="149">
        <v>1</v>
      </c>
      <c r="I264" s="150"/>
      <c r="J264" s="151">
        <f>ROUND(I264*H264,2)</f>
        <v>0</v>
      </c>
      <c r="K264" s="147" t="s">
        <v>21</v>
      </c>
      <c r="L264" s="33"/>
      <c r="M264" s="152" t="s">
        <v>21</v>
      </c>
      <c r="N264" s="153" t="s">
        <v>48</v>
      </c>
      <c r="P264" s="136">
        <f>O264*H264</f>
        <v>0</v>
      </c>
      <c r="Q264" s="136">
        <v>0</v>
      </c>
      <c r="R264" s="136">
        <f>Q264*H264</f>
        <v>0</v>
      </c>
      <c r="S264" s="136">
        <v>0</v>
      </c>
      <c r="T264" s="137">
        <f>S264*H264</f>
        <v>0</v>
      </c>
      <c r="AR264" s="138" t="s">
        <v>146</v>
      </c>
      <c r="AT264" s="138" t="s">
        <v>165</v>
      </c>
      <c r="AU264" s="138" t="s">
        <v>87</v>
      </c>
      <c r="AY264" s="18" t="s">
        <v>137</v>
      </c>
      <c r="BE264" s="139">
        <f>IF(N264="základní",J264,0)</f>
        <v>0</v>
      </c>
      <c r="BF264" s="139">
        <f>IF(N264="snížená",J264,0)</f>
        <v>0</v>
      </c>
      <c r="BG264" s="139">
        <f>IF(N264="zákl. přenesená",J264,0)</f>
        <v>0</v>
      </c>
      <c r="BH264" s="139">
        <f>IF(N264="sníž. přenesená",J264,0)</f>
        <v>0</v>
      </c>
      <c r="BI264" s="139">
        <f>IF(N264="nulová",J264,0)</f>
        <v>0</v>
      </c>
      <c r="BJ264" s="18" t="s">
        <v>85</v>
      </c>
      <c r="BK264" s="139">
        <f>ROUND(I264*H264,2)</f>
        <v>0</v>
      </c>
      <c r="BL264" s="18" t="s">
        <v>146</v>
      </c>
      <c r="BM264" s="138" t="s">
        <v>384</v>
      </c>
    </row>
    <row r="265" spans="2:65" s="1" customFormat="1" ht="11.25">
      <c r="B265" s="33"/>
      <c r="D265" s="140" t="s">
        <v>147</v>
      </c>
      <c r="F265" s="141" t="s">
        <v>383</v>
      </c>
      <c r="I265" s="142"/>
      <c r="L265" s="33"/>
      <c r="M265" s="143"/>
      <c r="T265" s="54"/>
      <c r="AT265" s="18" t="s">
        <v>147</v>
      </c>
      <c r="AU265" s="18" t="s">
        <v>87</v>
      </c>
    </row>
    <row r="266" spans="2:65" s="1" customFormat="1" ht="19.5">
      <c r="B266" s="33"/>
      <c r="D266" s="140" t="s">
        <v>149</v>
      </c>
      <c r="F266" s="144" t="s">
        <v>356</v>
      </c>
      <c r="I266" s="142"/>
      <c r="L266" s="33"/>
      <c r="M266" s="143"/>
      <c r="T266" s="54"/>
      <c r="AT266" s="18" t="s">
        <v>149</v>
      </c>
      <c r="AU266" s="18" t="s">
        <v>87</v>
      </c>
    </row>
    <row r="267" spans="2:65" s="1" customFormat="1" ht="16.5" customHeight="1">
      <c r="B267" s="33"/>
      <c r="C267" s="126" t="s">
        <v>385</v>
      </c>
      <c r="D267" s="126" t="s">
        <v>141</v>
      </c>
      <c r="E267" s="127" t="s">
        <v>386</v>
      </c>
      <c r="F267" s="128" t="s">
        <v>387</v>
      </c>
      <c r="G267" s="129" t="s">
        <v>168</v>
      </c>
      <c r="H267" s="130">
        <v>1</v>
      </c>
      <c r="I267" s="131"/>
      <c r="J267" s="132">
        <f>ROUND(I267*H267,2)</f>
        <v>0</v>
      </c>
      <c r="K267" s="128" t="s">
        <v>21</v>
      </c>
      <c r="L267" s="133"/>
      <c r="M267" s="134" t="s">
        <v>21</v>
      </c>
      <c r="N267" s="135" t="s">
        <v>48</v>
      </c>
      <c r="P267" s="136">
        <f>O267*H267</f>
        <v>0</v>
      </c>
      <c r="Q267" s="136">
        <v>0</v>
      </c>
      <c r="R267" s="136">
        <f>Q267*H267</f>
        <v>0</v>
      </c>
      <c r="S267" s="136">
        <v>0</v>
      </c>
      <c r="T267" s="137">
        <f>S267*H267</f>
        <v>0</v>
      </c>
      <c r="AR267" s="138" t="s">
        <v>145</v>
      </c>
      <c r="AT267" s="138" t="s">
        <v>141</v>
      </c>
      <c r="AU267" s="138" t="s">
        <v>87</v>
      </c>
      <c r="AY267" s="18" t="s">
        <v>137</v>
      </c>
      <c r="BE267" s="139">
        <f>IF(N267="základní",J267,0)</f>
        <v>0</v>
      </c>
      <c r="BF267" s="139">
        <f>IF(N267="snížená",J267,0)</f>
        <v>0</v>
      </c>
      <c r="BG267" s="139">
        <f>IF(N267="zákl. přenesená",J267,0)</f>
        <v>0</v>
      </c>
      <c r="BH267" s="139">
        <f>IF(N267="sníž. přenesená",J267,0)</f>
        <v>0</v>
      </c>
      <c r="BI267" s="139">
        <f>IF(N267="nulová",J267,0)</f>
        <v>0</v>
      </c>
      <c r="BJ267" s="18" t="s">
        <v>85</v>
      </c>
      <c r="BK267" s="139">
        <f>ROUND(I267*H267,2)</f>
        <v>0</v>
      </c>
      <c r="BL267" s="18" t="s">
        <v>146</v>
      </c>
      <c r="BM267" s="138" t="s">
        <v>388</v>
      </c>
    </row>
    <row r="268" spans="2:65" s="1" customFormat="1" ht="11.25">
      <c r="B268" s="33"/>
      <c r="D268" s="140" t="s">
        <v>147</v>
      </c>
      <c r="F268" s="141" t="s">
        <v>387</v>
      </c>
      <c r="I268" s="142"/>
      <c r="L268" s="33"/>
      <c r="M268" s="143"/>
      <c r="T268" s="54"/>
      <c r="AT268" s="18" t="s">
        <v>147</v>
      </c>
      <c r="AU268" s="18" t="s">
        <v>87</v>
      </c>
    </row>
    <row r="269" spans="2:65" s="1" customFormat="1" ht="19.5">
      <c r="B269" s="33"/>
      <c r="D269" s="140" t="s">
        <v>149</v>
      </c>
      <c r="F269" s="144" t="s">
        <v>356</v>
      </c>
      <c r="I269" s="142"/>
      <c r="L269" s="33"/>
      <c r="M269" s="143"/>
      <c r="T269" s="54"/>
      <c r="AT269" s="18" t="s">
        <v>149</v>
      </c>
      <c r="AU269" s="18" t="s">
        <v>87</v>
      </c>
    </row>
    <row r="270" spans="2:65" s="1" customFormat="1" ht="16.5" customHeight="1">
      <c r="B270" s="33"/>
      <c r="C270" s="145" t="s">
        <v>389</v>
      </c>
      <c r="D270" s="145" t="s">
        <v>165</v>
      </c>
      <c r="E270" s="146" t="s">
        <v>390</v>
      </c>
      <c r="F270" s="147" t="s">
        <v>342</v>
      </c>
      <c r="G270" s="148" t="s">
        <v>168</v>
      </c>
      <c r="H270" s="149">
        <v>1</v>
      </c>
      <c r="I270" s="150"/>
      <c r="J270" s="151">
        <f>ROUND(I270*H270,2)</f>
        <v>0</v>
      </c>
      <c r="K270" s="147" t="s">
        <v>21</v>
      </c>
      <c r="L270" s="33"/>
      <c r="M270" s="152" t="s">
        <v>21</v>
      </c>
      <c r="N270" s="153" t="s">
        <v>48</v>
      </c>
      <c r="P270" s="136">
        <f>O270*H270</f>
        <v>0</v>
      </c>
      <c r="Q270" s="136">
        <v>0</v>
      </c>
      <c r="R270" s="136">
        <f>Q270*H270</f>
        <v>0</v>
      </c>
      <c r="S270" s="136">
        <v>0</v>
      </c>
      <c r="T270" s="137">
        <f>S270*H270</f>
        <v>0</v>
      </c>
      <c r="AR270" s="138" t="s">
        <v>146</v>
      </c>
      <c r="AT270" s="138" t="s">
        <v>165</v>
      </c>
      <c r="AU270" s="138" t="s">
        <v>87</v>
      </c>
      <c r="AY270" s="18" t="s">
        <v>137</v>
      </c>
      <c r="BE270" s="139">
        <f>IF(N270="základní",J270,0)</f>
        <v>0</v>
      </c>
      <c r="BF270" s="139">
        <f>IF(N270="snížená",J270,0)</f>
        <v>0</v>
      </c>
      <c r="BG270" s="139">
        <f>IF(N270="zákl. přenesená",J270,0)</f>
        <v>0</v>
      </c>
      <c r="BH270" s="139">
        <f>IF(N270="sníž. přenesená",J270,0)</f>
        <v>0</v>
      </c>
      <c r="BI270" s="139">
        <f>IF(N270="nulová",J270,0)</f>
        <v>0</v>
      </c>
      <c r="BJ270" s="18" t="s">
        <v>85</v>
      </c>
      <c r="BK270" s="139">
        <f>ROUND(I270*H270,2)</f>
        <v>0</v>
      </c>
      <c r="BL270" s="18" t="s">
        <v>146</v>
      </c>
      <c r="BM270" s="138" t="s">
        <v>391</v>
      </c>
    </row>
    <row r="271" spans="2:65" s="1" customFormat="1" ht="11.25">
      <c r="B271" s="33"/>
      <c r="D271" s="140" t="s">
        <v>147</v>
      </c>
      <c r="F271" s="141" t="s">
        <v>342</v>
      </c>
      <c r="I271" s="142"/>
      <c r="L271" s="33"/>
      <c r="M271" s="143"/>
      <c r="T271" s="54"/>
      <c r="AT271" s="18" t="s">
        <v>147</v>
      </c>
      <c r="AU271" s="18" t="s">
        <v>87</v>
      </c>
    </row>
    <row r="272" spans="2:65" s="1" customFormat="1" ht="19.5">
      <c r="B272" s="33"/>
      <c r="D272" s="140" t="s">
        <v>149</v>
      </c>
      <c r="F272" s="144" t="s">
        <v>356</v>
      </c>
      <c r="I272" s="142"/>
      <c r="L272" s="33"/>
      <c r="M272" s="143"/>
      <c r="T272" s="54"/>
      <c r="AT272" s="18" t="s">
        <v>149</v>
      </c>
      <c r="AU272" s="18" t="s">
        <v>87</v>
      </c>
    </row>
    <row r="273" spans="2:65" s="1" customFormat="1" ht="16.5" customHeight="1">
      <c r="B273" s="33"/>
      <c r="C273" s="145" t="s">
        <v>392</v>
      </c>
      <c r="D273" s="145" t="s">
        <v>165</v>
      </c>
      <c r="E273" s="146" t="s">
        <v>393</v>
      </c>
      <c r="F273" s="147" t="s">
        <v>346</v>
      </c>
      <c r="G273" s="148" t="s">
        <v>168</v>
      </c>
      <c r="H273" s="149">
        <v>2</v>
      </c>
      <c r="I273" s="150"/>
      <c r="J273" s="151">
        <f>ROUND(I273*H273,2)</f>
        <v>0</v>
      </c>
      <c r="K273" s="147" t="s">
        <v>21</v>
      </c>
      <c r="L273" s="33"/>
      <c r="M273" s="152" t="s">
        <v>21</v>
      </c>
      <c r="N273" s="153" t="s">
        <v>48</v>
      </c>
      <c r="P273" s="136">
        <f>O273*H273</f>
        <v>0</v>
      </c>
      <c r="Q273" s="136">
        <v>0</v>
      </c>
      <c r="R273" s="136">
        <f>Q273*H273</f>
        <v>0</v>
      </c>
      <c r="S273" s="136">
        <v>0</v>
      </c>
      <c r="T273" s="137">
        <f>S273*H273</f>
        <v>0</v>
      </c>
      <c r="AR273" s="138" t="s">
        <v>146</v>
      </c>
      <c r="AT273" s="138" t="s">
        <v>165</v>
      </c>
      <c r="AU273" s="138" t="s">
        <v>87</v>
      </c>
      <c r="AY273" s="18" t="s">
        <v>137</v>
      </c>
      <c r="BE273" s="139">
        <f>IF(N273="základní",J273,0)</f>
        <v>0</v>
      </c>
      <c r="BF273" s="139">
        <f>IF(N273="snížená",J273,0)</f>
        <v>0</v>
      </c>
      <c r="BG273" s="139">
        <f>IF(N273="zákl. přenesená",J273,0)</f>
        <v>0</v>
      </c>
      <c r="BH273" s="139">
        <f>IF(N273="sníž. přenesená",J273,0)</f>
        <v>0</v>
      </c>
      <c r="BI273" s="139">
        <f>IF(N273="nulová",J273,0)</f>
        <v>0</v>
      </c>
      <c r="BJ273" s="18" t="s">
        <v>85</v>
      </c>
      <c r="BK273" s="139">
        <f>ROUND(I273*H273,2)</f>
        <v>0</v>
      </c>
      <c r="BL273" s="18" t="s">
        <v>146</v>
      </c>
      <c r="BM273" s="138" t="s">
        <v>394</v>
      </c>
    </row>
    <row r="274" spans="2:65" s="1" customFormat="1" ht="11.25">
      <c r="B274" s="33"/>
      <c r="D274" s="140" t="s">
        <v>147</v>
      </c>
      <c r="F274" s="141" t="s">
        <v>346</v>
      </c>
      <c r="I274" s="142"/>
      <c r="L274" s="33"/>
      <c r="M274" s="143"/>
      <c r="T274" s="54"/>
      <c r="AT274" s="18" t="s">
        <v>147</v>
      </c>
      <c r="AU274" s="18" t="s">
        <v>87</v>
      </c>
    </row>
    <row r="275" spans="2:65" s="1" customFormat="1" ht="19.5">
      <c r="B275" s="33"/>
      <c r="D275" s="140" t="s">
        <v>149</v>
      </c>
      <c r="F275" s="144" t="s">
        <v>356</v>
      </c>
      <c r="I275" s="142"/>
      <c r="L275" s="33"/>
      <c r="M275" s="143"/>
      <c r="T275" s="54"/>
      <c r="AT275" s="18" t="s">
        <v>149</v>
      </c>
      <c r="AU275" s="18" t="s">
        <v>87</v>
      </c>
    </row>
    <row r="276" spans="2:65" s="1" customFormat="1" ht="16.5" customHeight="1">
      <c r="B276" s="33"/>
      <c r="C276" s="145" t="s">
        <v>395</v>
      </c>
      <c r="D276" s="145" t="s">
        <v>165</v>
      </c>
      <c r="E276" s="146" t="s">
        <v>396</v>
      </c>
      <c r="F276" s="147" t="s">
        <v>359</v>
      </c>
      <c r="G276" s="148" t="s">
        <v>168</v>
      </c>
      <c r="H276" s="149">
        <v>2</v>
      </c>
      <c r="I276" s="150"/>
      <c r="J276" s="151">
        <f>ROUND(I276*H276,2)</f>
        <v>0</v>
      </c>
      <c r="K276" s="147" t="s">
        <v>21</v>
      </c>
      <c r="L276" s="33"/>
      <c r="M276" s="152" t="s">
        <v>21</v>
      </c>
      <c r="N276" s="153" t="s">
        <v>48</v>
      </c>
      <c r="P276" s="136">
        <f>O276*H276</f>
        <v>0</v>
      </c>
      <c r="Q276" s="136">
        <v>0</v>
      </c>
      <c r="R276" s="136">
        <f>Q276*H276</f>
        <v>0</v>
      </c>
      <c r="S276" s="136">
        <v>0</v>
      </c>
      <c r="T276" s="137">
        <f>S276*H276</f>
        <v>0</v>
      </c>
      <c r="AR276" s="138" t="s">
        <v>85</v>
      </c>
      <c r="AT276" s="138" t="s">
        <v>165</v>
      </c>
      <c r="AU276" s="138" t="s">
        <v>87</v>
      </c>
      <c r="AY276" s="18" t="s">
        <v>137</v>
      </c>
      <c r="BE276" s="139">
        <f>IF(N276="základní",J276,0)</f>
        <v>0</v>
      </c>
      <c r="BF276" s="139">
        <f>IF(N276="snížená",J276,0)</f>
        <v>0</v>
      </c>
      <c r="BG276" s="139">
        <f>IF(N276="zákl. přenesená",J276,0)</f>
        <v>0</v>
      </c>
      <c r="BH276" s="139">
        <f>IF(N276="sníž. přenesená",J276,0)</f>
        <v>0</v>
      </c>
      <c r="BI276" s="139">
        <f>IF(N276="nulová",J276,0)</f>
        <v>0</v>
      </c>
      <c r="BJ276" s="18" t="s">
        <v>85</v>
      </c>
      <c r="BK276" s="139">
        <f>ROUND(I276*H276,2)</f>
        <v>0</v>
      </c>
      <c r="BL276" s="18" t="s">
        <v>85</v>
      </c>
      <c r="BM276" s="138" t="s">
        <v>397</v>
      </c>
    </row>
    <row r="277" spans="2:65" s="1" customFormat="1" ht="11.25">
      <c r="B277" s="33"/>
      <c r="D277" s="140" t="s">
        <v>147</v>
      </c>
      <c r="F277" s="141" t="s">
        <v>361</v>
      </c>
      <c r="I277" s="142"/>
      <c r="L277" s="33"/>
      <c r="M277" s="143"/>
      <c r="T277" s="54"/>
      <c r="AT277" s="18" t="s">
        <v>147</v>
      </c>
      <c r="AU277" s="18" t="s">
        <v>87</v>
      </c>
    </row>
    <row r="278" spans="2:65" s="1" customFormat="1" ht="19.5">
      <c r="B278" s="33"/>
      <c r="D278" s="140" t="s">
        <v>149</v>
      </c>
      <c r="F278" s="144" t="s">
        <v>356</v>
      </c>
      <c r="I278" s="142"/>
      <c r="L278" s="33"/>
      <c r="M278" s="143"/>
      <c r="T278" s="54"/>
      <c r="AT278" s="18" t="s">
        <v>149</v>
      </c>
      <c r="AU278" s="18" t="s">
        <v>87</v>
      </c>
    </row>
    <row r="279" spans="2:65" s="11" customFormat="1" ht="22.9" customHeight="1">
      <c r="B279" s="116"/>
      <c r="D279" s="117" t="s">
        <v>76</v>
      </c>
      <c r="E279" s="161" t="s">
        <v>398</v>
      </c>
      <c r="F279" s="161" t="s">
        <v>399</v>
      </c>
      <c r="I279" s="119"/>
      <c r="J279" s="162">
        <f>BK279</f>
        <v>0</v>
      </c>
      <c r="L279" s="116"/>
      <c r="M279" s="121"/>
      <c r="P279" s="122">
        <f>SUM(P280:P338)</f>
        <v>0</v>
      </c>
      <c r="R279" s="122">
        <f>SUM(R280:R338)</f>
        <v>0</v>
      </c>
      <c r="T279" s="123">
        <f>SUM(T280:T338)</f>
        <v>0</v>
      </c>
      <c r="AR279" s="117" t="s">
        <v>140</v>
      </c>
      <c r="AT279" s="124" t="s">
        <v>76</v>
      </c>
      <c r="AU279" s="124" t="s">
        <v>85</v>
      </c>
      <c r="AY279" s="117" t="s">
        <v>137</v>
      </c>
      <c r="BK279" s="125">
        <f>SUM(BK280:BK338)</f>
        <v>0</v>
      </c>
    </row>
    <row r="280" spans="2:65" s="1" customFormat="1" ht="16.5" customHeight="1">
      <c r="B280" s="33"/>
      <c r="C280" s="145" t="s">
        <v>400</v>
      </c>
      <c r="D280" s="145" t="s">
        <v>165</v>
      </c>
      <c r="E280" s="146" t="s">
        <v>401</v>
      </c>
      <c r="F280" s="147" t="s">
        <v>402</v>
      </c>
      <c r="G280" s="148" t="s">
        <v>168</v>
      </c>
      <c r="H280" s="149">
        <v>1</v>
      </c>
      <c r="I280" s="150"/>
      <c r="J280" s="151">
        <f>ROUND(I280*H280,2)</f>
        <v>0</v>
      </c>
      <c r="K280" s="147" t="s">
        <v>21</v>
      </c>
      <c r="L280" s="33"/>
      <c r="M280" s="152" t="s">
        <v>21</v>
      </c>
      <c r="N280" s="153" t="s">
        <v>48</v>
      </c>
      <c r="P280" s="136">
        <f>O280*H280</f>
        <v>0</v>
      </c>
      <c r="Q280" s="136">
        <v>0</v>
      </c>
      <c r="R280" s="136">
        <f>Q280*H280</f>
        <v>0</v>
      </c>
      <c r="S280" s="136">
        <v>0</v>
      </c>
      <c r="T280" s="137">
        <f>S280*H280</f>
        <v>0</v>
      </c>
      <c r="AR280" s="138" t="s">
        <v>146</v>
      </c>
      <c r="AT280" s="138" t="s">
        <v>165</v>
      </c>
      <c r="AU280" s="138" t="s">
        <v>87</v>
      </c>
      <c r="AY280" s="18" t="s">
        <v>137</v>
      </c>
      <c r="BE280" s="139">
        <f>IF(N280="základní",J280,0)</f>
        <v>0</v>
      </c>
      <c r="BF280" s="139">
        <f>IF(N280="snížená",J280,0)</f>
        <v>0</v>
      </c>
      <c r="BG280" s="139">
        <f>IF(N280="zákl. přenesená",J280,0)</f>
        <v>0</v>
      </c>
      <c r="BH280" s="139">
        <f>IF(N280="sníž. přenesená",J280,0)</f>
        <v>0</v>
      </c>
      <c r="BI280" s="139">
        <f>IF(N280="nulová",J280,0)</f>
        <v>0</v>
      </c>
      <c r="BJ280" s="18" t="s">
        <v>85</v>
      </c>
      <c r="BK280" s="139">
        <f>ROUND(I280*H280,2)</f>
        <v>0</v>
      </c>
      <c r="BL280" s="18" t="s">
        <v>146</v>
      </c>
      <c r="BM280" s="138" t="s">
        <v>403</v>
      </c>
    </row>
    <row r="281" spans="2:65" s="1" customFormat="1" ht="11.25">
      <c r="B281" s="33"/>
      <c r="D281" s="140" t="s">
        <v>147</v>
      </c>
      <c r="F281" s="141" t="s">
        <v>402</v>
      </c>
      <c r="I281" s="142"/>
      <c r="L281" s="33"/>
      <c r="M281" s="143"/>
      <c r="T281" s="54"/>
      <c r="AT281" s="18" t="s">
        <v>147</v>
      </c>
      <c r="AU281" s="18" t="s">
        <v>87</v>
      </c>
    </row>
    <row r="282" spans="2:65" s="1" customFormat="1" ht="19.5">
      <c r="B282" s="33"/>
      <c r="D282" s="140" t="s">
        <v>149</v>
      </c>
      <c r="F282" s="144" t="s">
        <v>356</v>
      </c>
      <c r="I282" s="142"/>
      <c r="L282" s="33"/>
      <c r="M282" s="143"/>
      <c r="T282" s="54"/>
      <c r="AT282" s="18" t="s">
        <v>149</v>
      </c>
      <c r="AU282" s="18" t="s">
        <v>87</v>
      </c>
    </row>
    <row r="283" spans="2:65" s="1" customFormat="1" ht="16.5" customHeight="1">
      <c r="B283" s="33"/>
      <c r="C283" s="126" t="s">
        <v>404</v>
      </c>
      <c r="D283" s="126" t="s">
        <v>141</v>
      </c>
      <c r="E283" s="127" t="s">
        <v>405</v>
      </c>
      <c r="F283" s="128" t="s">
        <v>406</v>
      </c>
      <c r="G283" s="129" t="s">
        <v>168</v>
      </c>
      <c r="H283" s="130">
        <v>1</v>
      </c>
      <c r="I283" s="131"/>
      <c r="J283" s="132">
        <f>ROUND(I283*H283,2)</f>
        <v>0</v>
      </c>
      <c r="K283" s="128" t="s">
        <v>21</v>
      </c>
      <c r="L283" s="133"/>
      <c r="M283" s="134" t="s">
        <v>21</v>
      </c>
      <c r="N283" s="135" t="s">
        <v>48</v>
      </c>
      <c r="P283" s="136">
        <f>O283*H283</f>
        <v>0</v>
      </c>
      <c r="Q283" s="136">
        <v>0</v>
      </c>
      <c r="R283" s="136">
        <f>Q283*H283</f>
        <v>0</v>
      </c>
      <c r="S283" s="136">
        <v>0</v>
      </c>
      <c r="T283" s="137">
        <f>S283*H283</f>
        <v>0</v>
      </c>
      <c r="AR283" s="138" t="s">
        <v>145</v>
      </c>
      <c r="AT283" s="138" t="s">
        <v>141</v>
      </c>
      <c r="AU283" s="138" t="s">
        <v>87</v>
      </c>
      <c r="AY283" s="18" t="s">
        <v>137</v>
      </c>
      <c r="BE283" s="139">
        <f>IF(N283="základní",J283,0)</f>
        <v>0</v>
      </c>
      <c r="BF283" s="139">
        <f>IF(N283="snížená",J283,0)</f>
        <v>0</v>
      </c>
      <c r="BG283" s="139">
        <f>IF(N283="zákl. přenesená",J283,0)</f>
        <v>0</v>
      </c>
      <c r="BH283" s="139">
        <f>IF(N283="sníž. přenesená",J283,0)</f>
        <v>0</v>
      </c>
      <c r="BI283" s="139">
        <f>IF(N283="nulová",J283,0)</f>
        <v>0</v>
      </c>
      <c r="BJ283" s="18" t="s">
        <v>85</v>
      </c>
      <c r="BK283" s="139">
        <f>ROUND(I283*H283,2)</f>
        <v>0</v>
      </c>
      <c r="BL283" s="18" t="s">
        <v>146</v>
      </c>
      <c r="BM283" s="138" t="s">
        <v>407</v>
      </c>
    </row>
    <row r="284" spans="2:65" s="1" customFormat="1" ht="11.25">
      <c r="B284" s="33"/>
      <c r="D284" s="140" t="s">
        <v>147</v>
      </c>
      <c r="F284" s="141" t="s">
        <v>406</v>
      </c>
      <c r="I284" s="142"/>
      <c r="L284" s="33"/>
      <c r="M284" s="143"/>
      <c r="T284" s="54"/>
      <c r="AT284" s="18" t="s">
        <v>147</v>
      </c>
      <c r="AU284" s="18" t="s">
        <v>87</v>
      </c>
    </row>
    <row r="285" spans="2:65" s="1" customFormat="1" ht="19.5">
      <c r="B285" s="33"/>
      <c r="D285" s="140" t="s">
        <v>149</v>
      </c>
      <c r="F285" s="144" t="s">
        <v>356</v>
      </c>
      <c r="I285" s="142"/>
      <c r="L285" s="33"/>
      <c r="M285" s="143"/>
      <c r="T285" s="54"/>
      <c r="AT285" s="18" t="s">
        <v>149</v>
      </c>
      <c r="AU285" s="18" t="s">
        <v>87</v>
      </c>
    </row>
    <row r="286" spans="2:65" s="1" customFormat="1" ht="16.5" customHeight="1">
      <c r="B286" s="33"/>
      <c r="C286" s="145" t="s">
        <v>408</v>
      </c>
      <c r="D286" s="145" t="s">
        <v>165</v>
      </c>
      <c r="E286" s="146" t="s">
        <v>409</v>
      </c>
      <c r="F286" s="147" t="s">
        <v>410</v>
      </c>
      <c r="G286" s="148" t="s">
        <v>168</v>
      </c>
      <c r="H286" s="149">
        <v>1</v>
      </c>
      <c r="I286" s="150"/>
      <c r="J286" s="151">
        <f>ROUND(I286*H286,2)</f>
        <v>0</v>
      </c>
      <c r="K286" s="147" t="s">
        <v>21</v>
      </c>
      <c r="L286" s="33"/>
      <c r="M286" s="152" t="s">
        <v>21</v>
      </c>
      <c r="N286" s="153" t="s">
        <v>48</v>
      </c>
      <c r="P286" s="136">
        <f>O286*H286</f>
        <v>0</v>
      </c>
      <c r="Q286" s="136">
        <v>0</v>
      </c>
      <c r="R286" s="136">
        <f>Q286*H286</f>
        <v>0</v>
      </c>
      <c r="S286" s="136">
        <v>0</v>
      </c>
      <c r="T286" s="137">
        <f>S286*H286</f>
        <v>0</v>
      </c>
      <c r="AR286" s="138" t="s">
        <v>146</v>
      </c>
      <c r="AT286" s="138" t="s">
        <v>165</v>
      </c>
      <c r="AU286" s="138" t="s">
        <v>87</v>
      </c>
      <c r="AY286" s="18" t="s">
        <v>137</v>
      </c>
      <c r="BE286" s="139">
        <f>IF(N286="základní",J286,0)</f>
        <v>0</v>
      </c>
      <c r="BF286" s="139">
        <f>IF(N286="snížená",J286,0)</f>
        <v>0</v>
      </c>
      <c r="BG286" s="139">
        <f>IF(N286="zákl. přenesená",J286,0)</f>
        <v>0</v>
      </c>
      <c r="BH286" s="139">
        <f>IF(N286="sníž. přenesená",J286,0)</f>
        <v>0</v>
      </c>
      <c r="BI286" s="139">
        <f>IF(N286="nulová",J286,0)</f>
        <v>0</v>
      </c>
      <c r="BJ286" s="18" t="s">
        <v>85</v>
      </c>
      <c r="BK286" s="139">
        <f>ROUND(I286*H286,2)</f>
        <v>0</v>
      </c>
      <c r="BL286" s="18" t="s">
        <v>146</v>
      </c>
      <c r="BM286" s="138" t="s">
        <v>411</v>
      </c>
    </row>
    <row r="287" spans="2:65" s="1" customFormat="1" ht="11.25">
      <c r="B287" s="33"/>
      <c r="D287" s="140" t="s">
        <v>147</v>
      </c>
      <c r="F287" s="141" t="s">
        <v>410</v>
      </c>
      <c r="I287" s="142"/>
      <c r="L287" s="33"/>
      <c r="M287" s="143"/>
      <c r="T287" s="54"/>
      <c r="AT287" s="18" t="s">
        <v>147</v>
      </c>
      <c r="AU287" s="18" t="s">
        <v>87</v>
      </c>
    </row>
    <row r="288" spans="2:65" s="1" customFormat="1" ht="19.5">
      <c r="B288" s="33"/>
      <c r="D288" s="140" t="s">
        <v>149</v>
      </c>
      <c r="F288" s="144" t="s">
        <v>356</v>
      </c>
      <c r="I288" s="142"/>
      <c r="L288" s="33"/>
      <c r="M288" s="143"/>
      <c r="T288" s="54"/>
      <c r="AT288" s="18" t="s">
        <v>149</v>
      </c>
      <c r="AU288" s="18" t="s">
        <v>87</v>
      </c>
    </row>
    <row r="289" spans="2:65" s="1" customFormat="1" ht="16.5" customHeight="1">
      <c r="B289" s="33"/>
      <c r="C289" s="126" t="s">
        <v>412</v>
      </c>
      <c r="D289" s="126" t="s">
        <v>141</v>
      </c>
      <c r="E289" s="127" t="s">
        <v>413</v>
      </c>
      <c r="F289" s="128" t="s">
        <v>414</v>
      </c>
      <c r="G289" s="129" t="s">
        <v>168</v>
      </c>
      <c r="H289" s="130">
        <v>1</v>
      </c>
      <c r="I289" s="131"/>
      <c r="J289" s="132">
        <f>ROUND(I289*H289,2)</f>
        <v>0</v>
      </c>
      <c r="K289" s="128" t="s">
        <v>21</v>
      </c>
      <c r="L289" s="133"/>
      <c r="M289" s="134" t="s">
        <v>21</v>
      </c>
      <c r="N289" s="135" t="s">
        <v>48</v>
      </c>
      <c r="P289" s="136">
        <f>O289*H289</f>
        <v>0</v>
      </c>
      <c r="Q289" s="136">
        <v>0</v>
      </c>
      <c r="R289" s="136">
        <f>Q289*H289</f>
        <v>0</v>
      </c>
      <c r="S289" s="136">
        <v>0</v>
      </c>
      <c r="T289" s="137">
        <f>S289*H289</f>
        <v>0</v>
      </c>
      <c r="AR289" s="138" t="s">
        <v>145</v>
      </c>
      <c r="AT289" s="138" t="s">
        <v>141</v>
      </c>
      <c r="AU289" s="138" t="s">
        <v>87</v>
      </c>
      <c r="AY289" s="18" t="s">
        <v>137</v>
      </c>
      <c r="BE289" s="139">
        <f>IF(N289="základní",J289,0)</f>
        <v>0</v>
      </c>
      <c r="BF289" s="139">
        <f>IF(N289="snížená",J289,0)</f>
        <v>0</v>
      </c>
      <c r="BG289" s="139">
        <f>IF(N289="zákl. přenesená",J289,0)</f>
        <v>0</v>
      </c>
      <c r="BH289" s="139">
        <f>IF(N289="sníž. přenesená",J289,0)</f>
        <v>0</v>
      </c>
      <c r="BI289" s="139">
        <f>IF(N289="nulová",J289,0)</f>
        <v>0</v>
      </c>
      <c r="BJ289" s="18" t="s">
        <v>85</v>
      </c>
      <c r="BK289" s="139">
        <f>ROUND(I289*H289,2)</f>
        <v>0</v>
      </c>
      <c r="BL289" s="18" t="s">
        <v>146</v>
      </c>
      <c r="BM289" s="138" t="s">
        <v>415</v>
      </c>
    </row>
    <row r="290" spans="2:65" s="1" customFormat="1" ht="11.25">
      <c r="B290" s="33"/>
      <c r="D290" s="140" t="s">
        <v>147</v>
      </c>
      <c r="F290" s="141" t="s">
        <v>414</v>
      </c>
      <c r="I290" s="142"/>
      <c r="L290" s="33"/>
      <c r="M290" s="143"/>
      <c r="T290" s="54"/>
      <c r="AT290" s="18" t="s">
        <v>147</v>
      </c>
      <c r="AU290" s="18" t="s">
        <v>87</v>
      </c>
    </row>
    <row r="291" spans="2:65" s="1" customFormat="1" ht="19.5">
      <c r="B291" s="33"/>
      <c r="D291" s="140" t="s">
        <v>149</v>
      </c>
      <c r="F291" s="144" t="s">
        <v>356</v>
      </c>
      <c r="I291" s="142"/>
      <c r="L291" s="33"/>
      <c r="M291" s="143"/>
      <c r="T291" s="54"/>
      <c r="AT291" s="18" t="s">
        <v>149</v>
      </c>
      <c r="AU291" s="18" t="s">
        <v>87</v>
      </c>
    </row>
    <row r="292" spans="2:65" s="1" customFormat="1" ht="16.5" customHeight="1">
      <c r="B292" s="33"/>
      <c r="C292" s="145" t="s">
        <v>146</v>
      </c>
      <c r="D292" s="145" t="s">
        <v>165</v>
      </c>
      <c r="E292" s="146" t="s">
        <v>416</v>
      </c>
      <c r="F292" s="147" t="s">
        <v>417</v>
      </c>
      <c r="G292" s="148" t="s">
        <v>168</v>
      </c>
      <c r="H292" s="149">
        <v>1</v>
      </c>
      <c r="I292" s="150"/>
      <c r="J292" s="151">
        <f>ROUND(I292*H292,2)</f>
        <v>0</v>
      </c>
      <c r="K292" s="147" t="s">
        <v>21</v>
      </c>
      <c r="L292" s="33"/>
      <c r="M292" s="152" t="s">
        <v>21</v>
      </c>
      <c r="N292" s="153" t="s">
        <v>48</v>
      </c>
      <c r="P292" s="136">
        <f>O292*H292</f>
        <v>0</v>
      </c>
      <c r="Q292" s="136">
        <v>0</v>
      </c>
      <c r="R292" s="136">
        <f>Q292*H292</f>
        <v>0</v>
      </c>
      <c r="S292" s="136">
        <v>0</v>
      </c>
      <c r="T292" s="137">
        <f>S292*H292</f>
        <v>0</v>
      </c>
      <c r="AR292" s="138" t="s">
        <v>146</v>
      </c>
      <c r="AT292" s="138" t="s">
        <v>165</v>
      </c>
      <c r="AU292" s="138" t="s">
        <v>87</v>
      </c>
      <c r="AY292" s="18" t="s">
        <v>137</v>
      </c>
      <c r="BE292" s="139">
        <f>IF(N292="základní",J292,0)</f>
        <v>0</v>
      </c>
      <c r="BF292" s="139">
        <f>IF(N292="snížená",J292,0)</f>
        <v>0</v>
      </c>
      <c r="BG292" s="139">
        <f>IF(N292="zákl. přenesená",J292,0)</f>
        <v>0</v>
      </c>
      <c r="BH292" s="139">
        <f>IF(N292="sníž. přenesená",J292,0)</f>
        <v>0</v>
      </c>
      <c r="BI292" s="139">
        <f>IF(N292="nulová",J292,0)</f>
        <v>0</v>
      </c>
      <c r="BJ292" s="18" t="s">
        <v>85</v>
      </c>
      <c r="BK292" s="139">
        <f>ROUND(I292*H292,2)</f>
        <v>0</v>
      </c>
      <c r="BL292" s="18" t="s">
        <v>146</v>
      </c>
      <c r="BM292" s="138" t="s">
        <v>418</v>
      </c>
    </row>
    <row r="293" spans="2:65" s="1" customFormat="1" ht="11.25">
      <c r="B293" s="33"/>
      <c r="D293" s="140" t="s">
        <v>147</v>
      </c>
      <c r="F293" s="141" t="s">
        <v>417</v>
      </c>
      <c r="I293" s="142"/>
      <c r="L293" s="33"/>
      <c r="M293" s="143"/>
      <c r="T293" s="54"/>
      <c r="AT293" s="18" t="s">
        <v>147</v>
      </c>
      <c r="AU293" s="18" t="s">
        <v>87</v>
      </c>
    </row>
    <row r="294" spans="2:65" s="1" customFormat="1" ht="19.5">
      <c r="B294" s="33"/>
      <c r="D294" s="140" t="s">
        <v>149</v>
      </c>
      <c r="F294" s="144" t="s">
        <v>356</v>
      </c>
      <c r="I294" s="142"/>
      <c r="L294" s="33"/>
      <c r="M294" s="143"/>
      <c r="T294" s="54"/>
      <c r="AT294" s="18" t="s">
        <v>149</v>
      </c>
      <c r="AU294" s="18" t="s">
        <v>87</v>
      </c>
    </row>
    <row r="295" spans="2:65" s="1" customFormat="1" ht="16.5" customHeight="1">
      <c r="B295" s="33"/>
      <c r="C295" s="126" t="s">
        <v>419</v>
      </c>
      <c r="D295" s="126" t="s">
        <v>141</v>
      </c>
      <c r="E295" s="127" t="s">
        <v>420</v>
      </c>
      <c r="F295" s="128" t="s">
        <v>421</v>
      </c>
      <c r="G295" s="129" t="s">
        <v>168</v>
      </c>
      <c r="H295" s="130">
        <v>1</v>
      </c>
      <c r="I295" s="131"/>
      <c r="J295" s="132">
        <f>ROUND(I295*H295,2)</f>
        <v>0</v>
      </c>
      <c r="K295" s="128" t="s">
        <v>21</v>
      </c>
      <c r="L295" s="133"/>
      <c r="M295" s="134" t="s">
        <v>21</v>
      </c>
      <c r="N295" s="135" t="s">
        <v>48</v>
      </c>
      <c r="P295" s="136">
        <f>O295*H295</f>
        <v>0</v>
      </c>
      <c r="Q295" s="136">
        <v>0</v>
      </c>
      <c r="R295" s="136">
        <f>Q295*H295</f>
        <v>0</v>
      </c>
      <c r="S295" s="136">
        <v>0</v>
      </c>
      <c r="T295" s="137">
        <f>S295*H295</f>
        <v>0</v>
      </c>
      <c r="AR295" s="138" t="s">
        <v>145</v>
      </c>
      <c r="AT295" s="138" t="s">
        <v>141</v>
      </c>
      <c r="AU295" s="138" t="s">
        <v>87</v>
      </c>
      <c r="AY295" s="18" t="s">
        <v>137</v>
      </c>
      <c r="BE295" s="139">
        <f>IF(N295="základní",J295,0)</f>
        <v>0</v>
      </c>
      <c r="BF295" s="139">
        <f>IF(N295="snížená",J295,0)</f>
        <v>0</v>
      </c>
      <c r="BG295" s="139">
        <f>IF(N295="zákl. přenesená",J295,0)</f>
        <v>0</v>
      </c>
      <c r="BH295" s="139">
        <f>IF(N295="sníž. přenesená",J295,0)</f>
        <v>0</v>
      </c>
      <c r="BI295" s="139">
        <f>IF(N295="nulová",J295,0)</f>
        <v>0</v>
      </c>
      <c r="BJ295" s="18" t="s">
        <v>85</v>
      </c>
      <c r="BK295" s="139">
        <f>ROUND(I295*H295,2)</f>
        <v>0</v>
      </c>
      <c r="BL295" s="18" t="s">
        <v>146</v>
      </c>
      <c r="BM295" s="138" t="s">
        <v>422</v>
      </c>
    </row>
    <row r="296" spans="2:65" s="1" customFormat="1" ht="11.25">
      <c r="B296" s="33"/>
      <c r="D296" s="140" t="s">
        <v>147</v>
      </c>
      <c r="F296" s="141" t="s">
        <v>417</v>
      </c>
      <c r="I296" s="142"/>
      <c r="L296" s="33"/>
      <c r="M296" s="143"/>
      <c r="T296" s="54"/>
      <c r="AT296" s="18" t="s">
        <v>147</v>
      </c>
      <c r="AU296" s="18" t="s">
        <v>87</v>
      </c>
    </row>
    <row r="297" spans="2:65" s="1" customFormat="1" ht="19.5">
      <c r="B297" s="33"/>
      <c r="D297" s="140" t="s">
        <v>149</v>
      </c>
      <c r="F297" s="144" t="s">
        <v>356</v>
      </c>
      <c r="I297" s="142"/>
      <c r="L297" s="33"/>
      <c r="M297" s="143"/>
      <c r="T297" s="54"/>
      <c r="AT297" s="18" t="s">
        <v>149</v>
      </c>
      <c r="AU297" s="18" t="s">
        <v>87</v>
      </c>
    </row>
    <row r="298" spans="2:65" s="1" customFormat="1" ht="16.5" customHeight="1">
      <c r="B298" s="33"/>
      <c r="C298" s="145" t="s">
        <v>423</v>
      </c>
      <c r="D298" s="145" t="s">
        <v>165</v>
      </c>
      <c r="E298" s="146" t="s">
        <v>424</v>
      </c>
      <c r="F298" s="147" t="s">
        <v>425</v>
      </c>
      <c r="G298" s="148" t="s">
        <v>168</v>
      </c>
      <c r="H298" s="149">
        <v>1</v>
      </c>
      <c r="I298" s="150"/>
      <c r="J298" s="151">
        <f>ROUND(I298*H298,2)</f>
        <v>0</v>
      </c>
      <c r="K298" s="147" t="s">
        <v>21</v>
      </c>
      <c r="L298" s="33"/>
      <c r="M298" s="152" t="s">
        <v>21</v>
      </c>
      <c r="N298" s="153" t="s">
        <v>48</v>
      </c>
      <c r="P298" s="136">
        <f>O298*H298</f>
        <v>0</v>
      </c>
      <c r="Q298" s="136">
        <v>0</v>
      </c>
      <c r="R298" s="136">
        <f>Q298*H298</f>
        <v>0</v>
      </c>
      <c r="S298" s="136">
        <v>0</v>
      </c>
      <c r="T298" s="137">
        <f>S298*H298</f>
        <v>0</v>
      </c>
      <c r="AR298" s="138" t="s">
        <v>146</v>
      </c>
      <c r="AT298" s="138" t="s">
        <v>165</v>
      </c>
      <c r="AU298" s="138" t="s">
        <v>87</v>
      </c>
      <c r="AY298" s="18" t="s">
        <v>137</v>
      </c>
      <c r="BE298" s="139">
        <f>IF(N298="základní",J298,0)</f>
        <v>0</v>
      </c>
      <c r="BF298" s="139">
        <f>IF(N298="snížená",J298,0)</f>
        <v>0</v>
      </c>
      <c r="BG298" s="139">
        <f>IF(N298="zákl. přenesená",J298,0)</f>
        <v>0</v>
      </c>
      <c r="BH298" s="139">
        <f>IF(N298="sníž. přenesená",J298,0)</f>
        <v>0</v>
      </c>
      <c r="BI298" s="139">
        <f>IF(N298="nulová",J298,0)</f>
        <v>0</v>
      </c>
      <c r="BJ298" s="18" t="s">
        <v>85</v>
      </c>
      <c r="BK298" s="139">
        <f>ROUND(I298*H298,2)</f>
        <v>0</v>
      </c>
      <c r="BL298" s="18" t="s">
        <v>146</v>
      </c>
      <c r="BM298" s="138" t="s">
        <v>426</v>
      </c>
    </row>
    <row r="299" spans="2:65" s="1" customFormat="1" ht="11.25">
      <c r="B299" s="33"/>
      <c r="D299" s="140" t="s">
        <v>147</v>
      </c>
      <c r="F299" s="141" t="s">
        <v>425</v>
      </c>
      <c r="I299" s="142"/>
      <c r="L299" s="33"/>
      <c r="M299" s="143"/>
      <c r="T299" s="54"/>
      <c r="AT299" s="18" t="s">
        <v>147</v>
      </c>
      <c r="AU299" s="18" t="s">
        <v>87</v>
      </c>
    </row>
    <row r="300" spans="2:65" s="1" customFormat="1" ht="19.5">
      <c r="B300" s="33"/>
      <c r="D300" s="140" t="s">
        <v>149</v>
      </c>
      <c r="F300" s="144" t="s">
        <v>356</v>
      </c>
      <c r="I300" s="142"/>
      <c r="L300" s="33"/>
      <c r="M300" s="143"/>
      <c r="T300" s="54"/>
      <c r="AT300" s="18" t="s">
        <v>149</v>
      </c>
      <c r="AU300" s="18" t="s">
        <v>87</v>
      </c>
    </row>
    <row r="301" spans="2:65" s="1" customFormat="1" ht="16.5" customHeight="1">
      <c r="B301" s="33"/>
      <c r="C301" s="126" t="s">
        <v>427</v>
      </c>
      <c r="D301" s="126" t="s">
        <v>141</v>
      </c>
      <c r="E301" s="127" t="s">
        <v>428</v>
      </c>
      <c r="F301" s="128" t="s">
        <v>429</v>
      </c>
      <c r="G301" s="129" t="s">
        <v>168</v>
      </c>
      <c r="H301" s="130">
        <v>1</v>
      </c>
      <c r="I301" s="131"/>
      <c r="J301" s="132">
        <f>ROUND(I301*H301,2)</f>
        <v>0</v>
      </c>
      <c r="K301" s="128" t="s">
        <v>21</v>
      </c>
      <c r="L301" s="133"/>
      <c r="M301" s="134" t="s">
        <v>21</v>
      </c>
      <c r="N301" s="135" t="s">
        <v>48</v>
      </c>
      <c r="P301" s="136">
        <f>O301*H301</f>
        <v>0</v>
      </c>
      <c r="Q301" s="136">
        <v>0</v>
      </c>
      <c r="R301" s="136">
        <f>Q301*H301</f>
        <v>0</v>
      </c>
      <c r="S301" s="136">
        <v>0</v>
      </c>
      <c r="T301" s="137">
        <f>S301*H301</f>
        <v>0</v>
      </c>
      <c r="AR301" s="138" t="s">
        <v>145</v>
      </c>
      <c r="AT301" s="138" t="s">
        <v>141</v>
      </c>
      <c r="AU301" s="138" t="s">
        <v>87</v>
      </c>
      <c r="AY301" s="18" t="s">
        <v>137</v>
      </c>
      <c r="BE301" s="139">
        <f>IF(N301="základní",J301,0)</f>
        <v>0</v>
      </c>
      <c r="BF301" s="139">
        <f>IF(N301="snížená",J301,0)</f>
        <v>0</v>
      </c>
      <c r="BG301" s="139">
        <f>IF(N301="zákl. přenesená",J301,0)</f>
        <v>0</v>
      </c>
      <c r="BH301" s="139">
        <f>IF(N301="sníž. přenesená",J301,0)</f>
        <v>0</v>
      </c>
      <c r="BI301" s="139">
        <f>IF(N301="nulová",J301,0)</f>
        <v>0</v>
      </c>
      <c r="BJ301" s="18" t="s">
        <v>85</v>
      </c>
      <c r="BK301" s="139">
        <f>ROUND(I301*H301,2)</f>
        <v>0</v>
      </c>
      <c r="BL301" s="18" t="s">
        <v>146</v>
      </c>
      <c r="BM301" s="138" t="s">
        <v>430</v>
      </c>
    </row>
    <row r="302" spans="2:65" s="1" customFormat="1" ht="11.25">
      <c r="B302" s="33"/>
      <c r="D302" s="140" t="s">
        <v>147</v>
      </c>
      <c r="F302" s="141" t="s">
        <v>429</v>
      </c>
      <c r="I302" s="142"/>
      <c r="L302" s="33"/>
      <c r="M302" s="143"/>
      <c r="T302" s="54"/>
      <c r="AT302" s="18" t="s">
        <v>147</v>
      </c>
      <c r="AU302" s="18" t="s">
        <v>87</v>
      </c>
    </row>
    <row r="303" spans="2:65" s="1" customFormat="1" ht="19.5">
      <c r="B303" s="33"/>
      <c r="D303" s="140" t="s">
        <v>149</v>
      </c>
      <c r="F303" s="144" t="s">
        <v>356</v>
      </c>
      <c r="I303" s="142"/>
      <c r="L303" s="33"/>
      <c r="M303" s="143"/>
      <c r="T303" s="54"/>
      <c r="AT303" s="18" t="s">
        <v>149</v>
      </c>
      <c r="AU303" s="18" t="s">
        <v>87</v>
      </c>
    </row>
    <row r="304" spans="2:65" s="1" customFormat="1" ht="16.5" customHeight="1">
      <c r="B304" s="33"/>
      <c r="C304" s="145" t="s">
        <v>431</v>
      </c>
      <c r="D304" s="145" t="s">
        <v>165</v>
      </c>
      <c r="E304" s="146" t="s">
        <v>432</v>
      </c>
      <c r="F304" s="147" t="s">
        <v>433</v>
      </c>
      <c r="G304" s="148" t="s">
        <v>168</v>
      </c>
      <c r="H304" s="149">
        <v>1</v>
      </c>
      <c r="I304" s="150"/>
      <c r="J304" s="151">
        <f>ROUND(I304*H304,2)</f>
        <v>0</v>
      </c>
      <c r="K304" s="147" t="s">
        <v>21</v>
      </c>
      <c r="L304" s="33"/>
      <c r="M304" s="152" t="s">
        <v>21</v>
      </c>
      <c r="N304" s="153" t="s">
        <v>48</v>
      </c>
      <c r="P304" s="136">
        <f>O304*H304</f>
        <v>0</v>
      </c>
      <c r="Q304" s="136">
        <v>0</v>
      </c>
      <c r="R304" s="136">
        <f>Q304*H304</f>
        <v>0</v>
      </c>
      <c r="S304" s="136">
        <v>0</v>
      </c>
      <c r="T304" s="137">
        <f>S304*H304</f>
        <v>0</v>
      </c>
      <c r="AR304" s="138" t="s">
        <v>146</v>
      </c>
      <c r="AT304" s="138" t="s">
        <v>165</v>
      </c>
      <c r="AU304" s="138" t="s">
        <v>87</v>
      </c>
      <c r="AY304" s="18" t="s">
        <v>137</v>
      </c>
      <c r="BE304" s="139">
        <f>IF(N304="základní",J304,0)</f>
        <v>0</v>
      </c>
      <c r="BF304" s="139">
        <f>IF(N304="snížená",J304,0)</f>
        <v>0</v>
      </c>
      <c r="BG304" s="139">
        <f>IF(N304="zákl. přenesená",J304,0)</f>
        <v>0</v>
      </c>
      <c r="BH304" s="139">
        <f>IF(N304="sníž. přenesená",J304,0)</f>
        <v>0</v>
      </c>
      <c r="BI304" s="139">
        <f>IF(N304="nulová",J304,0)</f>
        <v>0</v>
      </c>
      <c r="BJ304" s="18" t="s">
        <v>85</v>
      </c>
      <c r="BK304" s="139">
        <f>ROUND(I304*H304,2)</f>
        <v>0</v>
      </c>
      <c r="BL304" s="18" t="s">
        <v>146</v>
      </c>
      <c r="BM304" s="138" t="s">
        <v>434</v>
      </c>
    </row>
    <row r="305" spans="2:65" s="1" customFormat="1" ht="11.25">
      <c r="B305" s="33"/>
      <c r="D305" s="140" t="s">
        <v>147</v>
      </c>
      <c r="F305" s="141" t="s">
        <v>433</v>
      </c>
      <c r="I305" s="142"/>
      <c r="L305" s="33"/>
      <c r="M305" s="143"/>
      <c r="T305" s="54"/>
      <c r="AT305" s="18" t="s">
        <v>147</v>
      </c>
      <c r="AU305" s="18" t="s">
        <v>87</v>
      </c>
    </row>
    <row r="306" spans="2:65" s="1" customFormat="1" ht="19.5">
      <c r="B306" s="33"/>
      <c r="D306" s="140" t="s">
        <v>149</v>
      </c>
      <c r="F306" s="144" t="s">
        <v>356</v>
      </c>
      <c r="I306" s="142"/>
      <c r="L306" s="33"/>
      <c r="M306" s="143"/>
      <c r="T306" s="54"/>
      <c r="AT306" s="18" t="s">
        <v>149</v>
      </c>
      <c r="AU306" s="18" t="s">
        <v>87</v>
      </c>
    </row>
    <row r="307" spans="2:65" s="1" customFormat="1" ht="16.5" customHeight="1">
      <c r="B307" s="33"/>
      <c r="C307" s="126" t="s">
        <v>435</v>
      </c>
      <c r="D307" s="126" t="s">
        <v>141</v>
      </c>
      <c r="E307" s="127" t="s">
        <v>436</v>
      </c>
      <c r="F307" s="128" t="s">
        <v>437</v>
      </c>
      <c r="G307" s="129" t="s">
        <v>168</v>
      </c>
      <c r="H307" s="130">
        <v>1</v>
      </c>
      <c r="I307" s="131"/>
      <c r="J307" s="132">
        <f>ROUND(I307*H307,2)</f>
        <v>0</v>
      </c>
      <c r="K307" s="128" t="s">
        <v>21</v>
      </c>
      <c r="L307" s="133"/>
      <c r="M307" s="134" t="s">
        <v>21</v>
      </c>
      <c r="N307" s="135" t="s">
        <v>48</v>
      </c>
      <c r="P307" s="136">
        <f>O307*H307</f>
        <v>0</v>
      </c>
      <c r="Q307" s="136">
        <v>0</v>
      </c>
      <c r="R307" s="136">
        <f>Q307*H307</f>
        <v>0</v>
      </c>
      <c r="S307" s="136">
        <v>0</v>
      </c>
      <c r="T307" s="137">
        <f>S307*H307</f>
        <v>0</v>
      </c>
      <c r="AR307" s="138" t="s">
        <v>145</v>
      </c>
      <c r="AT307" s="138" t="s">
        <v>141</v>
      </c>
      <c r="AU307" s="138" t="s">
        <v>87</v>
      </c>
      <c r="AY307" s="18" t="s">
        <v>137</v>
      </c>
      <c r="BE307" s="139">
        <f>IF(N307="základní",J307,0)</f>
        <v>0</v>
      </c>
      <c r="BF307" s="139">
        <f>IF(N307="snížená",J307,0)</f>
        <v>0</v>
      </c>
      <c r="BG307" s="139">
        <f>IF(N307="zákl. přenesená",J307,0)</f>
        <v>0</v>
      </c>
      <c r="BH307" s="139">
        <f>IF(N307="sníž. přenesená",J307,0)</f>
        <v>0</v>
      </c>
      <c r="BI307" s="139">
        <f>IF(N307="nulová",J307,0)</f>
        <v>0</v>
      </c>
      <c r="BJ307" s="18" t="s">
        <v>85</v>
      </c>
      <c r="BK307" s="139">
        <f>ROUND(I307*H307,2)</f>
        <v>0</v>
      </c>
      <c r="BL307" s="18" t="s">
        <v>146</v>
      </c>
      <c r="BM307" s="138" t="s">
        <v>438</v>
      </c>
    </row>
    <row r="308" spans="2:65" s="1" customFormat="1" ht="11.25">
      <c r="B308" s="33"/>
      <c r="D308" s="140" t="s">
        <v>147</v>
      </c>
      <c r="F308" s="141" t="s">
        <v>437</v>
      </c>
      <c r="I308" s="142"/>
      <c r="L308" s="33"/>
      <c r="M308" s="143"/>
      <c r="T308" s="54"/>
      <c r="AT308" s="18" t="s">
        <v>147</v>
      </c>
      <c r="AU308" s="18" t="s">
        <v>87</v>
      </c>
    </row>
    <row r="309" spans="2:65" s="1" customFormat="1" ht="19.5">
      <c r="B309" s="33"/>
      <c r="D309" s="140" t="s">
        <v>149</v>
      </c>
      <c r="F309" s="144" t="s">
        <v>356</v>
      </c>
      <c r="I309" s="142"/>
      <c r="L309" s="33"/>
      <c r="M309" s="143"/>
      <c r="T309" s="54"/>
      <c r="AT309" s="18" t="s">
        <v>149</v>
      </c>
      <c r="AU309" s="18" t="s">
        <v>87</v>
      </c>
    </row>
    <row r="310" spans="2:65" s="1" customFormat="1" ht="16.5" customHeight="1">
      <c r="B310" s="33"/>
      <c r="C310" s="145" t="s">
        <v>439</v>
      </c>
      <c r="D310" s="145" t="s">
        <v>165</v>
      </c>
      <c r="E310" s="146" t="s">
        <v>440</v>
      </c>
      <c r="F310" s="147" t="s">
        <v>441</v>
      </c>
      <c r="G310" s="148" t="s">
        <v>168</v>
      </c>
      <c r="H310" s="149">
        <v>1</v>
      </c>
      <c r="I310" s="150"/>
      <c r="J310" s="151">
        <f>ROUND(I310*H310,2)</f>
        <v>0</v>
      </c>
      <c r="K310" s="147" t="s">
        <v>21</v>
      </c>
      <c r="L310" s="33"/>
      <c r="M310" s="152" t="s">
        <v>21</v>
      </c>
      <c r="N310" s="153" t="s">
        <v>48</v>
      </c>
      <c r="P310" s="136">
        <f>O310*H310</f>
        <v>0</v>
      </c>
      <c r="Q310" s="136">
        <v>0</v>
      </c>
      <c r="R310" s="136">
        <f>Q310*H310</f>
        <v>0</v>
      </c>
      <c r="S310" s="136">
        <v>0</v>
      </c>
      <c r="T310" s="137">
        <f>S310*H310</f>
        <v>0</v>
      </c>
      <c r="AR310" s="138" t="s">
        <v>146</v>
      </c>
      <c r="AT310" s="138" t="s">
        <v>165</v>
      </c>
      <c r="AU310" s="138" t="s">
        <v>87</v>
      </c>
      <c r="AY310" s="18" t="s">
        <v>137</v>
      </c>
      <c r="BE310" s="139">
        <f>IF(N310="základní",J310,0)</f>
        <v>0</v>
      </c>
      <c r="BF310" s="139">
        <f>IF(N310="snížená",J310,0)</f>
        <v>0</v>
      </c>
      <c r="BG310" s="139">
        <f>IF(N310="zákl. přenesená",J310,0)</f>
        <v>0</v>
      </c>
      <c r="BH310" s="139">
        <f>IF(N310="sníž. přenesená",J310,0)</f>
        <v>0</v>
      </c>
      <c r="BI310" s="139">
        <f>IF(N310="nulová",J310,0)</f>
        <v>0</v>
      </c>
      <c r="BJ310" s="18" t="s">
        <v>85</v>
      </c>
      <c r="BK310" s="139">
        <f>ROUND(I310*H310,2)</f>
        <v>0</v>
      </c>
      <c r="BL310" s="18" t="s">
        <v>146</v>
      </c>
      <c r="BM310" s="138" t="s">
        <v>442</v>
      </c>
    </row>
    <row r="311" spans="2:65" s="1" customFormat="1" ht="11.25">
      <c r="B311" s="33"/>
      <c r="D311" s="140" t="s">
        <v>147</v>
      </c>
      <c r="F311" s="141" t="s">
        <v>441</v>
      </c>
      <c r="I311" s="142"/>
      <c r="L311" s="33"/>
      <c r="M311" s="143"/>
      <c r="T311" s="54"/>
      <c r="AT311" s="18" t="s">
        <v>147</v>
      </c>
      <c r="AU311" s="18" t="s">
        <v>87</v>
      </c>
    </row>
    <row r="312" spans="2:65" s="1" customFormat="1" ht="19.5">
      <c r="B312" s="33"/>
      <c r="D312" s="140" t="s">
        <v>149</v>
      </c>
      <c r="F312" s="144" t="s">
        <v>356</v>
      </c>
      <c r="I312" s="142"/>
      <c r="L312" s="33"/>
      <c r="M312" s="143"/>
      <c r="T312" s="54"/>
      <c r="AT312" s="18" t="s">
        <v>149</v>
      </c>
      <c r="AU312" s="18" t="s">
        <v>87</v>
      </c>
    </row>
    <row r="313" spans="2:65" s="1" customFormat="1" ht="16.5" customHeight="1">
      <c r="B313" s="33"/>
      <c r="C313" s="126" t="s">
        <v>443</v>
      </c>
      <c r="D313" s="126" t="s">
        <v>141</v>
      </c>
      <c r="E313" s="127" t="s">
        <v>444</v>
      </c>
      <c r="F313" s="128" t="s">
        <v>445</v>
      </c>
      <c r="G313" s="129" t="s">
        <v>168</v>
      </c>
      <c r="H313" s="130">
        <v>1</v>
      </c>
      <c r="I313" s="131"/>
      <c r="J313" s="132">
        <f>ROUND(I313*H313,2)</f>
        <v>0</v>
      </c>
      <c r="K313" s="128" t="s">
        <v>21</v>
      </c>
      <c r="L313" s="133"/>
      <c r="M313" s="134" t="s">
        <v>21</v>
      </c>
      <c r="N313" s="135" t="s">
        <v>48</v>
      </c>
      <c r="P313" s="136">
        <f>O313*H313</f>
        <v>0</v>
      </c>
      <c r="Q313" s="136">
        <v>0</v>
      </c>
      <c r="R313" s="136">
        <f>Q313*H313</f>
        <v>0</v>
      </c>
      <c r="S313" s="136">
        <v>0</v>
      </c>
      <c r="T313" s="137">
        <f>S313*H313</f>
        <v>0</v>
      </c>
      <c r="AR313" s="138" t="s">
        <v>145</v>
      </c>
      <c r="AT313" s="138" t="s">
        <v>141</v>
      </c>
      <c r="AU313" s="138" t="s">
        <v>87</v>
      </c>
      <c r="AY313" s="18" t="s">
        <v>137</v>
      </c>
      <c r="BE313" s="139">
        <f>IF(N313="základní",J313,0)</f>
        <v>0</v>
      </c>
      <c r="BF313" s="139">
        <f>IF(N313="snížená",J313,0)</f>
        <v>0</v>
      </c>
      <c r="BG313" s="139">
        <f>IF(N313="zákl. přenesená",J313,0)</f>
        <v>0</v>
      </c>
      <c r="BH313" s="139">
        <f>IF(N313="sníž. přenesená",J313,0)</f>
        <v>0</v>
      </c>
      <c r="BI313" s="139">
        <f>IF(N313="nulová",J313,0)</f>
        <v>0</v>
      </c>
      <c r="BJ313" s="18" t="s">
        <v>85</v>
      </c>
      <c r="BK313" s="139">
        <f>ROUND(I313*H313,2)</f>
        <v>0</v>
      </c>
      <c r="BL313" s="18" t="s">
        <v>146</v>
      </c>
      <c r="BM313" s="138" t="s">
        <v>446</v>
      </c>
    </row>
    <row r="314" spans="2:65" s="1" customFormat="1" ht="11.25">
      <c r="B314" s="33"/>
      <c r="D314" s="140" t="s">
        <v>147</v>
      </c>
      <c r="F314" s="141" t="s">
        <v>445</v>
      </c>
      <c r="I314" s="142"/>
      <c r="L314" s="33"/>
      <c r="M314" s="143"/>
      <c r="T314" s="54"/>
      <c r="AT314" s="18" t="s">
        <v>147</v>
      </c>
      <c r="AU314" s="18" t="s">
        <v>87</v>
      </c>
    </row>
    <row r="315" spans="2:65" s="1" customFormat="1" ht="19.5">
      <c r="B315" s="33"/>
      <c r="D315" s="140" t="s">
        <v>149</v>
      </c>
      <c r="F315" s="144" t="s">
        <v>356</v>
      </c>
      <c r="I315" s="142"/>
      <c r="L315" s="33"/>
      <c r="M315" s="143"/>
      <c r="T315" s="54"/>
      <c r="AT315" s="18" t="s">
        <v>149</v>
      </c>
      <c r="AU315" s="18" t="s">
        <v>87</v>
      </c>
    </row>
    <row r="316" spans="2:65" s="1" customFormat="1" ht="16.5" customHeight="1">
      <c r="B316" s="33"/>
      <c r="C316" s="145" t="s">
        <v>447</v>
      </c>
      <c r="D316" s="145" t="s">
        <v>165</v>
      </c>
      <c r="E316" s="146" t="s">
        <v>448</v>
      </c>
      <c r="F316" s="147" t="s">
        <v>449</v>
      </c>
      <c r="G316" s="148" t="s">
        <v>168</v>
      </c>
      <c r="H316" s="149">
        <v>1</v>
      </c>
      <c r="I316" s="150"/>
      <c r="J316" s="151">
        <f>ROUND(I316*H316,2)</f>
        <v>0</v>
      </c>
      <c r="K316" s="147" t="s">
        <v>21</v>
      </c>
      <c r="L316" s="33"/>
      <c r="M316" s="152" t="s">
        <v>21</v>
      </c>
      <c r="N316" s="153" t="s">
        <v>48</v>
      </c>
      <c r="P316" s="136">
        <f>O316*H316</f>
        <v>0</v>
      </c>
      <c r="Q316" s="136">
        <v>0</v>
      </c>
      <c r="R316" s="136">
        <f>Q316*H316</f>
        <v>0</v>
      </c>
      <c r="S316" s="136">
        <v>0</v>
      </c>
      <c r="T316" s="137">
        <f>S316*H316</f>
        <v>0</v>
      </c>
      <c r="AR316" s="138" t="s">
        <v>146</v>
      </c>
      <c r="AT316" s="138" t="s">
        <v>165</v>
      </c>
      <c r="AU316" s="138" t="s">
        <v>87</v>
      </c>
      <c r="AY316" s="18" t="s">
        <v>137</v>
      </c>
      <c r="BE316" s="139">
        <f>IF(N316="základní",J316,0)</f>
        <v>0</v>
      </c>
      <c r="BF316" s="139">
        <f>IF(N316="snížená",J316,0)</f>
        <v>0</v>
      </c>
      <c r="BG316" s="139">
        <f>IF(N316="zákl. přenesená",J316,0)</f>
        <v>0</v>
      </c>
      <c r="BH316" s="139">
        <f>IF(N316="sníž. přenesená",J316,0)</f>
        <v>0</v>
      </c>
      <c r="BI316" s="139">
        <f>IF(N316="nulová",J316,0)</f>
        <v>0</v>
      </c>
      <c r="BJ316" s="18" t="s">
        <v>85</v>
      </c>
      <c r="BK316" s="139">
        <f>ROUND(I316*H316,2)</f>
        <v>0</v>
      </c>
      <c r="BL316" s="18" t="s">
        <v>146</v>
      </c>
      <c r="BM316" s="138" t="s">
        <v>450</v>
      </c>
    </row>
    <row r="317" spans="2:65" s="1" customFormat="1" ht="11.25">
      <c r="B317" s="33"/>
      <c r="D317" s="140" t="s">
        <v>147</v>
      </c>
      <c r="F317" s="141" t="s">
        <v>449</v>
      </c>
      <c r="I317" s="142"/>
      <c r="L317" s="33"/>
      <c r="M317" s="143"/>
      <c r="T317" s="54"/>
      <c r="AT317" s="18" t="s">
        <v>147</v>
      </c>
      <c r="AU317" s="18" t="s">
        <v>87</v>
      </c>
    </row>
    <row r="318" spans="2:65" s="1" customFormat="1" ht="19.5">
      <c r="B318" s="33"/>
      <c r="D318" s="140" t="s">
        <v>149</v>
      </c>
      <c r="F318" s="144" t="s">
        <v>356</v>
      </c>
      <c r="I318" s="142"/>
      <c r="L318" s="33"/>
      <c r="M318" s="143"/>
      <c r="T318" s="54"/>
      <c r="AT318" s="18" t="s">
        <v>149</v>
      </c>
      <c r="AU318" s="18" t="s">
        <v>87</v>
      </c>
    </row>
    <row r="319" spans="2:65" s="1" customFormat="1" ht="16.5" customHeight="1">
      <c r="B319" s="33"/>
      <c r="C319" s="126" t="s">
        <v>451</v>
      </c>
      <c r="D319" s="126" t="s">
        <v>141</v>
      </c>
      <c r="E319" s="127" t="s">
        <v>452</v>
      </c>
      <c r="F319" s="128" t="s">
        <v>449</v>
      </c>
      <c r="G319" s="129" t="s">
        <v>168</v>
      </c>
      <c r="H319" s="130">
        <v>1</v>
      </c>
      <c r="I319" s="131"/>
      <c r="J319" s="132">
        <f>ROUND(I319*H319,2)</f>
        <v>0</v>
      </c>
      <c r="K319" s="128" t="s">
        <v>21</v>
      </c>
      <c r="L319" s="133"/>
      <c r="M319" s="134" t="s">
        <v>21</v>
      </c>
      <c r="N319" s="135" t="s">
        <v>48</v>
      </c>
      <c r="P319" s="136">
        <f>O319*H319</f>
        <v>0</v>
      </c>
      <c r="Q319" s="136">
        <v>0</v>
      </c>
      <c r="R319" s="136">
        <f>Q319*H319</f>
        <v>0</v>
      </c>
      <c r="S319" s="136">
        <v>0</v>
      </c>
      <c r="T319" s="137">
        <f>S319*H319</f>
        <v>0</v>
      </c>
      <c r="AR319" s="138" t="s">
        <v>145</v>
      </c>
      <c r="AT319" s="138" t="s">
        <v>141</v>
      </c>
      <c r="AU319" s="138" t="s">
        <v>87</v>
      </c>
      <c r="AY319" s="18" t="s">
        <v>137</v>
      </c>
      <c r="BE319" s="139">
        <f>IF(N319="základní",J319,0)</f>
        <v>0</v>
      </c>
      <c r="BF319" s="139">
        <f>IF(N319="snížená",J319,0)</f>
        <v>0</v>
      </c>
      <c r="BG319" s="139">
        <f>IF(N319="zákl. přenesená",J319,0)</f>
        <v>0</v>
      </c>
      <c r="BH319" s="139">
        <f>IF(N319="sníž. přenesená",J319,0)</f>
        <v>0</v>
      </c>
      <c r="BI319" s="139">
        <f>IF(N319="nulová",J319,0)</f>
        <v>0</v>
      </c>
      <c r="BJ319" s="18" t="s">
        <v>85</v>
      </c>
      <c r="BK319" s="139">
        <f>ROUND(I319*H319,2)</f>
        <v>0</v>
      </c>
      <c r="BL319" s="18" t="s">
        <v>146</v>
      </c>
      <c r="BM319" s="138" t="s">
        <v>453</v>
      </c>
    </row>
    <row r="320" spans="2:65" s="1" customFormat="1" ht="11.25">
      <c r="B320" s="33"/>
      <c r="D320" s="140" t="s">
        <v>147</v>
      </c>
      <c r="F320" s="141" t="s">
        <v>449</v>
      </c>
      <c r="I320" s="142"/>
      <c r="L320" s="33"/>
      <c r="M320" s="143"/>
      <c r="T320" s="54"/>
      <c r="AT320" s="18" t="s">
        <v>147</v>
      </c>
      <c r="AU320" s="18" t="s">
        <v>87</v>
      </c>
    </row>
    <row r="321" spans="2:65" s="1" customFormat="1" ht="19.5">
      <c r="B321" s="33"/>
      <c r="D321" s="140" t="s">
        <v>149</v>
      </c>
      <c r="F321" s="144" t="s">
        <v>356</v>
      </c>
      <c r="I321" s="142"/>
      <c r="L321" s="33"/>
      <c r="M321" s="143"/>
      <c r="T321" s="54"/>
      <c r="AT321" s="18" t="s">
        <v>149</v>
      </c>
      <c r="AU321" s="18" t="s">
        <v>87</v>
      </c>
    </row>
    <row r="322" spans="2:65" s="1" customFormat="1" ht="16.5" customHeight="1">
      <c r="B322" s="33"/>
      <c r="C322" s="145" t="s">
        <v>454</v>
      </c>
      <c r="D322" s="145" t="s">
        <v>165</v>
      </c>
      <c r="E322" s="146" t="s">
        <v>455</v>
      </c>
      <c r="F322" s="147" t="s">
        <v>456</v>
      </c>
      <c r="G322" s="148" t="s">
        <v>168</v>
      </c>
      <c r="H322" s="149">
        <v>1</v>
      </c>
      <c r="I322" s="150"/>
      <c r="J322" s="151">
        <f>ROUND(I322*H322,2)</f>
        <v>0</v>
      </c>
      <c r="K322" s="147" t="s">
        <v>21</v>
      </c>
      <c r="L322" s="33"/>
      <c r="M322" s="152" t="s">
        <v>21</v>
      </c>
      <c r="N322" s="153" t="s">
        <v>48</v>
      </c>
      <c r="P322" s="136">
        <f>O322*H322</f>
        <v>0</v>
      </c>
      <c r="Q322" s="136">
        <v>0</v>
      </c>
      <c r="R322" s="136">
        <f>Q322*H322</f>
        <v>0</v>
      </c>
      <c r="S322" s="136">
        <v>0</v>
      </c>
      <c r="T322" s="137">
        <f>S322*H322</f>
        <v>0</v>
      </c>
      <c r="AR322" s="138" t="s">
        <v>146</v>
      </c>
      <c r="AT322" s="138" t="s">
        <v>165</v>
      </c>
      <c r="AU322" s="138" t="s">
        <v>87</v>
      </c>
      <c r="AY322" s="18" t="s">
        <v>137</v>
      </c>
      <c r="BE322" s="139">
        <f>IF(N322="základní",J322,0)</f>
        <v>0</v>
      </c>
      <c r="BF322" s="139">
        <f>IF(N322="snížená",J322,0)</f>
        <v>0</v>
      </c>
      <c r="BG322" s="139">
        <f>IF(N322="zákl. přenesená",J322,0)</f>
        <v>0</v>
      </c>
      <c r="BH322" s="139">
        <f>IF(N322="sníž. přenesená",J322,0)</f>
        <v>0</v>
      </c>
      <c r="BI322" s="139">
        <f>IF(N322="nulová",J322,0)</f>
        <v>0</v>
      </c>
      <c r="BJ322" s="18" t="s">
        <v>85</v>
      </c>
      <c r="BK322" s="139">
        <f>ROUND(I322*H322,2)</f>
        <v>0</v>
      </c>
      <c r="BL322" s="18" t="s">
        <v>146</v>
      </c>
      <c r="BM322" s="138" t="s">
        <v>457</v>
      </c>
    </row>
    <row r="323" spans="2:65" s="1" customFormat="1" ht="11.25">
      <c r="B323" s="33"/>
      <c r="D323" s="140" t="s">
        <v>147</v>
      </c>
      <c r="F323" s="141" t="s">
        <v>456</v>
      </c>
      <c r="I323" s="142"/>
      <c r="L323" s="33"/>
      <c r="M323" s="143"/>
      <c r="T323" s="54"/>
      <c r="AT323" s="18" t="s">
        <v>147</v>
      </c>
      <c r="AU323" s="18" t="s">
        <v>87</v>
      </c>
    </row>
    <row r="324" spans="2:65" s="1" customFormat="1" ht="19.5">
      <c r="B324" s="33"/>
      <c r="D324" s="140" t="s">
        <v>149</v>
      </c>
      <c r="F324" s="144" t="s">
        <v>356</v>
      </c>
      <c r="I324" s="142"/>
      <c r="L324" s="33"/>
      <c r="M324" s="143"/>
      <c r="T324" s="54"/>
      <c r="AT324" s="18" t="s">
        <v>149</v>
      </c>
      <c r="AU324" s="18" t="s">
        <v>87</v>
      </c>
    </row>
    <row r="325" spans="2:65" s="1" customFormat="1" ht="16.5" customHeight="1">
      <c r="B325" s="33"/>
      <c r="C325" s="126" t="s">
        <v>458</v>
      </c>
      <c r="D325" s="126" t="s">
        <v>141</v>
      </c>
      <c r="E325" s="127" t="s">
        <v>459</v>
      </c>
      <c r="F325" s="128" t="s">
        <v>460</v>
      </c>
      <c r="G325" s="129" t="s">
        <v>168</v>
      </c>
      <c r="H325" s="130">
        <v>1</v>
      </c>
      <c r="I325" s="131"/>
      <c r="J325" s="132">
        <f>ROUND(I325*H325,2)</f>
        <v>0</v>
      </c>
      <c r="K325" s="128" t="s">
        <v>21</v>
      </c>
      <c r="L325" s="133"/>
      <c r="M325" s="134" t="s">
        <v>21</v>
      </c>
      <c r="N325" s="135" t="s">
        <v>48</v>
      </c>
      <c r="P325" s="136">
        <f>O325*H325</f>
        <v>0</v>
      </c>
      <c r="Q325" s="136">
        <v>0</v>
      </c>
      <c r="R325" s="136">
        <f>Q325*H325</f>
        <v>0</v>
      </c>
      <c r="S325" s="136">
        <v>0</v>
      </c>
      <c r="T325" s="137">
        <f>S325*H325</f>
        <v>0</v>
      </c>
      <c r="AR325" s="138" t="s">
        <v>145</v>
      </c>
      <c r="AT325" s="138" t="s">
        <v>141</v>
      </c>
      <c r="AU325" s="138" t="s">
        <v>87</v>
      </c>
      <c r="AY325" s="18" t="s">
        <v>137</v>
      </c>
      <c r="BE325" s="139">
        <f>IF(N325="základní",J325,0)</f>
        <v>0</v>
      </c>
      <c r="BF325" s="139">
        <f>IF(N325="snížená",J325,0)</f>
        <v>0</v>
      </c>
      <c r="BG325" s="139">
        <f>IF(N325="zákl. přenesená",J325,0)</f>
        <v>0</v>
      </c>
      <c r="BH325" s="139">
        <f>IF(N325="sníž. přenesená",J325,0)</f>
        <v>0</v>
      </c>
      <c r="BI325" s="139">
        <f>IF(N325="nulová",J325,0)</f>
        <v>0</v>
      </c>
      <c r="BJ325" s="18" t="s">
        <v>85</v>
      </c>
      <c r="BK325" s="139">
        <f>ROUND(I325*H325,2)</f>
        <v>0</v>
      </c>
      <c r="BL325" s="18" t="s">
        <v>146</v>
      </c>
      <c r="BM325" s="138" t="s">
        <v>461</v>
      </c>
    </row>
    <row r="326" spans="2:65" s="1" customFormat="1" ht="11.25">
      <c r="B326" s="33"/>
      <c r="D326" s="140" t="s">
        <v>147</v>
      </c>
      <c r="F326" s="141" t="s">
        <v>460</v>
      </c>
      <c r="I326" s="142"/>
      <c r="L326" s="33"/>
      <c r="M326" s="143"/>
      <c r="T326" s="54"/>
      <c r="AT326" s="18" t="s">
        <v>147</v>
      </c>
      <c r="AU326" s="18" t="s">
        <v>87</v>
      </c>
    </row>
    <row r="327" spans="2:65" s="1" customFormat="1" ht="19.5">
      <c r="B327" s="33"/>
      <c r="D327" s="140" t="s">
        <v>149</v>
      </c>
      <c r="F327" s="144" t="s">
        <v>356</v>
      </c>
      <c r="I327" s="142"/>
      <c r="L327" s="33"/>
      <c r="M327" s="143"/>
      <c r="T327" s="54"/>
      <c r="AT327" s="18" t="s">
        <v>149</v>
      </c>
      <c r="AU327" s="18" t="s">
        <v>87</v>
      </c>
    </row>
    <row r="328" spans="2:65" s="1" customFormat="1" ht="16.5" customHeight="1">
      <c r="B328" s="33"/>
      <c r="C328" s="145" t="s">
        <v>462</v>
      </c>
      <c r="D328" s="145" t="s">
        <v>165</v>
      </c>
      <c r="E328" s="146" t="s">
        <v>463</v>
      </c>
      <c r="F328" s="147" t="s">
        <v>342</v>
      </c>
      <c r="G328" s="148" t="s">
        <v>168</v>
      </c>
      <c r="H328" s="149">
        <v>1</v>
      </c>
      <c r="I328" s="150"/>
      <c r="J328" s="151">
        <f>ROUND(I328*H328,2)</f>
        <v>0</v>
      </c>
      <c r="K328" s="147" t="s">
        <v>21</v>
      </c>
      <c r="L328" s="33"/>
      <c r="M328" s="152" t="s">
        <v>21</v>
      </c>
      <c r="N328" s="153" t="s">
        <v>48</v>
      </c>
      <c r="P328" s="136">
        <f>O328*H328</f>
        <v>0</v>
      </c>
      <c r="Q328" s="136">
        <v>0</v>
      </c>
      <c r="R328" s="136">
        <f>Q328*H328</f>
        <v>0</v>
      </c>
      <c r="S328" s="136">
        <v>0</v>
      </c>
      <c r="T328" s="137">
        <f>S328*H328</f>
        <v>0</v>
      </c>
      <c r="AR328" s="138" t="s">
        <v>146</v>
      </c>
      <c r="AT328" s="138" t="s">
        <v>165</v>
      </c>
      <c r="AU328" s="138" t="s">
        <v>87</v>
      </c>
      <c r="AY328" s="18" t="s">
        <v>137</v>
      </c>
      <c r="BE328" s="139">
        <f>IF(N328="základní",J328,0)</f>
        <v>0</v>
      </c>
      <c r="BF328" s="139">
        <f>IF(N328="snížená",J328,0)</f>
        <v>0</v>
      </c>
      <c r="BG328" s="139">
        <f>IF(N328="zákl. přenesená",J328,0)</f>
        <v>0</v>
      </c>
      <c r="BH328" s="139">
        <f>IF(N328="sníž. přenesená",J328,0)</f>
        <v>0</v>
      </c>
      <c r="BI328" s="139">
        <f>IF(N328="nulová",J328,0)</f>
        <v>0</v>
      </c>
      <c r="BJ328" s="18" t="s">
        <v>85</v>
      </c>
      <c r="BK328" s="139">
        <f>ROUND(I328*H328,2)</f>
        <v>0</v>
      </c>
      <c r="BL328" s="18" t="s">
        <v>146</v>
      </c>
      <c r="BM328" s="138" t="s">
        <v>464</v>
      </c>
    </row>
    <row r="329" spans="2:65" s="1" customFormat="1" ht="11.25">
      <c r="B329" s="33"/>
      <c r="D329" s="140" t="s">
        <v>147</v>
      </c>
      <c r="F329" s="141" t="s">
        <v>342</v>
      </c>
      <c r="I329" s="142"/>
      <c r="L329" s="33"/>
      <c r="M329" s="143"/>
      <c r="T329" s="54"/>
      <c r="AT329" s="18" t="s">
        <v>147</v>
      </c>
      <c r="AU329" s="18" t="s">
        <v>87</v>
      </c>
    </row>
    <row r="330" spans="2:65" s="1" customFormat="1" ht="19.5">
      <c r="B330" s="33"/>
      <c r="D330" s="140" t="s">
        <v>149</v>
      </c>
      <c r="F330" s="144" t="s">
        <v>356</v>
      </c>
      <c r="I330" s="142"/>
      <c r="L330" s="33"/>
      <c r="M330" s="143"/>
      <c r="T330" s="54"/>
      <c r="AT330" s="18" t="s">
        <v>149</v>
      </c>
      <c r="AU330" s="18" t="s">
        <v>87</v>
      </c>
    </row>
    <row r="331" spans="2:65" s="1" customFormat="1" ht="16.5" customHeight="1">
      <c r="B331" s="33"/>
      <c r="C331" s="145" t="s">
        <v>465</v>
      </c>
      <c r="D331" s="145" t="s">
        <v>165</v>
      </c>
      <c r="E331" s="146" t="s">
        <v>466</v>
      </c>
      <c r="F331" s="147" t="s">
        <v>467</v>
      </c>
      <c r="G331" s="148" t="s">
        <v>168</v>
      </c>
      <c r="H331" s="149">
        <v>6</v>
      </c>
      <c r="I331" s="150"/>
      <c r="J331" s="151">
        <f>ROUND(I331*H331,2)</f>
        <v>0</v>
      </c>
      <c r="K331" s="147" t="s">
        <v>21</v>
      </c>
      <c r="L331" s="33"/>
      <c r="M331" s="152" t="s">
        <v>21</v>
      </c>
      <c r="N331" s="153" t="s">
        <v>48</v>
      </c>
      <c r="P331" s="136">
        <f>O331*H331</f>
        <v>0</v>
      </c>
      <c r="Q331" s="136">
        <v>0</v>
      </c>
      <c r="R331" s="136">
        <f>Q331*H331</f>
        <v>0</v>
      </c>
      <c r="S331" s="136">
        <v>0</v>
      </c>
      <c r="T331" s="137">
        <f>S331*H331</f>
        <v>0</v>
      </c>
      <c r="AR331" s="138" t="s">
        <v>146</v>
      </c>
      <c r="AT331" s="138" t="s">
        <v>165</v>
      </c>
      <c r="AU331" s="138" t="s">
        <v>87</v>
      </c>
      <c r="AY331" s="18" t="s">
        <v>137</v>
      </c>
      <c r="BE331" s="139">
        <f>IF(N331="základní",J331,0)</f>
        <v>0</v>
      </c>
      <c r="BF331" s="139">
        <f>IF(N331="snížená",J331,0)</f>
        <v>0</v>
      </c>
      <c r="BG331" s="139">
        <f>IF(N331="zákl. přenesená",J331,0)</f>
        <v>0</v>
      </c>
      <c r="BH331" s="139">
        <f>IF(N331="sníž. přenesená",J331,0)</f>
        <v>0</v>
      </c>
      <c r="BI331" s="139">
        <f>IF(N331="nulová",J331,0)</f>
        <v>0</v>
      </c>
      <c r="BJ331" s="18" t="s">
        <v>85</v>
      </c>
      <c r="BK331" s="139">
        <f>ROUND(I331*H331,2)</f>
        <v>0</v>
      </c>
      <c r="BL331" s="18" t="s">
        <v>146</v>
      </c>
      <c r="BM331" s="138" t="s">
        <v>468</v>
      </c>
    </row>
    <row r="332" spans="2:65" s="1" customFormat="1" ht="11.25">
      <c r="B332" s="33"/>
      <c r="D332" s="140" t="s">
        <v>147</v>
      </c>
      <c r="F332" s="141" t="s">
        <v>467</v>
      </c>
      <c r="I332" s="142"/>
      <c r="L332" s="33"/>
      <c r="M332" s="143"/>
      <c r="T332" s="54"/>
      <c r="AT332" s="18" t="s">
        <v>147</v>
      </c>
      <c r="AU332" s="18" t="s">
        <v>87</v>
      </c>
    </row>
    <row r="333" spans="2:65" s="1" customFormat="1" ht="19.5">
      <c r="B333" s="33"/>
      <c r="D333" s="140" t="s">
        <v>149</v>
      </c>
      <c r="F333" s="144" t="s">
        <v>356</v>
      </c>
      <c r="I333" s="142"/>
      <c r="L333" s="33"/>
      <c r="M333" s="143"/>
      <c r="T333" s="54"/>
      <c r="AT333" s="18" t="s">
        <v>149</v>
      </c>
      <c r="AU333" s="18" t="s">
        <v>87</v>
      </c>
    </row>
    <row r="334" spans="2:65" s="1" customFormat="1" ht="16.5" customHeight="1">
      <c r="B334" s="33"/>
      <c r="C334" s="145" t="s">
        <v>469</v>
      </c>
      <c r="D334" s="145" t="s">
        <v>165</v>
      </c>
      <c r="E334" s="146" t="s">
        <v>470</v>
      </c>
      <c r="F334" s="147" t="s">
        <v>471</v>
      </c>
      <c r="G334" s="148" t="s">
        <v>168</v>
      </c>
      <c r="H334" s="149">
        <v>1</v>
      </c>
      <c r="I334" s="150"/>
      <c r="J334" s="151">
        <f>ROUND(I334*H334,2)</f>
        <v>0</v>
      </c>
      <c r="K334" s="147" t="s">
        <v>21</v>
      </c>
      <c r="L334" s="33"/>
      <c r="M334" s="152" t="s">
        <v>21</v>
      </c>
      <c r="N334" s="153" t="s">
        <v>48</v>
      </c>
      <c r="P334" s="136">
        <f>O334*H334</f>
        <v>0</v>
      </c>
      <c r="Q334" s="136">
        <v>0</v>
      </c>
      <c r="R334" s="136">
        <f>Q334*H334</f>
        <v>0</v>
      </c>
      <c r="S334" s="136">
        <v>0</v>
      </c>
      <c r="T334" s="137">
        <f>S334*H334</f>
        <v>0</v>
      </c>
      <c r="AR334" s="138" t="s">
        <v>146</v>
      </c>
      <c r="AT334" s="138" t="s">
        <v>165</v>
      </c>
      <c r="AU334" s="138" t="s">
        <v>87</v>
      </c>
      <c r="AY334" s="18" t="s">
        <v>137</v>
      </c>
      <c r="BE334" s="139">
        <f>IF(N334="základní",J334,0)</f>
        <v>0</v>
      </c>
      <c r="BF334" s="139">
        <f>IF(N334="snížená",J334,0)</f>
        <v>0</v>
      </c>
      <c r="BG334" s="139">
        <f>IF(N334="zákl. přenesená",J334,0)</f>
        <v>0</v>
      </c>
      <c r="BH334" s="139">
        <f>IF(N334="sníž. přenesená",J334,0)</f>
        <v>0</v>
      </c>
      <c r="BI334" s="139">
        <f>IF(N334="nulová",J334,0)</f>
        <v>0</v>
      </c>
      <c r="BJ334" s="18" t="s">
        <v>85</v>
      </c>
      <c r="BK334" s="139">
        <f>ROUND(I334*H334,2)</f>
        <v>0</v>
      </c>
      <c r="BL334" s="18" t="s">
        <v>146</v>
      </c>
      <c r="BM334" s="138" t="s">
        <v>472</v>
      </c>
    </row>
    <row r="335" spans="2:65" s="1" customFormat="1" ht="11.25">
      <c r="B335" s="33"/>
      <c r="D335" s="140" t="s">
        <v>147</v>
      </c>
      <c r="F335" s="141" t="s">
        <v>473</v>
      </c>
      <c r="I335" s="142"/>
      <c r="L335" s="33"/>
      <c r="M335" s="143"/>
      <c r="T335" s="54"/>
      <c r="AT335" s="18" t="s">
        <v>147</v>
      </c>
      <c r="AU335" s="18" t="s">
        <v>87</v>
      </c>
    </row>
    <row r="336" spans="2:65" s="1" customFormat="1" ht="29.25">
      <c r="B336" s="33"/>
      <c r="D336" s="140" t="s">
        <v>149</v>
      </c>
      <c r="F336" s="144" t="s">
        <v>474</v>
      </c>
      <c r="I336" s="142"/>
      <c r="L336" s="33"/>
      <c r="M336" s="143"/>
      <c r="T336" s="54"/>
      <c r="AT336" s="18" t="s">
        <v>149</v>
      </c>
      <c r="AU336" s="18" t="s">
        <v>87</v>
      </c>
    </row>
    <row r="337" spans="2:65" s="1" customFormat="1" ht="16.5" customHeight="1">
      <c r="B337" s="33"/>
      <c r="C337" s="145" t="s">
        <v>475</v>
      </c>
      <c r="D337" s="145" t="s">
        <v>165</v>
      </c>
      <c r="E337" s="146" t="s">
        <v>476</v>
      </c>
      <c r="F337" s="147" t="s">
        <v>477</v>
      </c>
      <c r="G337" s="148" t="s">
        <v>168</v>
      </c>
      <c r="H337" s="149">
        <v>6</v>
      </c>
      <c r="I337" s="150"/>
      <c r="J337" s="151">
        <f>ROUND(I337*H337,2)</f>
        <v>0</v>
      </c>
      <c r="K337" s="147" t="s">
        <v>21</v>
      </c>
      <c r="L337" s="33"/>
      <c r="M337" s="152" t="s">
        <v>21</v>
      </c>
      <c r="N337" s="153" t="s">
        <v>48</v>
      </c>
      <c r="P337" s="136">
        <f>O337*H337</f>
        <v>0</v>
      </c>
      <c r="Q337" s="136">
        <v>0</v>
      </c>
      <c r="R337" s="136">
        <f>Q337*H337</f>
        <v>0</v>
      </c>
      <c r="S337" s="136">
        <v>0</v>
      </c>
      <c r="T337" s="137">
        <f>S337*H337</f>
        <v>0</v>
      </c>
      <c r="AR337" s="138" t="s">
        <v>85</v>
      </c>
      <c r="AT337" s="138" t="s">
        <v>165</v>
      </c>
      <c r="AU337" s="138" t="s">
        <v>87</v>
      </c>
      <c r="AY337" s="18" t="s">
        <v>137</v>
      </c>
      <c r="BE337" s="139">
        <f>IF(N337="základní",J337,0)</f>
        <v>0</v>
      </c>
      <c r="BF337" s="139">
        <f>IF(N337="snížená",J337,0)</f>
        <v>0</v>
      </c>
      <c r="BG337" s="139">
        <f>IF(N337="zákl. přenesená",J337,0)</f>
        <v>0</v>
      </c>
      <c r="BH337" s="139">
        <f>IF(N337="sníž. přenesená",J337,0)</f>
        <v>0</v>
      </c>
      <c r="BI337" s="139">
        <f>IF(N337="nulová",J337,0)</f>
        <v>0</v>
      </c>
      <c r="BJ337" s="18" t="s">
        <v>85</v>
      </c>
      <c r="BK337" s="139">
        <f>ROUND(I337*H337,2)</f>
        <v>0</v>
      </c>
      <c r="BL337" s="18" t="s">
        <v>85</v>
      </c>
      <c r="BM337" s="138" t="s">
        <v>478</v>
      </c>
    </row>
    <row r="338" spans="2:65" s="1" customFormat="1" ht="11.25">
      <c r="B338" s="33"/>
      <c r="D338" s="140" t="s">
        <v>147</v>
      </c>
      <c r="F338" s="141" t="s">
        <v>477</v>
      </c>
      <c r="I338" s="142"/>
      <c r="L338" s="33"/>
      <c r="M338" s="143"/>
      <c r="T338" s="54"/>
      <c r="AT338" s="18" t="s">
        <v>147</v>
      </c>
      <c r="AU338" s="18" t="s">
        <v>87</v>
      </c>
    </row>
    <row r="339" spans="2:65" s="11" customFormat="1" ht="25.9" customHeight="1">
      <c r="B339" s="116"/>
      <c r="D339" s="117" t="s">
        <v>76</v>
      </c>
      <c r="E339" s="118" t="s">
        <v>479</v>
      </c>
      <c r="F339" s="118" t="s">
        <v>480</v>
      </c>
      <c r="I339" s="119"/>
      <c r="J339" s="120">
        <f>BK339</f>
        <v>0</v>
      </c>
      <c r="L339" s="116"/>
      <c r="M339" s="121"/>
      <c r="P339" s="122">
        <f>SUM(P340:P341)</f>
        <v>0</v>
      </c>
      <c r="R339" s="122">
        <f>SUM(R340:R341)</f>
        <v>0</v>
      </c>
      <c r="T339" s="123">
        <f>SUM(T340:T341)</f>
        <v>0</v>
      </c>
      <c r="AR339" s="117" t="s">
        <v>85</v>
      </c>
      <c r="AT339" s="124" t="s">
        <v>76</v>
      </c>
      <c r="AU339" s="124" t="s">
        <v>77</v>
      </c>
      <c r="AY339" s="117" t="s">
        <v>137</v>
      </c>
      <c r="BK339" s="125">
        <f>SUM(BK340:BK341)</f>
        <v>0</v>
      </c>
    </row>
    <row r="340" spans="2:65" s="1" customFormat="1" ht="16.5" customHeight="1">
      <c r="B340" s="33"/>
      <c r="C340" s="145" t="s">
        <v>481</v>
      </c>
      <c r="D340" s="145" t="s">
        <v>165</v>
      </c>
      <c r="E340" s="146" t="s">
        <v>482</v>
      </c>
      <c r="F340" s="147" t="s">
        <v>483</v>
      </c>
      <c r="G340" s="148" t="s">
        <v>484</v>
      </c>
      <c r="H340" s="149">
        <v>130</v>
      </c>
      <c r="I340" s="150"/>
      <c r="J340" s="151">
        <f>ROUND(I340*H340,2)</f>
        <v>0</v>
      </c>
      <c r="K340" s="147" t="s">
        <v>21</v>
      </c>
      <c r="L340" s="33"/>
      <c r="M340" s="152" t="s">
        <v>21</v>
      </c>
      <c r="N340" s="153" t="s">
        <v>48</v>
      </c>
      <c r="P340" s="136">
        <f>O340*H340</f>
        <v>0</v>
      </c>
      <c r="Q340" s="136">
        <v>0</v>
      </c>
      <c r="R340" s="136">
        <f>Q340*H340</f>
        <v>0</v>
      </c>
      <c r="S340" s="136">
        <v>0</v>
      </c>
      <c r="T340" s="137">
        <f>S340*H340</f>
        <v>0</v>
      </c>
      <c r="AR340" s="138" t="s">
        <v>146</v>
      </c>
      <c r="AT340" s="138" t="s">
        <v>165</v>
      </c>
      <c r="AU340" s="138" t="s">
        <v>85</v>
      </c>
      <c r="AY340" s="18" t="s">
        <v>137</v>
      </c>
      <c r="BE340" s="139">
        <f>IF(N340="základní",J340,0)</f>
        <v>0</v>
      </c>
      <c r="BF340" s="139">
        <f>IF(N340="snížená",J340,0)</f>
        <v>0</v>
      </c>
      <c r="BG340" s="139">
        <f>IF(N340="zákl. přenesená",J340,0)</f>
        <v>0</v>
      </c>
      <c r="BH340" s="139">
        <f>IF(N340="sníž. přenesená",J340,0)</f>
        <v>0</v>
      </c>
      <c r="BI340" s="139">
        <f>IF(N340="nulová",J340,0)</f>
        <v>0</v>
      </c>
      <c r="BJ340" s="18" t="s">
        <v>85</v>
      </c>
      <c r="BK340" s="139">
        <f>ROUND(I340*H340,2)</f>
        <v>0</v>
      </c>
      <c r="BL340" s="18" t="s">
        <v>146</v>
      </c>
      <c r="BM340" s="138" t="s">
        <v>485</v>
      </c>
    </row>
    <row r="341" spans="2:65" s="1" customFormat="1" ht="11.25">
      <c r="B341" s="33"/>
      <c r="D341" s="140" t="s">
        <v>147</v>
      </c>
      <c r="F341" s="141" t="s">
        <v>486</v>
      </c>
      <c r="I341" s="142"/>
      <c r="L341" s="33"/>
      <c r="M341" s="143"/>
      <c r="T341" s="54"/>
      <c r="AT341" s="18" t="s">
        <v>147</v>
      </c>
      <c r="AU341" s="18" t="s">
        <v>85</v>
      </c>
    </row>
    <row r="342" spans="2:65" s="11" customFormat="1" ht="25.9" customHeight="1">
      <c r="B342" s="116"/>
      <c r="D342" s="117" t="s">
        <v>76</v>
      </c>
      <c r="E342" s="118" t="s">
        <v>487</v>
      </c>
      <c r="F342" s="118" t="s">
        <v>488</v>
      </c>
      <c r="I342" s="119"/>
      <c r="J342" s="120">
        <f>BK342</f>
        <v>0</v>
      </c>
      <c r="L342" s="116"/>
      <c r="M342" s="121"/>
      <c r="P342" s="122">
        <f>P343+P352</f>
        <v>0</v>
      </c>
      <c r="R342" s="122">
        <f>R343+R352</f>
        <v>0</v>
      </c>
      <c r="T342" s="123">
        <f>T343+T352</f>
        <v>0</v>
      </c>
      <c r="AR342" s="117" t="s">
        <v>85</v>
      </c>
      <c r="AT342" s="124" t="s">
        <v>76</v>
      </c>
      <c r="AU342" s="124" t="s">
        <v>77</v>
      </c>
      <c r="AY342" s="117" t="s">
        <v>137</v>
      </c>
      <c r="BK342" s="125">
        <f>BK343+BK352</f>
        <v>0</v>
      </c>
    </row>
    <row r="343" spans="2:65" s="11" customFormat="1" ht="22.9" customHeight="1">
      <c r="B343" s="116"/>
      <c r="D343" s="117" t="s">
        <v>76</v>
      </c>
      <c r="E343" s="161" t="s">
        <v>489</v>
      </c>
      <c r="F343" s="161" t="s">
        <v>490</v>
      </c>
      <c r="I343" s="119"/>
      <c r="J343" s="162">
        <f>BK343</f>
        <v>0</v>
      </c>
      <c r="L343" s="116"/>
      <c r="M343" s="121"/>
      <c r="P343" s="122">
        <f>SUM(P344:P351)</f>
        <v>0</v>
      </c>
      <c r="R343" s="122">
        <f>SUM(R344:R351)</f>
        <v>0</v>
      </c>
      <c r="T343" s="123">
        <f>SUM(T344:T351)</f>
        <v>0</v>
      </c>
      <c r="AR343" s="117" t="s">
        <v>140</v>
      </c>
      <c r="AT343" s="124" t="s">
        <v>76</v>
      </c>
      <c r="AU343" s="124" t="s">
        <v>85</v>
      </c>
      <c r="AY343" s="117" t="s">
        <v>137</v>
      </c>
      <c r="BK343" s="125">
        <f>SUM(BK344:BK351)</f>
        <v>0</v>
      </c>
    </row>
    <row r="344" spans="2:65" s="1" customFormat="1" ht="16.5" customHeight="1">
      <c r="B344" s="33"/>
      <c r="C344" s="145" t="s">
        <v>491</v>
      </c>
      <c r="D344" s="145" t="s">
        <v>165</v>
      </c>
      <c r="E344" s="146" t="s">
        <v>492</v>
      </c>
      <c r="F344" s="147" t="s">
        <v>493</v>
      </c>
      <c r="G344" s="148" t="s">
        <v>262</v>
      </c>
      <c r="H344" s="149">
        <v>1</v>
      </c>
      <c r="I344" s="150"/>
      <c r="J344" s="151">
        <f>ROUND(I344*H344,2)</f>
        <v>0</v>
      </c>
      <c r="K344" s="147" t="s">
        <v>21</v>
      </c>
      <c r="L344" s="33"/>
      <c r="M344" s="152" t="s">
        <v>21</v>
      </c>
      <c r="N344" s="153" t="s">
        <v>48</v>
      </c>
      <c r="P344" s="136">
        <f>O344*H344</f>
        <v>0</v>
      </c>
      <c r="Q344" s="136">
        <v>0</v>
      </c>
      <c r="R344" s="136">
        <f>Q344*H344</f>
        <v>0</v>
      </c>
      <c r="S344" s="136">
        <v>0</v>
      </c>
      <c r="T344" s="137">
        <f>S344*H344</f>
        <v>0</v>
      </c>
      <c r="AR344" s="138" t="s">
        <v>153</v>
      </c>
      <c r="AT344" s="138" t="s">
        <v>165</v>
      </c>
      <c r="AU344" s="138" t="s">
        <v>87</v>
      </c>
      <c r="AY344" s="18" t="s">
        <v>137</v>
      </c>
      <c r="BE344" s="139">
        <f>IF(N344="základní",J344,0)</f>
        <v>0</v>
      </c>
      <c r="BF344" s="139">
        <f>IF(N344="snížená",J344,0)</f>
        <v>0</v>
      </c>
      <c r="BG344" s="139">
        <f>IF(N344="zákl. přenesená",J344,0)</f>
        <v>0</v>
      </c>
      <c r="BH344" s="139">
        <f>IF(N344="sníž. přenesená",J344,0)</f>
        <v>0</v>
      </c>
      <c r="BI344" s="139">
        <f>IF(N344="nulová",J344,0)</f>
        <v>0</v>
      </c>
      <c r="BJ344" s="18" t="s">
        <v>85</v>
      </c>
      <c r="BK344" s="139">
        <f>ROUND(I344*H344,2)</f>
        <v>0</v>
      </c>
      <c r="BL344" s="18" t="s">
        <v>153</v>
      </c>
      <c r="BM344" s="138" t="s">
        <v>494</v>
      </c>
    </row>
    <row r="345" spans="2:65" s="1" customFormat="1" ht="87.75">
      <c r="B345" s="33"/>
      <c r="D345" s="140" t="s">
        <v>147</v>
      </c>
      <c r="F345" s="141" t="s">
        <v>495</v>
      </c>
      <c r="I345" s="142"/>
      <c r="L345" s="33"/>
      <c r="M345" s="143"/>
      <c r="T345" s="54"/>
      <c r="AT345" s="18" t="s">
        <v>147</v>
      </c>
      <c r="AU345" s="18" t="s">
        <v>87</v>
      </c>
    </row>
    <row r="346" spans="2:65" s="1" customFormat="1" ht="16.5" customHeight="1">
      <c r="B346" s="33"/>
      <c r="C346" s="126" t="s">
        <v>496</v>
      </c>
      <c r="D346" s="126" t="s">
        <v>141</v>
      </c>
      <c r="E346" s="127" t="s">
        <v>497</v>
      </c>
      <c r="F346" s="128" t="s">
        <v>498</v>
      </c>
      <c r="G346" s="129" t="s">
        <v>262</v>
      </c>
      <c r="H346" s="130">
        <v>1</v>
      </c>
      <c r="I346" s="131"/>
      <c r="J346" s="132">
        <f>ROUND(I346*H346,2)</f>
        <v>0</v>
      </c>
      <c r="K346" s="128" t="s">
        <v>21</v>
      </c>
      <c r="L346" s="133"/>
      <c r="M346" s="134" t="s">
        <v>21</v>
      </c>
      <c r="N346" s="135" t="s">
        <v>48</v>
      </c>
      <c r="P346" s="136">
        <f>O346*H346</f>
        <v>0</v>
      </c>
      <c r="Q346" s="136">
        <v>0</v>
      </c>
      <c r="R346" s="136">
        <f>Q346*H346</f>
        <v>0</v>
      </c>
      <c r="S346" s="136">
        <v>0</v>
      </c>
      <c r="T346" s="137">
        <f>S346*H346</f>
        <v>0</v>
      </c>
      <c r="AR346" s="138" t="s">
        <v>162</v>
      </c>
      <c r="AT346" s="138" t="s">
        <v>141</v>
      </c>
      <c r="AU346" s="138" t="s">
        <v>87</v>
      </c>
      <c r="AY346" s="18" t="s">
        <v>137</v>
      </c>
      <c r="BE346" s="139">
        <f>IF(N346="základní",J346,0)</f>
        <v>0</v>
      </c>
      <c r="BF346" s="139">
        <f>IF(N346="snížená",J346,0)</f>
        <v>0</v>
      </c>
      <c r="BG346" s="139">
        <f>IF(N346="zákl. přenesená",J346,0)</f>
        <v>0</v>
      </c>
      <c r="BH346" s="139">
        <f>IF(N346="sníž. přenesená",J346,0)</f>
        <v>0</v>
      </c>
      <c r="BI346" s="139">
        <f>IF(N346="nulová",J346,0)</f>
        <v>0</v>
      </c>
      <c r="BJ346" s="18" t="s">
        <v>85</v>
      </c>
      <c r="BK346" s="139">
        <f>ROUND(I346*H346,2)</f>
        <v>0</v>
      </c>
      <c r="BL346" s="18" t="s">
        <v>153</v>
      </c>
      <c r="BM346" s="138" t="s">
        <v>499</v>
      </c>
    </row>
    <row r="347" spans="2:65" s="1" customFormat="1" ht="11.25">
      <c r="B347" s="33"/>
      <c r="D347" s="140" t="s">
        <v>147</v>
      </c>
      <c r="F347" s="141" t="s">
        <v>500</v>
      </c>
      <c r="I347" s="142"/>
      <c r="L347" s="33"/>
      <c r="M347" s="143"/>
      <c r="T347" s="54"/>
      <c r="AT347" s="18" t="s">
        <v>147</v>
      </c>
      <c r="AU347" s="18" t="s">
        <v>87</v>
      </c>
    </row>
    <row r="348" spans="2:65" s="1" customFormat="1" ht="16.5" customHeight="1">
      <c r="B348" s="33"/>
      <c r="C348" s="145" t="s">
        <v>501</v>
      </c>
      <c r="D348" s="145" t="s">
        <v>165</v>
      </c>
      <c r="E348" s="146" t="s">
        <v>502</v>
      </c>
      <c r="F348" s="147" t="s">
        <v>503</v>
      </c>
      <c r="G348" s="148" t="s">
        <v>262</v>
      </c>
      <c r="H348" s="149">
        <v>1</v>
      </c>
      <c r="I348" s="150"/>
      <c r="J348" s="151">
        <f>ROUND(I348*H348,2)</f>
        <v>0</v>
      </c>
      <c r="K348" s="147" t="s">
        <v>21</v>
      </c>
      <c r="L348" s="33"/>
      <c r="M348" s="152" t="s">
        <v>21</v>
      </c>
      <c r="N348" s="153" t="s">
        <v>48</v>
      </c>
      <c r="P348" s="136">
        <f>O348*H348</f>
        <v>0</v>
      </c>
      <c r="Q348" s="136">
        <v>0</v>
      </c>
      <c r="R348" s="136">
        <f>Q348*H348</f>
        <v>0</v>
      </c>
      <c r="S348" s="136">
        <v>0</v>
      </c>
      <c r="T348" s="137">
        <f>S348*H348</f>
        <v>0</v>
      </c>
      <c r="AR348" s="138" t="s">
        <v>153</v>
      </c>
      <c r="AT348" s="138" t="s">
        <v>165</v>
      </c>
      <c r="AU348" s="138" t="s">
        <v>87</v>
      </c>
      <c r="AY348" s="18" t="s">
        <v>137</v>
      </c>
      <c r="BE348" s="139">
        <f>IF(N348="základní",J348,0)</f>
        <v>0</v>
      </c>
      <c r="BF348" s="139">
        <f>IF(N348="snížená",J348,0)</f>
        <v>0</v>
      </c>
      <c r="BG348" s="139">
        <f>IF(N348="zákl. přenesená",J348,0)</f>
        <v>0</v>
      </c>
      <c r="BH348" s="139">
        <f>IF(N348="sníž. přenesená",J348,0)</f>
        <v>0</v>
      </c>
      <c r="BI348" s="139">
        <f>IF(N348="nulová",J348,0)</f>
        <v>0</v>
      </c>
      <c r="BJ348" s="18" t="s">
        <v>85</v>
      </c>
      <c r="BK348" s="139">
        <f>ROUND(I348*H348,2)</f>
        <v>0</v>
      </c>
      <c r="BL348" s="18" t="s">
        <v>153</v>
      </c>
      <c r="BM348" s="138" t="s">
        <v>504</v>
      </c>
    </row>
    <row r="349" spans="2:65" s="1" customFormat="1" ht="11.25">
      <c r="B349" s="33"/>
      <c r="D349" s="140" t="s">
        <v>147</v>
      </c>
      <c r="F349" s="141" t="s">
        <v>503</v>
      </c>
      <c r="I349" s="142"/>
      <c r="L349" s="33"/>
      <c r="M349" s="143"/>
      <c r="T349" s="54"/>
      <c r="AT349" s="18" t="s">
        <v>147</v>
      </c>
      <c r="AU349" s="18" t="s">
        <v>87</v>
      </c>
    </row>
    <row r="350" spans="2:65" s="1" customFormat="1" ht="16.5" customHeight="1">
      <c r="B350" s="33"/>
      <c r="C350" s="145" t="s">
        <v>269</v>
      </c>
      <c r="D350" s="145" t="s">
        <v>165</v>
      </c>
      <c r="E350" s="146" t="s">
        <v>505</v>
      </c>
      <c r="F350" s="147" t="s">
        <v>506</v>
      </c>
      <c r="G350" s="148" t="s">
        <v>262</v>
      </c>
      <c r="H350" s="149">
        <v>1</v>
      </c>
      <c r="I350" s="150"/>
      <c r="J350" s="151">
        <f>ROUND(I350*H350,2)</f>
        <v>0</v>
      </c>
      <c r="K350" s="147" t="s">
        <v>21</v>
      </c>
      <c r="L350" s="33"/>
      <c r="M350" s="152" t="s">
        <v>21</v>
      </c>
      <c r="N350" s="153" t="s">
        <v>48</v>
      </c>
      <c r="P350" s="136">
        <f>O350*H350</f>
        <v>0</v>
      </c>
      <c r="Q350" s="136">
        <v>0</v>
      </c>
      <c r="R350" s="136">
        <f>Q350*H350</f>
        <v>0</v>
      </c>
      <c r="S350" s="136">
        <v>0</v>
      </c>
      <c r="T350" s="137">
        <f>S350*H350</f>
        <v>0</v>
      </c>
      <c r="AR350" s="138" t="s">
        <v>153</v>
      </c>
      <c r="AT350" s="138" t="s">
        <v>165</v>
      </c>
      <c r="AU350" s="138" t="s">
        <v>87</v>
      </c>
      <c r="AY350" s="18" t="s">
        <v>137</v>
      </c>
      <c r="BE350" s="139">
        <f>IF(N350="základní",J350,0)</f>
        <v>0</v>
      </c>
      <c r="BF350" s="139">
        <f>IF(N350="snížená",J350,0)</f>
        <v>0</v>
      </c>
      <c r="BG350" s="139">
        <f>IF(N350="zákl. přenesená",J350,0)</f>
        <v>0</v>
      </c>
      <c r="BH350" s="139">
        <f>IF(N350="sníž. přenesená",J350,0)</f>
        <v>0</v>
      </c>
      <c r="BI350" s="139">
        <f>IF(N350="nulová",J350,0)</f>
        <v>0</v>
      </c>
      <c r="BJ350" s="18" t="s">
        <v>85</v>
      </c>
      <c r="BK350" s="139">
        <f>ROUND(I350*H350,2)</f>
        <v>0</v>
      </c>
      <c r="BL350" s="18" t="s">
        <v>153</v>
      </c>
      <c r="BM350" s="138" t="s">
        <v>507</v>
      </c>
    </row>
    <row r="351" spans="2:65" s="1" customFormat="1" ht="78">
      <c r="B351" s="33"/>
      <c r="D351" s="140" t="s">
        <v>147</v>
      </c>
      <c r="F351" s="141" t="s">
        <v>508</v>
      </c>
      <c r="I351" s="142"/>
      <c r="L351" s="33"/>
      <c r="M351" s="143"/>
      <c r="T351" s="54"/>
      <c r="AT351" s="18" t="s">
        <v>147</v>
      </c>
      <c r="AU351" s="18" t="s">
        <v>87</v>
      </c>
    </row>
    <row r="352" spans="2:65" s="11" customFormat="1" ht="22.9" customHeight="1">
      <c r="B352" s="116"/>
      <c r="D352" s="117" t="s">
        <v>76</v>
      </c>
      <c r="E352" s="161" t="s">
        <v>509</v>
      </c>
      <c r="F352" s="161" t="s">
        <v>510</v>
      </c>
      <c r="I352" s="119"/>
      <c r="J352" s="162">
        <f>BK352</f>
        <v>0</v>
      </c>
      <c r="L352" s="116"/>
      <c r="M352" s="121"/>
      <c r="P352" s="122">
        <f>SUM(P353:P371)</f>
        <v>0</v>
      </c>
      <c r="R352" s="122">
        <f>SUM(R353:R371)</f>
        <v>0</v>
      </c>
      <c r="T352" s="123">
        <f>SUM(T353:T371)</f>
        <v>0</v>
      </c>
      <c r="AR352" s="117" t="s">
        <v>140</v>
      </c>
      <c r="AT352" s="124" t="s">
        <v>76</v>
      </c>
      <c r="AU352" s="124" t="s">
        <v>85</v>
      </c>
      <c r="AY352" s="117" t="s">
        <v>137</v>
      </c>
      <c r="BK352" s="125">
        <f>SUM(BK353:BK371)</f>
        <v>0</v>
      </c>
    </row>
    <row r="353" spans="2:65" s="1" customFormat="1" ht="16.5" customHeight="1">
      <c r="B353" s="33"/>
      <c r="C353" s="126" t="s">
        <v>511</v>
      </c>
      <c r="D353" s="126" t="s">
        <v>141</v>
      </c>
      <c r="E353" s="127" t="s">
        <v>512</v>
      </c>
      <c r="F353" s="128" t="s">
        <v>513</v>
      </c>
      <c r="G353" s="129" t="s">
        <v>514</v>
      </c>
      <c r="H353" s="130">
        <v>1</v>
      </c>
      <c r="I353" s="131"/>
      <c r="J353" s="132">
        <f>ROUND(I353*H353,2)</f>
        <v>0</v>
      </c>
      <c r="K353" s="128" t="s">
        <v>21</v>
      </c>
      <c r="L353" s="133"/>
      <c r="M353" s="134" t="s">
        <v>21</v>
      </c>
      <c r="N353" s="135" t="s">
        <v>48</v>
      </c>
      <c r="P353" s="136">
        <f>O353*H353</f>
        <v>0</v>
      </c>
      <c r="Q353" s="136">
        <v>0</v>
      </c>
      <c r="R353" s="136">
        <f>Q353*H353</f>
        <v>0</v>
      </c>
      <c r="S353" s="136">
        <v>0</v>
      </c>
      <c r="T353" s="137">
        <f>S353*H353</f>
        <v>0</v>
      </c>
      <c r="AR353" s="138" t="s">
        <v>162</v>
      </c>
      <c r="AT353" s="138" t="s">
        <v>141</v>
      </c>
      <c r="AU353" s="138" t="s">
        <v>87</v>
      </c>
      <c r="AY353" s="18" t="s">
        <v>137</v>
      </c>
      <c r="BE353" s="139">
        <f>IF(N353="základní",J353,0)</f>
        <v>0</v>
      </c>
      <c r="BF353" s="139">
        <f>IF(N353="snížená",J353,0)</f>
        <v>0</v>
      </c>
      <c r="BG353" s="139">
        <f>IF(N353="zákl. přenesená",J353,0)</f>
        <v>0</v>
      </c>
      <c r="BH353" s="139">
        <f>IF(N353="sníž. přenesená",J353,0)</f>
        <v>0</v>
      </c>
      <c r="BI353" s="139">
        <f>IF(N353="nulová",J353,0)</f>
        <v>0</v>
      </c>
      <c r="BJ353" s="18" t="s">
        <v>85</v>
      </c>
      <c r="BK353" s="139">
        <f>ROUND(I353*H353,2)</f>
        <v>0</v>
      </c>
      <c r="BL353" s="18" t="s">
        <v>153</v>
      </c>
      <c r="BM353" s="138" t="s">
        <v>515</v>
      </c>
    </row>
    <row r="354" spans="2:65" s="1" customFormat="1" ht="11.25">
      <c r="B354" s="33"/>
      <c r="D354" s="140" t="s">
        <v>147</v>
      </c>
      <c r="F354" s="141" t="s">
        <v>513</v>
      </c>
      <c r="I354" s="142"/>
      <c r="L354" s="33"/>
      <c r="M354" s="143"/>
      <c r="T354" s="54"/>
      <c r="AT354" s="18" t="s">
        <v>147</v>
      </c>
      <c r="AU354" s="18" t="s">
        <v>87</v>
      </c>
    </row>
    <row r="355" spans="2:65" s="1" customFormat="1" ht="16.5" customHeight="1">
      <c r="B355" s="33"/>
      <c r="C355" s="126" t="s">
        <v>516</v>
      </c>
      <c r="D355" s="126" t="s">
        <v>141</v>
      </c>
      <c r="E355" s="127" t="s">
        <v>517</v>
      </c>
      <c r="F355" s="128" t="s">
        <v>518</v>
      </c>
      <c r="G355" s="129" t="s">
        <v>514</v>
      </c>
      <c r="H355" s="130">
        <v>1</v>
      </c>
      <c r="I355" s="131"/>
      <c r="J355" s="132">
        <f>ROUND(I355*H355,2)</f>
        <v>0</v>
      </c>
      <c r="K355" s="128" t="s">
        <v>21</v>
      </c>
      <c r="L355" s="133"/>
      <c r="M355" s="134" t="s">
        <v>21</v>
      </c>
      <c r="N355" s="135" t="s">
        <v>48</v>
      </c>
      <c r="P355" s="136">
        <f>O355*H355</f>
        <v>0</v>
      </c>
      <c r="Q355" s="136">
        <v>0</v>
      </c>
      <c r="R355" s="136">
        <f>Q355*H355</f>
        <v>0</v>
      </c>
      <c r="S355" s="136">
        <v>0</v>
      </c>
      <c r="T355" s="137">
        <f>S355*H355</f>
        <v>0</v>
      </c>
      <c r="AR355" s="138" t="s">
        <v>162</v>
      </c>
      <c r="AT355" s="138" t="s">
        <v>141</v>
      </c>
      <c r="AU355" s="138" t="s">
        <v>87</v>
      </c>
      <c r="AY355" s="18" t="s">
        <v>137</v>
      </c>
      <c r="BE355" s="139">
        <f>IF(N355="základní",J355,0)</f>
        <v>0</v>
      </c>
      <c r="BF355" s="139">
        <f>IF(N355="snížená",J355,0)</f>
        <v>0</v>
      </c>
      <c r="BG355" s="139">
        <f>IF(N355="zákl. přenesená",J355,0)</f>
        <v>0</v>
      </c>
      <c r="BH355" s="139">
        <f>IF(N355="sníž. přenesená",J355,0)</f>
        <v>0</v>
      </c>
      <c r="BI355" s="139">
        <f>IF(N355="nulová",J355,0)</f>
        <v>0</v>
      </c>
      <c r="BJ355" s="18" t="s">
        <v>85</v>
      </c>
      <c r="BK355" s="139">
        <f>ROUND(I355*H355,2)</f>
        <v>0</v>
      </c>
      <c r="BL355" s="18" t="s">
        <v>153</v>
      </c>
      <c r="BM355" s="138" t="s">
        <v>519</v>
      </c>
    </row>
    <row r="356" spans="2:65" s="1" customFormat="1" ht="68.25">
      <c r="B356" s="33"/>
      <c r="D356" s="140" t="s">
        <v>147</v>
      </c>
      <c r="F356" s="141" t="s">
        <v>520</v>
      </c>
      <c r="I356" s="142"/>
      <c r="L356" s="33"/>
      <c r="M356" s="143"/>
      <c r="T356" s="54"/>
      <c r="AT356" s="18" t="s">
        <v>147</v>
      </c>
      <c r="AU356" s="18" t="s">
        <v>87</v>
      </c>
    </row>
    <row r="357" spans="2:65" s="1" customFormat="1" ht="16.5" customHeight="1">
      <c r="B357" s="33"/>
      <c r="C357" s="126" t="s">
        <v>521</v>
      </c>
      <c r="D357" s="126" t="s">
        <v>141</v>
      </c>
      <c r="E357" s="127" t="s">
        <v>522</v>
      </c>
      <c r="F357" s="128" t="s">
        <v>523</v>
      </c>
      <c r="G357" s="129" t="s">
        <v>514</v>
      </c>
      <c r="H357" s="130">
        <v>1</v>
      </c>
      <c r="I357" s="131"/>
      <c r="J357" s="132">
        <f>ROUND(I357*H357,2)</f>
        <v>0</v>
      </c>
      <c r="K357" s="128" t="s">
        <v>21</v>
      </c>
      <c r="L357" s="133"/>
      <c r="M357" s="134" t="s">
        <v>21</v>
      </c>
      <c r="N357" s="135" t="s">
        <v>48</v>
      </c>
      <c r="P357" s="136">
        <f>O357*H357</f>
        <v>0</v>
      </c>
      <c r="Q357" s="136">
        <v>0</v>
      </c>
      <c r="R357" s="136">
        <f>Q357*H357</f>
        <v>0</v>
      </c>
      <c r="S357" s="136">
        <v>0</v>
      </c>
      <c r="T357" s="137">
        <f>S357*H357</f>
        <v>0</v>
      </c>
      <c r="AR357" s="138" t="s">
        <v>162</v>
      </c>
      <c r="AT357" s="138" t="s">
        <v>141</v>
      </c>
      <c r="AU357" s="138" t="s">
        <v>87</v>
      </c>
      <c r="AY357" s="18" t="s">
        <v>137</v>
      </c>
      <c r="BE357" s="139">
        <f>IF(N357="základní",J357,0)</f>
        <v>0</v>
      </c>
      <c r="BF357" s="139">
        <f>IF(N357="snížená",J357,0)</f>
        <v>0</v>
      </c>
      <c r="BG357" s="139">
        <f>IF(N357="zákl. přenesená",J357,0)</f>
        <v>0</v>
      </c>
      <c r="BH357" s="139">
        <f>IF(N357="sníž. přenesená",J357,0)</f>
        <v>0</v>
      </c>
      <c r="BI357" s="139">
        <f>IF(N357="nulová",J357,0)</f>
        <v>0</v>
      </c>
      <c r="BJ357" s="18" t="s">
        <v>85</v>
      </c>
      <c r="BK357" s="139">
        <f>ROUND(I357*H357,2)</f>
        <v>0</v>
      </c>
      <c r="BL357" s="18" t="s">
        <v>153</v>
      </c>
      <c r="BM357" s="138" t="s">
        <v>524</v>
      </c>
    </row>
    <row r="358" spans="2:65" s="1" customFormat="1" ht="19.5">
      <c r="B358" s="33"/>
      <c r="D358" s="140" t="s">
        <v>147</v>
      </c>
      <c r="F358" s="141" t="s">
        <v>525</v>
      </c>
      <c r="I358" s="142"/>
      <c r="L358" s="33"/>
      <c r="M358" s="143"/>
      <c r="T358" s="54"/>
      <c r="AT358" s="18" t="s">
        <v>147</v>
      </c>
      <c r="AU358" s="18" t="s">
        <v>87</v>
      </c>
    </row>
    <row r="359" spans="2:65" s="1" customFormat="1" ht="16.5" customHeight="1">
      <c r="B359" s="33"/>
      <c r="C359" s="126" t="s">
        <v>526</v>
      </c>
      <c r="D359" s="126" t="s">
        <v>141</v>
      </c>
      <c r="E359" s="127" t="s">
        <v>527</v>
      </c>
      <c r="F359" s="128" t="s">
        <v>528</v>
      </c>
      <c r="G359" s="129" t="s">
        <v>529</v>
      </c>
      <c r="H359" s="130">
        <v>960</v>
      </c>
      <c r="I359" s="131"/>
      <c r="J359" s="132">
        <f>ROUND(I359*H359,2)</f>
        <v>0</v>
      </c>
      <c r="K359" s="128" t="s">
        <v>21</v>
      </c>
      <c r="L359" s="133"/>
      <c r="M359" s="134" t="s">
        <v>21</v>
      </c>
      <c r="N359" s="135" t="s">
        <v>48</v>
      </c>
      <c r="P359" s="136">
        <f>O359*H359</f>
        <v>0</v>
      </c>
      <c r="Q359" s="136">
        <v>0</v>
      </c>
      <c r="R359" s="136">
        <f>Q359*H359</f>
        <v>0</v>
      </c>
      <c r="S359" s="136">
        <v>0</v>
      </c>
      <c r="T359" s="137">
        <f>S359*H359</f>
        <v>0</v>
      </c>
      <c r="AR359" s="138" t="s">
        <v>162</v>
      </c>
      <c r="AT359" s="138" t="s">
        <v>141</v>
      </c>
      <c r="AU359" s="138" t="s">
        <v>87</v>
      </c>
      <c r="AY359" s="18" t="s">
        <v>137</v>
      </c>
      <c r="BE359" s="139">
        <f>IF(N359="základní",J359,0)</f>
        <v>0</v>
      </c>
      <c r="BF359" s="139">
        <f>IF(N359="snížená",J359,0)</f>
        <v>0</v>
      </c>
      <c r="BG359" s="139">
        <f>IF(N359="zákl. přenesená",J359,0)</f>
        <v>0</v>
      </c>
      <c r="BH359" s="139">
        <f>IF(N359="sníž. přenesená",J359,0)</f>
        <v>0</v>
      </c>
      <c r="BI359" s="139">
        <f>IF(N359="nulová",J359,0)</f>
        <v>0</v>
      </c>
      <c r="BJ359" s="18" t="s">
        <v>85</v>
      </c>
      <c r="BK359" s="139">
        <f>ROUND(I359*H359,2)</f>
        <v>0</v>
      </c>
      <c r="BL359" s="18" t="s">
        <v>153</v>
      </c>
      <c r="BM359" s="138" t="s">
        <v>530</v>
      </c>
    </row>
    <row r="360" spans="2:65" s="1" customFormat="1" ht="19.5">
      <c r="B360" s="33"/>
      <c r="D360" s="140" t="s">
        <v>147</v>
      </c>
      <c r="F360" s="141" t="s">
        <v>531</v>
      </c>
      <c r="I360" s="142"/>
      <c r="L360" s="33"/>
      <c r="M360" s="143"/>
      <c r="T360" s="54"/>
      <c r="AT360" s="18" t="s">
        <v>147</v>
      </c>
      <c r="AU360" s="18" t="s">
        <v>87</v>
      </c>
    </row>
    <row r="361" spans="2:65" s="1" customFormat="1" ht="16.5" customHeight="1">
      <c r="B361" s="33"/>
      <c r="C361" s="145" t="s">
        <v>532</v>
      </c>
      <c r="D361" s="145" t="s">
        <v>165</v>
      </c>
      <c r="E361" s="146" t="s">
        <v>533</v>
      </c>
      <c r="F361" s="147" t="s">
        <v>534</v>
      </c>
      <c r="G361" s="148" t="s">
        <v>484</v>
      </c>
      <c r="H361" s="149">
        <v>1</v>
      </c>
      <c r="I361" s="150"/>
      <c r="J361" s="151">
        <f>ROUND(I361*H361,2)</f>
        <v>0</v>
      </c>
      <c r="K361" s="147" t="s">
        <v>535</v>
      </c>
      <c r="L361" s="33"/>
      <c r="M361" s="152" t="s">
        <v>21</v>
      </c>
      <c r="N361" s="153" t="s">
        <v>48</v>
      </c>
      <c r="P361" s="136">
        <f>O361*H361</f>
        <v>0</v>
      </c>
      <c r="Q361" s="136">
        <v>0</v>
      </c>
      <c r="R361" s="136">
        <f>Q361*H361</f>
        <v>0</v>
      </c>
      <c r="S361" s="136">
        <v>0</v>
      </c>
      <c r="T361" s="137">
        <f>S361*H361</f>
        <v>0</v>
      </c>
      <c r="AR361" s="138" t="s">
        <v>153</v>
      </c>
      <c r="AT361" s="138" t="s">
        <v>165</v>
      </c>
      <c r="AU361" s="138" t="s">
        <v>87</v>
      </c>
      <c r="AY361" s="18" t="s">
        <v>137</v>
      </c>
      <c r="BE361" s="139">
        <f>IF(N361="základní",J361,0)</f>
        <v>0</v>
      </c>
      <c r="BF361" s="139">
        <f>IF(N361="snížená",J361,0)</f>
        <v>0</v>
      </c>
      <c r="BG361" s="139">
        <f>IF(N361="zákl. přenesená",J361,0)</f>
        <v>0</v>
      </c>
      <c r="BH361" s="139">
        <f>IF(N361="sníž. přenesená",J361,0)</f>
        <v>0</v>
      </c>
      <c r="BI361" s="139">
        <f>IF(N361="nulová",J361,0)</f>
        <v>0</v>
      </c>
      <c r="BJ361" s="18" t="s">
        <v>85</v>
      </c>
      <c r="BK361" s="139">
        <f>ROUND(I361*H361,2)</f>
        <v>0</v>
      </c>
      <c r="BL361" s="18" t="s">
        <v>153</v>
      </c>
      <c r="BM361" s="138" t="s">
        <v>536</v>
      </c>
    </row>
    <row r="362" spans="2:65" s="1" customFormat="1" ht="19.5">
      <c r="B362" s="33"/>
      <c r="D362" s="140" t="s">
        <v>147</v>
      </c>
      <c r="F362" s="141" t="s">
        <v>537</v>
      </c>
      <c r="I362" s="142"/>
      <c r="L362" s="33"/>
      <c r="M362" s="143"/>
      <c r="T362" s="54"/>
      <c r="AT362" s="18" t="s">
        <v>147</v>
      </c>
      <c r="AU362" s="18" t="s">
        <v>87</v>
      </c>
    </row>
    <row r="363" spans="2:65" s="1" customFormat="1" ht="11.25">
      <c r="B363" s="33"/>
      <c r="D363" s="163" t="s">
        <v>538</v>
      </c>
      <c r="F363" s="164" t="s">
        <v>539</v>
      </c>
      <c r="I363" s="142"/>
      <c r="L363" s="33"/>
      <c r="M363" s="143"/>
      <c r="T363" s="54"/>
      <c r="AT363" s="18" t="s">
        <v>538</v>
      </c>
      <c r="AU363" s="18" t="s">
        <v>87</v>
      </c>
    </row>
    <row r="364" spans="2:65" s="1" customFormat="1" ht="29.25">
      <c r="B364" s="33"/>
      <c r="D364" s="140" t="s">
        <v>149</v>
      </c>
      <c r="F364" s="144" t="s">
        <v>540</v>
      </c>
      <c r="I364" s="142"/>
      <c r="L364" s="33"/>
      <c r="M364" s="143"/>
      <c r="T364" s="54"/>
      <c r="AT364" s="18" t="s">
        <v>149</v>
      </c>
      <c r="AU364" s="18" t="s">
        <v>87</v>
      </c>
    </row>
    <row r="365" spans="2:65" s="13" customFormat="1" ht="11.25">
      <c r="B365" s="165"/>
      <c r="D365" s="140" t="s">
        <v>253</v>
      </c>
      <c r="E365" s="166" t="s">
        <v>21</v>
      </c>
      <c r="F365" s="167" t="s">
        <v>541</v>
      </c>
      <c r="H365" s="166" t="s">
        <v>21</v>
      </c>
      <c r="I365" s="168"/>
      <c r="L365" s="165"/>
      <c r="M365" s="169"/>
      <c r="T365" s="170"/>
      <c r="AT365" s="166" t="s">
        <v>253</v>
      </c>
      <c r="AU365" s="166" t="s">
        <v>87</v>
      </c>
      <c r="AV365" s="13" t="s">
        <v>85</v>
      </c>
      <c r="AW365" s="13" t="s">
        <v>38</v>
      </c>
      <c r="AX365" s="13" t="s">
        <v>77</v>
      </c>
      <c r="AY365" s="166" t="s">
        <v>137</v>
      </c>
    </row>
    <row r="366" spans="2:65" s="12" customFormat="1" ht="11.25">
      <c r="B366" s="154"/>
      <c r="D366" s="140" t="s">
        <v>253</v>
      </c>
      <c r="E366" s="155" t="s">
        <v>21</v>
      </c>
      <c r="F366" s="156" t="s">
        <v>542</v>
      </c>
      <c r="H366" s="157">
        <v>1</v>
      </c>
      <c r="I366" s="158"/>
      <c r="L366" s="154"/>
      <c r="M366" s="159"/>
      <c r="T366" s="160"/>
      <c r="AT366" s="155" t="s">
        <v>253</v>
      </c>
      <c r="AU366" s="155" t="s">
        <v>87</v>
      </c>
      <c r="AV366" s="12" t="s">
        <v>87</v>
      </c>
      <c r="AW366" s="12" t="s">
        <v>38</v>
      </c>
      <c r="AX366" s="12" t="s">
        <v>85</v>
      </c>
      <c r="AY366" s="155" t="s">
        <v>137</v>
      </c>
    </row>
    <row r="367" spans="2:65" s="1" customFormat="1" ht="21.75" customHeight="1">
      <c r="B367" s="33"/>
      <c r="C367" s="145" t="s">
        <v>543</v>
      </c>
      <c r="D367" s="145" t="s">
        <v>165</v>
      </c>
      <c r="E367" s="146" t="s">
        <v>544</v>
      </c>
      <c r="F367" s="147" t="s">
        <v>545</v>
      </c>
      <c r="G367" s="148" t="s">
        <v>484</v>
      </c>
      <c r="H367" s="149">
        <v>1</v>
      </c>
      <c r="I367" s="150"/>
      <c r="J367" s="151">
        <f>ROUND(I367*H367,2)</f>
        <v>0</v>
      </c>
      <c r="K367" s="147" t="s">
        <v>21</v>
      </c>
      <c r="L367" s="33"/>
      <c r="M367" s="152" t="s">
        <v>21</v>
      </c>
      <c r="N367" s="153" t="s">
        <v>48</v>
      </c>
      <c r="P367" s="136">
        <f>O367*H367</f>
        <v>0</v>
      </c>
      <c r="Q367" s="136">
        <v>0</v>
      </c>
      <c r="R367" s="136">
        <f>Q367*H367</f>
        <v>0</v>
      </c>
      <c r="S367" s="136">
        <v>0</v>
      </c>
      <c r="T367" s="137">
        <f>S367*H367</f>
        <v>0</v>
      </c>
      <c r="AR367" s="138" t="s">
        <v>153</v>
      </c>
      <c r="AT367" s="138" t="s">
        <v>165</v>
      </c>
      <c r="AU367" s="138" t="s">
        <v>87</v>
      </c>
      <c r="AY367" s="18" t="s">
        <v>137</v>
      </c>
      <c r="BE367" s="139">
        <f>IF(N367="základní",J367,0)</f>
        <v>0</v>
      </c>
      <c r="BF367" s="139">
        <f>IF(N367="snížená",J367,0)</f>
        <v>0</v>
      </c>
      <c r="BG367" s="139">
        <f>IF(N367="zákl. přenesená",J367,0)</f>
        <v>0</v>
      </c>
      <c r="BH367" s="139">
        <f>IF(N367="sníž. přenesená",J367,0)</f>
        <v>0</v>
      </c>
      <c r="BI367" s="139">
        <f>IF(N367="nulová",J367,0)</f>
        <v>0</v>
      </c>
      <c r="BJ367" s="18" t="s">
        <v>85</v>
      </c>
      <c r="BK367" s="139">
        <f>ROUND(I367*H367,2)</f>
        <v>0</v>
      </c>
      <c r="BL367" s="18" t="s">
        <v>153</v>
      </c>
      <c r="BM367" s="138" t="s">
        <v>546</v>
      </c>
    </row>
    <row r="368" spans="2:65" s="1" customFormat="1" ht="29.25">
      <c r="B368" s="33"/>
      <c r="D368" s="140" t="s">
        <v>147</v>
      </c>
      <c r="F368" s="141" t="s">
        <v>547</v>
      </c>
      <c r="I368" s="142"/>
      <c r="L368" s="33"/>
      <c r="M368" s="143"/>
      <c r="T368" s="54"/>
      <c r="AT368" s="18" t="s">
        <v>147</v>
      </c>
      <c r="AU368" s="18" t="s">
        <v>87</v>
      </c>
    </row>
    <row r="369" spans="2:65" s="1" customFormat="1" ht="58.5">
      <c r="B369" s="33"/>
      <c r="D369" s="140" t="s">
        <v>149</v>
      </c>
      <c r="F369" s="144" t="s">
        <v>548</v>
      </c>
      <c r="I369" s="142"/>
      <c r="L369" s="33"/>
      <c r="M369" s="143"/>
      <c r="T369" s="54"/>
      <c r="AT369" s="18" t="s">
        <v>149</v>
      </c>
      <c r="AU369" s="18" t="s">
        <v>87</v>
      </c>
    </row>
    <row r="370" spans="2:65" s="13" customFormat="1" ht="11.25">
      <c r="B370" s="165"/>
      <c r="D370" s="140" t="s">
        <v>253</v>
      </c>
      <c r="E370" s="166" t="s">
        <v>21</v>
      </c>
      <c r="F370" s="167" t="s">
        <v>541</v>
      </c>
      <c r="H370" s="166" t="s">
        <v>21</v>
      </c>
      <c r="I370" s="168"/>
      <c r="L370" s="165"/>
      <c r="M370" s="169"/>
      <c r="T370" s="170"/>
      <c r="AT370" s="166" t="s">
        <v>253</v>
      </c>
      <c r="AU370" s="166" t="s">
        <v>87</v>
      </c>
      <c r="AV370" s="13" t="s">
        <v>85</v>
      </c>
      <c r="AW370" s="13" t="s">
        <v>38</v>
      </c>
      <c r="AX370" s="13" t="s">
        <v>77</v>
      </c>
      <c r="AY370" s="166" t="s">
        <v>137</v>
      </c>
    </row>
    <row r="371" spans="2:65" s="12" customFormat="1" ht="11.25">
      <c r="B371" s="154"/>
      <c r="D371" s="140" t="s">
        <v>253</v>
      </c>
      <c r="E371" s="155" t="s">
        <v>21</v>
      </c>
      <c r="F371" s="156" t="s">
        <v>542</v>
      </c>
      <c r="H371" s="157">
        <v>1</v>
      </c>
      <c r="I371" s="158"/>
      <c r="L371" s="154"/>
      <c r="M371" s="159"/>
      <c r="T371" s="160"/>
      <c r="AT371" s="155" t="s">
        <v>253</v>
      </c>
      <c r="AU371" s="155" t="s">
        <v>87</v>
      </c>
      <c r="AV371" s="12" t="s">
        <v>87</v>
      </c>
      <c r="AW371" s="12" t="s">
        <v>38</v>
      </c>
      <c r="AX371" s="12" t="s">
        <v>85</v>
      </c>
      <c r="AY371" s="155" t="s">
        <v>137</v>
      </c>
    </row>
    <row r="372" spans="2:65" s="11" customFormat="1" ht="25.9" customHeight="1">
      <c r="B372" s="116"/>
      <c r="D372" s="117" t="s">
        <v>76</v>
      </c>
      <c r="E372" s="118" t="s">
        <v>549</v>
      </c>
      <c r="F372" s="118" t="s">
        <v>550</v>
      </c>
      <c r="I372" s="119"/>
      <c r="J372" s="120">
        <f>BK372</f>
        <v>0</v>
      </c>
      <c r="L372" s="116"/>
      <c r="M372" s="121"/>
      <c r="P372" s="122">
        <f>SUM(P373:P382)</f>
        <v>0</v>
      </c>
      <c r="R372" s="122">
        <f>SUM(R373:R382)</f>
        <v>0</v>
      </c>
      <c r="T372" s="123">
        <f>SUM(T373:T382)</f>
        <v>0</v>
      </c>
      <c r="AR372" s="117" t="s">
        <v>153</v>
      </c>
      <c r="AT372" s="124" t="s">
        <v>76</v>
      </c>
      <c r="AU372" s="124" t="s">
        <v>77</v>
      </c>
      <c r="AY372" s="117" t="s">
        <v>137</v>
      </c>
      <c r="BK372" s="125">
        <f>SUM(BK373:BK382)</f>
        <v>0</v>
      </c>
    </row>
    <row r="373" spans="2:65" s="1" customFormat="1" ht="16.5" customHeight="1">
      <c r="B373" s="33"/>
      <c r="C373" s="145" t="s">
        <v>551</v>
      </c>
      <c r="D373" s="145" t="s">
        <v>165</v>
      </c>
      <c r="E373" s="146" t="s">
        <v>552</v>
      </c>
      <c r="F373" s="147" t="s">
        <v>553</v>
      </c>
      <c r="G373" s="148" t="s">
        <v>554</v>
      </c>
      <c r="H373" s="149">
        <v>1</v>
      </c>
      <c r="I373" s="150"/>
      <c r="J373" s="151">
        <f>ROUND(I373*H373,2)</f>
        <v>0</v>
      </c>
      <c r="K373" s="147" t="s">
        <v>21</v>
      </c>
      <c r="L373" s="33"/>
      <c r="M373" s="152" t="s">
        <v>21</v>
      </c>
      <c r="N373" s="153" t="s">
        <v>48</v>
      </c>
      <c r="P373" s="136">
        <f>O373*H373</f>
        <v>0</v>
      </c>
      <c r="Q373" s="136">
        <v>0</v>
      </c>
      <c r="R373" s="136">
        <f>Q373*H373</f>
        <v>0</v>
      </c>
      <c r="S373" s="136">
        <v>0</v>
      </c>
      <c r="T373" s="137">
        <f>S373*H373</f>
        <v>0</v>
      </c>
      <c r="AR373" s="138" t="s">
        <v>153</v>
      </c>
      <c r="AT373" s="138" t="s">
        <v>165</v>
      </c>
      <c r="AU373" s="138" t="s">
        <v>85</v>
      </c>
      <c r="AY373" s="18" t="s">
        <v>137</v>
      </c>
      <c r="BE373" s="139">
        <f>IF(N373="základní",J373,0)</f>
        <v>0</v>
      </c>
      <c r="BF373" s="139">
        <f>IF(N373="snížená",J373,0)</f>
        <v>0</v>
      </c>
      <c r="BG373" s="139">
        <f>IF(N373="zákl. přenesená",J373,0)</f>
        <v>0</v>
      </c>
      <c r="BH373" s="139">
        <f>IF(N373="sníž. přenesená",J373,0)</f>
        <v>0</v>
      </c>
      <c r="BI373" s="139">
        <f>IF(N373="nulová",J373,0)</f>
        <v>0</v>
      </c>
      <c r="BJ373" s="18" t="s">
        <v>85</v>
      </c>
      <c r="BK373" s="139">
        <f>ROUND(I373*H373,2)</f>
        <v>0</v>
      </c>
      <c r="BL373" s="18" t="s">
        <v>153</v>
      </c>
      <c r="BM373" s="138" t="s">
        <v>555</v>
      </c>
    </row>
    <row r="374" spans="2:65" s="1" customFormat="1" ht="11.25">
      <c r="B374" s="33"/>
      <c r="D374" s="140" t="s">
        <v>147</v>
      </c>
      <c r="F374" s="141" t="s">
        <v>556</v>
      </c>
      <c r="I374" s="142"/>
      <c r="L374" s="33"/>
      <c r="M374" s="143"/>
      <c r="T374" s="54"/>
      <c r="AT374" s="18" t="s">
        <v>147</v>
      </c>
      <c r="AU374" s="18" t="s">
        <v>85</v>
      </c>
    </row>
    <row r="375" spans="2:65" s="1" customFormat="1" ht="16.5" customHeight="1">
      <c r="B375" s="33"/>
      <c r="C375" s="145" t="s">
        <v>557</v>
      </c>
      <c r="D375" s="145" t="s">
        <v>165</v>
      </c>
      <c r="E375" s="146" t="s">
        <v>558</v>
      </c>
      <c r="F375" s="147" t="s">
        <v>559</v>
      </c>
      <c r="G375" s="148" t="s">
        <v>514</v>
      </c>
      <c r="H375" s="149">
        <v>1</v>
      </c>
      <c r="I375" s="150"/>
      <c r="J375" s="151">
        <f>ROUND(I375*H375,2)</f>
        <v>0</v>
      </c>
      <c r="K375" s="147" t="s">
        <v>21</v>
      </c>
      <c r="L375" s="33"/>
      <c r="M375" s="152" t="s">
        <v>21</v>
      </c>
      <c r="N375" s="153" t="s">
        <v>48</v>
      </c>
      <c r="P375" s="136">
        <f>O375*H375</f>
        <v>0</v>
      </c>
      <c r="Q375" s="136">
        <v>0</v>
      </c>
      <c r="R375" s="136">
        <f>Q375*H375</f>
        <v>0</v>
      </c>
      <c r="S375" s="136">
        <v>0</v>
      </c>
      <c r="T375" s="137">
        <f>S375*H375</f>
        <v>0</v>
      </c>
      <c r="AR375" s="138" t="s">
        <v>153</v>
      </c>
      <c r="AT375" s="138" t="s">
        <v>165</v>
      </c>
      <c r="AU375" s="138" t="s">
        <v>85</v>
      </c>
      <c r="AY375" s="18" t="s">
        <v>137</v>
      </c>
      <c r="BE375" s="139">
        <f>IF(N375="základní",J375,0)</f>
        <v>0</v>
      </c>
      <c r="BF375" s="139">
        <f>IF(N375="snížená",J375,0)</f>
        <v>0</v>
      </c>
      <c r="BG375" s="139">
        <f>IF(N375="zákl. přenesená",J375,0)</f>
        <v>0</v>
      </c>
      <c r="BH375" s="139">
        <f>IF(N375="sníž. přenesená",J375,0)</f>
        <v>0</v>
      </c>
      <c r="BI375" s="139">
        <f>IF(N375="nulová",J375,0)</f>
        <v>0</v>
      </c>
      <c r="BJ375" s="18" t="s">
        <v>85</v>
      </c>
      <c r="BK375" s="139">
        <f>ROUND(I375*H375,2)</f>
        <v>0</v>
      </c>
      <c r="BL375" s="18" t="s">
        <v>153</v>
      </c>
      <c r="BM375" s="138" t="s">
        <v>560</v>
      </c>
    </row>
    <row r="376" spans="2:65" s="1" customFormat="1" ht="11.25">
      <c r="B376" s="33"/>
      <c r="D376" s="140" t="s">
        <v>147</v>
      </c>
      <c r="F376" s="141" t="s">
        <v>559</v>
      </c>
      <c r="I376" s="142"/>
      <c r="L376" s="33"/>
      <c r="M376" s="143"/>
      <c r="T376" s="54"/>
      <c r="AT376" s="18" t="s">
        <v>147</v>
      </c>
      <c r="AU376" s="18" t="s">
        <v>85</v>
      </c>
    </row>
    <row r="377" spans="2:65" s="1" customFormat="1" ht="16.5" customHeight="1">
      <c r="B377" s="33"/>
      <c r="C377" s="145" t="s">
        <v>561</v>
      </c>
      <c r="D377" s="145" t="s">
        <v>165</v>
      </c>
      <c r="E377" s="146" t="s">
        <v>562</v>
      </c>
      <c r="F377" s="147" t="s">
        <v>563</v>
      </c>
      <c r="G377" s="148" t="s">
        <v>514</v>
      </c>
      <c r="H377" s="149">
        <v>1</v>
      </c>
      <c r="I377" s="150"/>
      <c r="J377" s="151">
        <f>ROUND(I377*H377,2)</f>
        <v>0</v>
      </c>
      <c r="K377" s="147" t="s">
        <v>21</v>
      </c>
      <c r="L377" s="33"/>
      <c r="M377" s="152" t="s">
        <v>21</v>
      </c>
      <c r="N377" s="153" t="s">
        <v>48</v>
      </c>
      <c r="P377" s="136">
        <f>O377*H377</f>
        <v>0</v>
      </c>
      <c r="Q377" s="136">
        <v>0</v>
      </c>
      <c r="R377" s="136">
        <f>Q377*H377</f>
        <v>0</v>
      </c>
      <c r="S377" s="136">
        <v>0</v>
      </c>
      <c r="T377" s="137">
        <f>S377*H377</f>
        <v>0</v>
      </c>
      <c r="AR377" s="138" t="s">
        <v>153</v>
      </c>
      <c r="AT377" s="138" t="s">
        <v>165</v>
      </c>
      <c r="AU377" s="138" t="s">
        <v>85</v>
      </c>
      <c r="AY377" s="18" t="s">
        <v>137</v>
      </c>
      <c r="BE377" s="139">
        <f>IF(N377="základní",J377,0)</f>
        <v>0</v>
      </c>
      <c r="BF377" s="139">
        <f>IF(N377="snížená",J377,0)</f>
        <v>0</v>
      </c>
      <c r="BG377" s="139">
        <f>IF(N377="zákl. přenesená",J377,0)</f>
        <v>0</v>
      </c>
      <c r="BH377" s="139">
        <f>IF(N377="sníž. přenesená",J377,0)</f>
        <v>0</v>
      </c>
      <c r="BI377" s="139">
        <f>IF(N377="nulová",J377,0)</f>
        <v>0</v>
      </c>
      <c r="BJ377" s="18" t="s">
        <v>85</v>
      </c>
      <c r="BK377" s="139">
        <f>ROUND(I377*H377,2)</f>
        <v>0</v>
      </c>
      <c r="BL377" s="18" t="s">
        <v>153</v>
      </c>
      <c r="BM377" s="138" t="s">
        <v>564</v>
      </c>
    </row>
    <row r="378" spans="2:65" s="1" customFormat="1" ht="11.25">
      <c r="B378" s="33"/>
      <c r="D378" s="140" t="s">
        <v>147</v>
      </c>
      <c r="F378" s="141" t="s">
        <v>563</v>
      </c>
      <c r="I378" s="142"/>
      <c r="L378" s="33"/>
      <c r="M378" s="143"/>
      <c r="T378" s="54"/>
      <c r="AT378" s="18" t="s">
        <v>147</v>
      </c>
      <c r="AU378" s="18" t="s">
        <v>85</v>
      </c>
    </row>
    <row r="379" spans="2:65" s="1" customFormat="1" ht="16.5" customHeight="1">
      <c r="B379" s="33"/>
      <c r="C379" s="145" t="s">
        <v>565</v>
      </c>
      <c r="D379" s="145" t="s">
        <v>165</v>
      </c>
      <c r="E379" s="146" t="s">
        <v>566</v>
      </c>
      <c r="F379" s="147" t="s">
        <v>567</v>
      </c>
      <c r="G379" s="148" t="s">
        <v>514</v>
      </c>
      <c r="H379" s="149">
        <v>1</v>
      </c>
      <c r="I379" s="150"/>
      <c r="J379" s="151">
        <f>ROUND(I379*H379,2)</f>
        <v>0</v>
      </c>
      <c r="K379" s="147" t="s">
        <v>21</v>
      </c>
      <c r="L379" s="33"/>
      <c r="M379" s="152" t="s">
        <v>21</v>
      </c>
      <c r="N379" s="153" t="s">
        <v>48</v>
      </c>
      <c r="P379" s="136">
        <f>O379*H379</f>
        <v>0</v>
      </c>
      <c r="Q379" s="136">
        <v>0</v>
      </c>
      <c r="R379" s="136">
        <f>Q379*H379</f>
        <v>0</v>
      </c>
      <c r="S379" s="136">
        <v>0</v>
      </c>
      <c r="T379" s="137">
        <f>S379*H379</f>
        <v>0</v>
      </c>
      <c r="AR379" s="138" t="s">
        <v>153</v>
      </c>
      <c r="AT379" s="138" t="s">
        <v>165</v>
      </c>
      <c r="AU379" s="138" t="s">
        <v>85</v>
      </c>
      <c r="AY379" s="18" t="s">
        <v>137</v>
      </c>
      <c r="BE379" s="139">
        <f>IF(N379="základní",J379,0)</f>
        <v>0</v>
      </c>
      <c r="BF379" s="139">
        <f>IF(N379="snížená",J379,0)</f>
        <v>0</v>
      </c>
      <c r="BG379" s="139">
        <f>IF(N379="zákl. přenesená",J379,0)</f>
        <v>0</v>
      </c>
      <c r="BH379" s="139">
        <f>IF(N379="sníž. přenesená",J379,0)</f>
        <v>0</v>
      </c>
      <c r="BI379" s="139">
        <f>IF(N379="nulová",J379,0)</f>
        <v>0</v>
      </c>
      <c r="BJ379" s="18" t="s">
        <v>85</v>
      </c>
      <c r="BK379" s="139">
        <f>ROUND(I379*H379,2)</f>
        <v>0</v>
      </c>
      <c r="BL379" s="18" t="s">
        <v>153</v>
      </c>
      <c r="BM379" s="138" t="s">
        <v>568</v>
      </c>
    </row>
    <row r="380" spans="2:65" s="1" customFormat="1" ht="11.25">
      <c r="B380" s="33"/>
      <c r="D380" s="140" t="s">
        <v>147</v>
      </c>
      <c r="F380" s="141" t="s">
        <v>567</v>
      </c>
      <c r="I380" s="142"/>
      <c r="L380" s="33"/>
      <c r="M380" s="143"/>
      <c r="T380" s="54"/>
      <c r="AT380" s="18" t="s">
        <v>147</v>
      </c>
      <c r="AU380" s="18" t="s">
        <v>85</v>
      </c>
    </row>
    <row r="381" spans="2:65" s="1" customFormat="1" ht="24.2" customHeight="1">
      <c r="B381" s="33"/>
      <c r="C381" s="145" t="s">
        <v>569</v>
      </c>
      <c r="D381" s="145" t="s">
        <v>165</v>
      </c>
      <c r="E381" s="146" t="s">
        <v>570</v>
      </c>
      <c r="F381" s="147" t="s">
        <v>571</v>
      </c>
      <c r="G381" s="148" t="s">
        <v>168</v>
      </c>
      <c r="H381" s="149">
        <v>1</v>
      </c>
      <c r="I381" s="150"/>
      <c r="J381" s="151">
        <f>ROUND(I381*H381,2)</f>
        <v>0</v>
      </c>
      <c r="K381" s="147" t="s">
        <v>21</v>
      </c>
      <c r="L381" s="33"/>
      <c r="M381" s="152" t="s">
        <v>21</v>
      </c>
      <c r="N381" s="153" t="s">
        <v>48</v>
      </c>
      <c r="P381" s="136">
        <f>O381*H381</f>
        <v>0</v>
      </c>
      <c r="Q381" s="136">
        <v>0</v>
      </c>
      <c r="R381" s="136">
        <f>Q381*H381</f>
        <v>0</v>
      </c>
      <c r="S381" s="136">
        <v>0</v>
      </c>
      <c r="T381" s="137">
        <f>S381*H381</f>
        <v>0</v>
      </c>
      <c r="AR381" s="138" t="s">
        <v>146</v>
      </c>
      <c r="AT381" s="138" t="s">
        <v>165</v>
      </c>
      <c r="AU381" s="138" t="s">
        <v>85</v>
      </c>
      <c r="AY381" s="18" t="s">
        <v>137</v>
      </c>
      <c r="BE381" s="139">
        <f>IF(N381="základní",J381,0)</f>
        <v>0</v>
      </c>
      <c r="BF381" s="139">
        <f>IF(N381="snížená",J381,0)</f>
        <v>0</v>
      </c>
      <c r="BG381" s="139">
        <f>IF(N381="zákl. přenesená",J381,0)</f>
        <v>0</v>
      </c>
      <c r="BH381" s="139">
        <f>IF(N381="sníž. přenesená",J381,0)</f>
        <v>0</v>
      </c>
      <c r="BI381" s="139">
        <f>IF(N381="nulová",J381,0)</f>
        <v>0</v>
      </c>
      <c r="BJ381" s="18" t="s">
        <v>85</v>
      </c>
      <c r="BK381" s="139">
        <f>ROUND(I381*H381,2)</f>
        <v>0</v>
      </c>
      <c r="BL381" s="18" t="s">
        <v>146</v>
      </c>
      <c r="BM381" s="138" t="s">
        <v>572</v>
      </c>
    </row>
    <row r="382" spans="2:65" s="1" customFormat="1" ht="11.25">
      <c r="B382" s="33"/>
      <c r="D382" s="140" t="s">
        <v>147</v>
      </c>
      <c r="F382" s="141" t="s">
        <v>571</v>
      </c>
      <c r="I382" s="142"/>
      <c r="L382" s="33"/>
      <c r="M382" s="171"/>
      <c r="N382" s="172"/>
      <c r="O382" s="172"/>
      <c r="P382" s="172"/>
      <c r="Q382" s="172"/>
      <c r="R382" s="172"/>
      <c r="S382" s="172"/>
      <c r="T382" s="173"/>
      <c r="AT382" s="18" t="s">
        <v>147</v>
      </c>
      <c r="AU382" s="18" t="s">
        <v>85</v>
      </c>
    </row>
    <row r="383" spans="2:65" s="1" customFormat="1" ht="6.95" customHeight="1">
      <c r="B383" s="42"/>
      <c r="C383" s="43"/>
      <c r="D383" s="43"/>
      <c r="E383" s="43"/>
      <c r="F383" s="43"/>
      <c r="G383" s="43"/>
      <c r="H383" s="43"/>
      <c r="I383" s="43"/>
      <c r="J383" s="43"/>
      <c r="K383" s="43"/>
      <c r="L383" s="33"/>
    </row>
  </sheetData>
  <sheetProtection algorithmName="SHA-512" hashValue="plnosNrxJe26vR9NKbPemHc44yeAhiq1KtRPijapvG+S/4zBP1v85EgYiuLG7pno4gTUypDF5ol7nzJ67Je1pg==" saltValue="hoiqqGms8k6sQ9+518GUhu67hfarJdGosr29mGUCsf1Ni95o5utmlyCc42O/0Nw9itqAOFoluMBNdpSJ4nY+fQ==" spinCount="100000" sheet="1" objects="1" scenarios="1" formatColumns="0" formatRows="0" autoFilter="0"/>
  <autoFilter ref="C92:K382" xr:uid="{00000000-0009-0000-0000-000001000000}"/>
  <mergeCells count="9">
    <mergeCell ref="E50:H50"/>
    <mergeCell ref="E83:H83"/>
    <mergeCell ref="E85:H85"/>
    <mergeCell ref="L2:V2"/>
    <mergeCell ref="E7:H7"/>
    <mergeCell ref="E9:H9"/>
    <mergeCell ref="E18:H18"/>
    <mergeCell ref="E27:H27"/>
    <mergeCell ref="E48:H48"/>
  </mergeCells>
  <hyperlinks>
    <hyperlink ref="F363" r:id="rId1" xr:uid="{00000000-0004-0000-01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26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AT2" s="18" t="s">
        <v>90</v>
      </c>
      <c r="AZ2" s="174" t="s">
        <v>573</v>
      </c>
      <c r="BA2" s="174" t="s">
        <v>573</v>
      </c>
      <c r="BB2" s="174" t="s">
        <v>574</v>
      </c>
      <c r="BC2" s="174" t="s">
        <v>575</v>
      </c>
      <c r="BD2" s="174" t="s">
        <v>87</v>
      </c>
    </row>
    <row r="3" spans="2:5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  <c r="AZ3" s="174" t="s">
        <v>576</v>
      </c>
      <c r="BA3" s="174" t="s">
        <v>577</v>
      </c>
      <c r="BB3" s="174" t="s">
        <v>574</v>
      </c>
      <c r="BC3" s="174" t="s">
        <v>578</v>
      </c>
      <c r="BD3" s="174" t="s">
        <v>87</v>
      </c>
    </row>
    <row r="4" spans="2:56" ht="24.95" customHeight="1">
      <c r="B4" s="21"/>
      <c r="D4" s="22" t="s">
        <v>100</v>
      </c>
      <c r="L4" s="21"/>
      <c r="M4" s="86" t="s">
        <v>10</v>
      </c>
      <c r="AT4" s="18" t="s">
        <v>4</v>
      </c>
      <c r="AZ4" s="174" t="s">
        <v>579</v>
      </c>
      <c r="BA4" s="174" t="s">
        <v>579</v>
      </c>
      <c r="BB4" s="174" t="s">
        <v>574</v>
      </c>
      <c r="BC4" s="174" t="s">
        <v>580</v>
      </c>
      <c r="BD4" s="174" t="s">
        <v>87</v>
      </c>
    </row>
    <row r="5" spans="2:56" ht="6.95" customHeight="1">
      <c r="B5" s="21"/>
      <c r="L5" s="21"/>
      <c r="AZ5" s="174" t="s">
        <v>581</v>
      </c>
      <c r="BA5" s="174" t="s">
        <v>581</v>
      </c>
      <c r="BB5" s="174" t="s">
        <v>484</v>
      </c>
      <c r="BC5" s="174" t="s">
        <v>582</v>
      </c>
      <c r="BD5" s="174" t="s">
        <v>87</v>
      </c>
    </row>
    <row r="6" spans="2:56" ht="12" customHeight="1">
      <c r="B6" s="21"/>
      <c r="D6" s="28" t="s">
        <v>16</v>
      </c>
      <c r="L6" s="21"/>
      <c r="AZ6" s="174" t="s">
        <v>583</v>
      </c>
      <c r="BA6" s="174" t="s">
        <v>584</v>
      </c>
      <c r="BB6" s="174" t="s">
        <v>574</v>
      </c>
      <c r="BC6" s="174" t="s">
        <v>585</v>
      </c>
      <c r="BD6" s="174" t="s">
        <v>87</v>
      </c>
    </row>
    <row r="7" spans="2:56" ht="16.5" customHeight="1">
      <c r="B7" s="21"/>
      <c r="E7" s="325" t="str">
        <f>'Rekapitulace stavby'!K6</f>
        <v>PK Roztoky – rekonstrukce</v>
      </c>
      <c r="F7" s="326"/>
      <c r="G7" s="326"/>
      <c r="H7" s="326"/>
      <c r="L7" s="21"/>
      <c r="AZ7" s="174" t="s">
        <v>586</v>
      </c>
      <c r="BA7" s="174" t="s">
        <v>587</v>
      </c>
      <c r="BB7" s="174" t="s">
        <v>574</v>
      </c>
      <c r="BC7" s="174" t="s">
        <v>588</v>
      </c>
      <c r="BD7" s="174" t="s">
        <v>87</v>
      </c>
    </row>
    <row r="8" spans="2:56" s="1" customFormat="1" ht="12" customHeight="1">
      <c r="B8" s="33"/>
      <c r="D8" s="28" t="s">
        <v>101</v>
      </c>
      <c r="L8" s="33"/>
      <c r="AZ8" s="174" t="s">
        <v>589</v>
      </c>
      <c r="BA8" s="174" t="s">
        <v>589</v>
      </c>
      <c r="BB8" s="174" t="s">
        <v>590</v>
      </c>
      <c r="BC8" s="174" t="s">
        <v>591</v>
      </c>
      <c r="BD8" s="174" t="s">
        <v>87</v>
      </c>
    </row>
    <row r="9" spans="2:56" s="1" customFormat="1" ht="16.5" customHeight="1">
      <c r="B9" s="33"/>
      <c r="E9" s="288" t="s">
        <v>592</v>
      </c>
      <c r="F9" s="327"/>
      <c r="G9" s="327"/>
      <c r="H9" s="327"/>
      <c r="L9" s="33"/>
      <c r="AZ9" s="174" t="s">
        <v>593</v>
      </c>
      <c r="BA9" s="174" t="s">
        <v>594</v>
      </c>
      <c r="BB9" s="174" t="s">
        <v>484</v>
      </c>
      <c r="BC9" s="174" t="s">
        <v>595</v>
      </c>
      <c r="BD9" s="174" t="s">
        <v>87</v>
      </c>
    </row>
    <row r="10" spans="2:56" s="1" customFormat="1" ht="11.25">
      <c r="B10" s="33"/>
      <c r="L10" s="33"/>
      <c r="AZ10" s="174" t="s">
        <v>596</v>
      </c>
      <c r="BA10" s="174" t="s">
        <v>596</v>
      </c>
      <c r="BB10" s="174" t="s">
        <v>574</v>
      </c>
      <c r="BC10" s="174" t="s">
        <v>597</v>
      </c>
      <c r="BD10" s="174" t="s">
        <v>87</v>
      </c>
    </row>
    <row r="11" spans="2:5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21</v>
      </c>
      <c r="L11" s="33"/>
      <c r="AZ11" s="174" t="s">
        <v>598</v>
      </c>
      <c r="BA11" s="174" t="s">
        <v>599</v>
      </c>
      <c r="BB11" s="174" t="s">
        <v>574</v>
      </c>
      <c r="BC11" s="174" t="s">
        <v>600</v>
      </c>
      <c r="BD11" s="174" t="s">
        <v>87</v>
      </c>
    </row>
    <row r="12" spans="2:56" s="1" customFormat="1" ht="12" customHeight="1">
      <c r="B12" s="33"/>
      <c r="D12" s="28" t="s">
        <v>22</v>
      </c>
      <c r="F12" s="26" t="s">
        <v>103</v>
      </c>
      <c r="I12" s="28" t="s">
        <v>24</v>
      </c>
      <c r="J12" s="50" t="str">
        <f>'Rekapitulace stavby'!AN8</f>
        <v>9. 7. 2025</v>
      </c>
      <c r="L12" s="33"/>
      <c r="AZ12" s="174" t="s">
        <v>601</v>
      </c>
      <c r="BA12" s="174" t="s">
        <v>602</v>
      </c>
      <c r="BB12" s="174" t="s">
        <v>213</v>
      </c>
      <c r="BC12" s="174" t="s">
        <v>603</v>
      </c>
      <c r="BD12" s="174" t="s">
        <v>87</v>
      </c>
    </row>
    <row r="13" spans="2:56" s="1" customFormat="1" ht="10.9" customHeight="1">
      <c r="B13" s="33"/>
      <c r="L13" s="33"/>
      <c r="AZ13" s="174" t="s">
        <v>604</v>
      </c>
      <c r="BA13" s="174" t="s">
        <v>605</v>
      </c>
      <c r="BB13" s="174" t="s">
        <v>144</v>
      </c>
      <c r="BC13" s="174" t="s">
        <v>606</v>
      </c>
      <c r="BD13" s="174" t="s">
        <v>87</v>
      </c>
    </row>
    <row r="14" spans="2:56" s="1" customFormat="1" ht="12" customHeight="1">
      <c r="B14" s="33"/>
      <c r="D14" s="28" t="s">
        <v>26</v>
      </c>
      <c r="I14" s="28" t="s">
        <v>27</v>
      </c>
      <c r="J14" s="26" t="s">
        <v>28</v>
      </c>
      <c r="L14" s="33"/>
      <c r="AZ14" s="174" t="s">
        <v>607</v>
      </c>
      <c r="BA14" s="174" t="s">
        <v>605</v>
      </c>
      <c r="BB14" s="174" t="s">
        <v>144</v>
      </c>
      <c r="BC14" s="174" t="s">
        <v>608</v>
      </c>
      <c r="BD14" s="174" t="s">
        <v>87</v>
      </c>
    </row>
    <row r="15" spans="2:56" s="1" customFormat="1" ht="18" customHeight="1">
      <c r="B15" s="33"/>
      <c r="E15" s="26" t="s">
        <v>29</v>
      </c>
      <c r="I15" s="28" t="s">
        <v>30</v>
      </c>
      <c r="J15" s="26" t="s">
        <v>31</v>
      </c>
      <c r="L15" s="33"/>
      <c r="AZ15" s="174" t="s">
        <v>609</v>
      </c>
      <c r="BA15" s="174" t="s">
        <v>605</v>
      </c>
      <c r="BB15" s="174" t="s">
        <v>144</v>
      </c>
      <c r="BC15" s="174" t="s">
        <v>610</v>
      </c>
      <c r="BD15" s="174" t="s">
        <v>87</v>
      </c>
    </row>
    <row r="16" spans="2:56" s="1" customFormat="1" ht="6.95" customHeight="1">
      <c r="B16" s="33"/>
      <c r="L16" s="33"/>
      <c r="AZ16" s="174" t="s">
        <v>611</v>
      </c>
      <c r="BA16" s="174" t="s">
        <v>605</v>
      </c>
      <c r="BB16" s="174" t="s">
        <v>144</v>
      </c>
      <c r="BC16" s="174" t="s">
        <v>612</v>
      </c>
      <c r="BD16" s="174" t="s">
        <v>87</v>
      </c>
    </row>
    <row r="17" spans="2:56" s="1" customFormat="1" ht="12" customHeight="1">
      <c r="B17" s="33"/>
      <c r="D17" s="28" t="s">
        <v>32</v>
      </c>
      <c r="I17" s="28" t="s">
        <v>27</v>
      </c>
      <c r="J17" s="29" t="str">
        <f>'Rekapitulace stavby'!AN13</f>
        <v>Vyplň údaj</v>
      </c>
      <c r="L17" s="33"/>
      <c r="AZ17" s="174" t="s">
        <v>613</v>
      </c>
      <c r="BA17" s="174" t="s">
        <v>605</v>
      </c>
      <c r="BB17" s="174" t="s">
        <v>144</v>
      </c>
      <c r="BC17" s="174" t="s">
        <v>614</v>
      </c>
      <c r="BD17" s="174" t="s">
        <v>87</v>
      </c>
    </row>
    <row r="18" spans="2:56" s="1" customFormat="1" ht="18" customHeight="1">
      <c r="B18" s="33"/>
      <c r="E18" s="328" t="str">
        <f>'Rekapitulace stavby'!E14</f>
        <v>Vyplň údaj</v>
      </c>
      <c r="F18" s="309"/>
      <c r="G18" s="309"/>
      <c r="H18" s="309"/>
      <c r="I18" s="28" t="s">
        <v>30</v>
      </c>
      <c r="J18" s="29" t="str">
        <f>'Rekapitulace stavby'!AN14</f>
        <v>Vyplň údaj</v>
      </c>
      <c r="L18" s="33"/>
      <c r="AZ18" s="174" t="s">
        <v>615</v>
      </c>
      <c r="BA18" s="174" t="s">
        <v>616</v>
      </c>
      <c r="BB18" s="174" t="s">
        <v>484</v>
      </c>
      <c r="BC18" s="174" t="s">
        <v>617</v>
      </c>
      <c r="BD18" s="174" t="s">
        <v>87</v>
      </c>
    </row>
    <row r="19" spans="2:56" s="1" customFormat="1" ht="6.95" customHeight="1">
      <c r="B19" s="33"/>
      <c r="L19" s="33"/>
      <c r="AZ19" s="174" t="s">
        <v>618</v>
      </c>
      <c r="BA19" s="174" t="s">
        <v>619</v>
      </c>
      <c r="BB19" s="174" t="s">
        <v>213</v>
      </c>
      <c r="BC19" s="174" t="s">
        <v>400</v>
      </c>
      <c r="BD19" s="174" t="s">
        <v>87</v>
      </c>
    </row>
    <row r="20" spans="2:56" s="1" customFormat="1" ht="12" customHeight="1">
      <c r="B20" s="33"/>
      <c r="D20" s="28" t="s">
        <v>34</v>
      </c>
      <c r="I20" s="28" t="s">
        <v>27</v>
      </c>
      <c r="J20" s="26" t="s">
        <v>35</v>
      </c>
      <c r="L20" s="33"/>
      <c r="AZ20" s="174" t="s">
        <v>620</v>
      </c>
      <c r="BA20" s="174" t="s">
        <v>621</v>
      </c>
      <c r="BB20" s="174" t="s">
        <v>213</v>
      </c>
      <c r="BC20" s="174" t="s">
        <v>622</v>
      </c>
      <c r="BD20" s="174" t="s">
        <v>87</v>
      </c>
    </row>
    <row r="21" spans="2:56" s="1" customFormat="1" ht="18" customHeight="1">
      <c r="B21" s="33"/>
      <c r="E21" s="26" t="s">
        <v>36</v>
      </c>
      <c r="I21" s="28" t="s">
        <v>30</v>
      </c>
      <c r="J21" s="26" t="s">
        <v>37</v>
      </c>
      <c r="L21" s="33"/>
      <c r="AZ21" s="174" t="s">
        <v>623</v>
      </c>
      <c r="BA21" s="174" t="s">
        <v>624</v>
      </c>
      <c r="BB21" s="174" t="s">
        <v>213</v>
      </c>
      <c r="BC21" s="174" t="s">
        <v>625</v>
      </c>
      <c r="BD21" s="174" t="s">
        <v>87</v>
      </c>
    </row>
    <row r="22" spans="2:56" s="1" customFormat="1" ht="6.95" customHeight="1">
      <c r="B22" s="33"/>
      <c r="L22" s="33"/>
      <c r="AZ22" s="174" t="s">
        <v>626</v>
      </c>
      <c r="BA22" s="174" t="s">
        <v>627</v>
      </c>
      <c r="BB22" s="174" t="s">
        <v>574</v>
      </c>
      <c r="BC22" s="174" t="s">
        <v>628</v>
      </c>
      <c r="BD22" s="174" t="s">
        <v>87</v>
      </c>
    </row>
    <row r="23" spans="2:56" s="1" customFormat="1" ht="12" customHeight="1">
      <c r="B23" s="33"/>
      <c r="D23" s="28" t="s">
        <v>39</v>
      </c>
      <c r="I23" s="28" t="s">
        <v>27</v>
      </c>
      <c r="J23" s="26" t="s">
        <v>21</v>
      </c>
      <c r="L23" s="33"/>
      <c r="AZ23" s="174" t="s">
        <v>629</v>
      </c>
      <c r="BA23" s="174" t="s">
        <v>630</v>
      </c>
      <c r="BB23" s="174" t="s">
        <v>574</v>
      </c>
      <c r="BC23" s="174" t="s">
        <v>631</v>
      </c>
      <c r="BD23" s="174" t="s">
        <v>87</v>
      </c>
    </row>
    <row r="24" spans="2:56" s="1" customFormat="1" ht="18" customHeight="1">
      <c r="B24" s="33"/>
      <c r="E24" s="26" t="s">
        <v>40</v>
      </c>
      <c r="I24" s="28" t="s">
        <v>30</v>
      </c>
      <c r="J24" s="26" t="s">
        <v>21</v>
      </c>
      <c r="L24" s="33"/>
      <c r="AZ24" s="174" t="s">
        <v>632</v>
      </c>
      <c r="BA24" s="174" t="s">
        <v>633</v>
      </c>
      <c r="BB24" s="174" t="s">
        <v>574</v>
      </c>
      <c r="BC24" s="174" t="s">
        <v>634</v>
      </c>
      <c r="BD24" s="174" t="s">
        <v>87</v>
      </c>
    </row>
    <row r="25" spans="2:56" s="1" customFormat="1" ht="6.95" customHeight="1">
      <c r="B25" s="33"/>
      <c r="L25" s="33"/>
      <c r="AZ25" s="174" t="s">
        <v>635</v>
      </c>
      <c r="BA25" s="174" t="s">
        <v>636</v>
      </c>
      <c r="BB25" s="174" t="s">
        <v>574</v>
      </c>
      <c r="BC25" s="174" t="s">
        <v>637</v>
      </c>
      <c r="BD25" s="174" t="s">
        <v>87</v>
      </c>
    </row>
    <row r="26" spans="2:56" s="1" customFormat="1" ht="12" customHeight="1">
      <c r="B26" s="33"/>
      <c r="D26" s="28" t="s">
        <v>41</v>
      </c>
      <c r="L26" s="33"/>
      <c r="AZ26" s="174" t="s">
        <v>638</v>
      </c>
      <c r="BA26" s="174" t="s">
        <v>639</v>
      </c>
      <c r="BB26" s="174" t="s">
        <v>574</v>
      </c>
      <c r="BC26" s="174" t="s">
        <v>640</v>
      </c>
      <c r="BD26" s="174" t="s">
        <v>87</v>
      </c>
    </row>
    <row r="27" spans="2:56" s="7" customFormat="1" ht="16.5" customHeight="1">
      <c r="B27" s="87"/>
      <c r="E27" s="314" t="s">
        <v>21</v>
      </c>
      <c r="F27" s="314"/>
      <c r="G27" s="314"/>
      <c r="H27" s="314"/>
      <c r="L27" s="87"/>
      <c r="AZ27" s="175" t="s">
        <v>641</v>
      </c>
      <c r="BA27" s="175" t="s">
        <v>642</v>
      </c>
      <c r="BB27" s="175" t="s">
        <v>574</v>
      </c>
      <c r="BC27" s="175" t="s">
        <v>643</v>
      </c>
      <c r="BD27" s="175" t="s">
        <v>87</v>
      </c>
    </row>
    <row r="28" spans="2:56" s="1" customFormat="1" ht="6.95" customHeight="1">
      <c r="B28" s="33"/>
      <c r="L28" s="33"/>
      <c r="AZ28" s="174" t="s">
        <v>644</v>
      </c>
      <c r="BA28" s="174" t="s">
        <v>645</v>
      </c>
      <c r="BB28" s="174" t="s">
        <v>484</v>
      </c>
      <c r="BC28" s="174" t="s">
        <v>646</v>
      </c>
      <c r="BD28" s="174" t="s">
        <v>87</v>
      </c>
    </row>
    <row r="29" spans="2:56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  <c r="AZ29" s="174" t="s">
        <v>647</v>
      </c>
      <c r="BA29" s="174" t="s">
        <v>648</v>
      </c>
      <c r="BB29" s="174" t="s">
        <v>574</v>
      </c>
      <c r="BC29" s="174" t="s">
        <v>649</v>
      </c>
      <c r="BD29" s="174" t="s">
        <v>87</v>
      </c>
    </row>
    <row r="30" spans="2:56" s="1" customFormat="1" ht="25.35" customHeight="1">
      <c r="B30" s="33"/>
      <c r="D30" s="88" t="s">
        <v>43</v>
      </c>
      <c r="J30" s="64">
        <f>ROUND(J95, 2)</f>
        <v>0</v>
      </c>
      <c r="L30" s="33"/>
      <c r="AZ30" s="174" t="s">
        <v>650</v>
      </c>
      <c r="BA30" s="174" t="s">
        <v>651</v>
      </c>
      <c r="BB30" s="174" t="s">
        <v>574</v>
      </c>
      <c r="BC30" s="174" t="s">
        <v>652</v>
      </c>
      <c r="BD30" s="174" t="s">
        <v>87</v>
      </c>
    </row>
    <row r="31" spans="2:56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  <c r="AZ31" s="174" t="s">
        <v>653</v>
      </c>
      <c r="BA31" s="174" t="s">
        <v>654</v>
      </c>
      <c r="BB31" s="174" t="s">
        <v>484</v>
      </c>
      <c r="BC31" s="174" t="s">
        <v>655</v>
      </c>
      <c r="BD31" s="174" t="s">
        <v>87</v>
      </c>
    </row>
    <row r="32" spans="2:56" s="1" customFormat="1" ht="14.45" customHeight="1">
      <c r="B32" s="33"/>
      <c r="F32" s="36" t="s">
        <v>45</v>
      </c>
      <c r="I32" s="36" t="s">
        <v>44</v>
      </c>
      <c r="J32" s="36" t="s">
        <v>46</v>
      </c>
      <c r="L32" s="33"/>
      <c r="AZ32" s="174" t="s">
        <v>656</v>
      </c>
      <c r="BA32" s="174" t="s">
        <v>657</v>
      </c>
      <c r="BB32" s="174" t="s">
        <v>144</v>
      </c>
      <c r="BC32" s="174" t="s">
        <v>658</v>
      </c>
      <c r="BD32" s="174" t="s">
        <v>87</v>
      </c>
    </row>
    <row r="33" spans="2:56" s="1" customFormat="1" ht="14.45" customHeight="1">
      <c r="B33" s="33"/>
      <c r="D33" s="53" t="s">
        <v>47</v>
      </c>
      <c r="E33" s="28" t="s">
        <v>48</v>
      </c>
      <c r="F33" s="89">
        <f>ROUND((SUM(BE95:BE1268)),  2)</f>
        <v>0</v>
      </c>
      <c r="I33" s="90">
        <v>0.21</v>
      </c>
      <c r="J33" s="89">
        <f>ROUND(((SUM(BE95:BE1268))*I33),  2)</f>
        <v>0</v>
      </c>
      <c r="L33" s="33"/>
      <c r="AZ33" s="174" t="s">
        <v>659</v>
      </c>
      <c r="BA33" s="174" t="s">
        <v>660</v>
      </c>
      <c r="BB33" s="174" t="s">
        <v>213</v>
      </c>
      <c r="BC33" s="174" t="s">
        <v>661</v>
      </c>
      <c r="BD33" s="174" t="s">
        <v>87</v>
      </c>
    </row>
    <row r="34" spans="2:56" s="1" customFormat="1" ht="14.45" customHeight="1">
      <c r="B34" s="33"/>
      <c r="E34" s="28" t="s">
        <v>49</v>
      </c>
      <c r="F34" s="89">
        <f>ROUND((SUM(BF95:BF1268)),  2)</f>
        <v>0</v>
      </c>
      <c r="I34" s="90">
        <v>0.12</v>
      </c>
      <c r="J34" s="89">
        <f>ROUND(((SUM(BF95:BF1268))*I34),  2)</f>
        <v>0</v>
      </c>
      <c r="L34" s="33"/>
      <c r="AZ34" s="174" t="s">
        <v>662</v>
      </c>
      <c r="BA34" s="174" t="s">
        <v>663</v>
      </c>
      <c r="BB34" s="174" t="s">
        <v>484</v>
      </c>
      <c r="BC34" s="174" t="s">
        <v>664</v>
      </c>
      <c r="BD34" s="174" t="s">
        <v>87</v>
      </c>
    </row>
    <row r="35" spans="2:56" s="1" customFormat="1" ht="14.45" hidden="1" customHeight="1">
      <c r="B35" s="33"/>
      <c r="E35" s="28" t="s">
        <v>50</v>
      </c>
      <c r="F35" s="89">
        <f>ROUND((SUM(BG95:BG1268)),  2)</f>
        <v>0</v>
      </c>
      <c r="I35" s="90">
        <v>0.21</v>
      </c>
      <c r="J35" s="89">
        <f>0</f>
        <v>0</v>
      </c>
      <c r="L35" s="33"/>
      <c r="AZ35" s="174" t="s">
        <v>665</v>
      </c>
      <c r="BA35" s="174" t="s">
        <v>666</v>
      </c>
      <c r="BB35" s="174" t="s">
        <v>484</v>
      </c>
      <c r="BC35" s="174" t="s">
        <v>667</v>
      </c>
      <c r="BD35" s="174" t="s">
        <v>87</v>
      </c>
    </row>
    <row r="36" spans="2:56" s="1" customFormat="1" ht="14.45" hidden="1" customHeight="1">
      <c r="B36" s="33"/>
      <c r="E36" s="28" t="s">
        <v>51</v>
      </c>
      <c r="F36" s="89">
        <f>ROUND((SUM(BH95:BH1268)),  2)</f>
        <v>0</v>
      </c>
      <c r="I36" s="90">
        <v>0.12</v>
      </c>
      <c r="J36" s="89">
        <f>0</f>
        <v>0</v>
      </c>
      <c r="L36" s="33"/>
      <c r="AZ36" s="174" t="s">
        <v>668</v>
      </c>
      <c r="BA36" s="174" t="s">
        <v>669</v>
      </c>
      <c r="BB36" s="174" t="s">
        <v>484</v>
      </c>
      <c r="BC36" s="174" t="s">
        <v>670</v>
      </c>
      <c r="BD36" s="174" t="s">
        <v>87</v>
      </c>
    </row>
    <row r="37" spans="2:56" s="1" customFormat="1" ht="14.45" hidden="1" customHeight="1">
      <c r="B37" s="33"/>
      <c r="E37" s="28" t="s">
        <v>52</v>
      </c>
      <c r="F37" s="89">
        <f>ROUND((SUM(BI95:BI1268)),  2)</f>
        <v>0</v>
      </c>
      <c r="I37" s="90">
        <v>0</v>
      </c>
      <c r="J37" s="89">
        <f>0</f>
        <v>0</v>
      </c>
      <c r="L37" s="33"/>
      <c r="AZ37" s="174" t="s">
        <v>671</v>
      </c>
      <c r="BA37" s="174" t="s">
        <v>671</v>
      </c>
      <c r="BB37" s="174" t="s">
        <v>144</v>
      </c>
      <c r="BC37" s="174" t="s">
        <v>672</v>
      </c>
      <c r="BD37" s="174" t="s">
        <v>87</v>
      </c>
    </row>
    <row r="38" spans="2:56" s="1" customFormat="1" ht="6.95" customHeight="1">
      <c r="B38" s="33"/>
      <c r="L38" s="33"/>
      <c r="AZ38" s="174" t="s">
        <v>673</v>
      </c>
      <c r="BA38" s="174" t="s">
        <v>674</v>
      </c>
      <c r="BB38" s="174" t="s">
        <v>144</v>
      </c>
      <c r="BC38" s="174" t="s">
        <v>675</v>
      </c>
      <c r="BD38" s="174" t="s">
        <v>87</v>
      </c>
    </row>
    <row r="39" spans="2:56" s="1" customFormat="1" ht="25.35" customHeight="1">
      <c r="B39" s="33"/>
      <c r="C39" s="91"/>
      <c r="D39" s="92" t="s">
        <v>53</v>
      </c>
      <c r="E39" s="55"/>
      <c r="F39" s="55"/>
      <c r="G39" s="93" t="s">
        <v>54</v>
      </c>
      <c r="H39" s="94" t="s">
        <v>55</v>
      </c>
      <c r="I39" s="55"/>
      <c r="J39" s="95">
        <f>SUM(J30:J37)</f>
        <v>0</v>
      </c>
      <c r="K39" s="96"/>
      <c r="L39" s="33"/>
      <c r="AZ39" s="174" t="s">
        <v>676</v>
      </c>
      <c r="BA39" s="174" t="s">
        <v>677</v>
      </c>
      <c r="BB39" s="174" t="s">
        <v>144</v>
      </c>
      <c r="BC39" s="174" t="s">
        <v>678</v>
      </c>
      <c r="BD39" s="174" t="s">
        <v>87</v>
      </c>
    </row>
    <row r="40" spans="2:56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  <c r="AZ40" s="174" t="s">
        <v>679</v>
      </c>
      <c r="BA40" s="174" t="s">
        <v>680</v>
      </c>
      <c r="BB40" s="174" t="s">
        <v>144</v>
      </c>
      <c r="BC40" s="174" t="s">
        <v>681</v>
      </c>
      <c r="BD40" s="174" t="s">
        <v>87</v>
      </c>
    </row>
    <row r="41" spans="2:56" ht="11.25">
      <c r="AZ41" s="174" t="s">
        <v>682</v>
      </c>
      <c r="BA41" s="174" t="s">
        <v>683</v>
      </c>
      <c r="BB41" s="174" t="s">
        <v>213</v>
      </c>
      <c r="BC41" s="174" t="s">
        <v>684</v>
      </c>
      <c r="BD41" s="174" t="s">
        <v>87</v>
      </c>
    </row>
    <row r="42" spans="2:56" ht="11.25">
      <c r="AZ42" s="174" t="s">
        <v>685</v>
      </c>
      <c r="BA42" s="174" t="s">
        <v>686</v>
      </c>
      <c r="BB42" s="174" t="s">
        <v>574</v>
      </c>
      <c r="BC42" s="174" t="s">
        <v>687</v>
      </c>
      <c r="BD42" s="174" t="s">
        <v>87</v>
      </c>
    </row>
    <row r="43" spans="2:56" ht="11.25">
      <c r="AZ43" s="174" t="s">
        <v>688</v>
      </c>
      <c r="BA43" s="174" t="s">
        <v>689</v>
      </c>
      <c r="BB43" s="174" t="s">
        <v>484</v>
      </c>
      <c r="BC43" s="174" t="s">
        <v>690</v>
      </c>
      <c r="BD43" s="174" t="s">
        <v>87</v>
      </c>
    </row>
    <row r="44" spans="2:56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  <c r="AZ44" s="174" t="s">
        <v>691</v>
      </c>
      <c r="BA44" s="174" t="s">
        <v>692</v>
      </c>
      <c r="BB44" s="174" t="s">
        <v>484</v>
      </c>
      <c r="BC44" s="174" t="s">
        <v>693</v>
      </c>
      <c r="BD44" s="174" t="s">
        <v>87</v>
      </c>
    </row>
    <row r="45" spans="2:56" s="1" customFormat="1" ht="24.95" customHeight="1">
      <c r="B45" s="33"/>
      <c r="C45" s="22" t="s">
        <v>104</v>
      </c>
      <c r="L45" s="33"/>
      <c r="AZ45" s="174" t="s">
        <v>694</v>
      </c>
      <c r="BA45" s="174" t="s">
        <v>694</v>
      </c>
      <c r="BB45" s="174" t="s">
        <v>484</v>
      </c>
      <c r="BC45" s="174" t="s">
        <v>695</v>
      </c>
      <c r="BD45" s="174" t="s">
        <v>87</v>
      </c>
    </row>
    <row r="46" spans="2:56" s="1" customFormat="1" ht="6.95" customHeight="1">
      <c r="B46" s="33"/>
      <c r="L46" s="33"/>
      <c r="AZ46" s="174" t="s">
        <v>696</v>
      </c>
      <c r="BA46" s="174" t="s">
        <v>697</v>
      </c>
      <c r="BB46" s="174" t="s">
        <v>574</v>
      </c>
      <c r="BC46" s="174" t="s">
        <v>698</v>
      </c>
      <c r="BD46" s="174" t="s">
        <v>87</v>
      </c>
    </row>
    <row r="47" spans="2:56" s="1" customFormat="1" ht="12" customHeight="1">
      <c r="B47" s="33"/>
      <c r="C47" s="28" t="s">
        <v>16</v>
      </c>
      <c r="L47" s="33"/>
      <c r="AZ47" s="174" t="s">
        <v>699</v>
      </c>
      <c r="BA47" s="174" t="s">
        <v>700</v>
      </c>
      <c r="BB47" s="174" t="s">
        <v>144</v>
      </c>
      <c r="BC47" s="174" t="s">
        <v>701</v>
      </c>
      <c r="BD47" s="174" t="s">
        <v>87</v>
      </c>
    </row>
    <row r="48" spans="2:56" s="1" customFormat="1" ht="16.5" customHeight="1">
      <c r="B48" s="33"/>
      <c r="E48" s="325" t="str">
        <f>E7</f>
        <v>PK Roztoky – rekonstrukce</v>
      </c>
      <c r="F48" s="326"/>
      <c r="G48" s="326"/>
      <c r="H48" s="326"/>
      <c r="L48" s="33"/>
      <c r="AZ48" s="174" t="s">
        <v>702</v>
      </c>
      <c r="BA48" s="174" t="s">
        <v>703</v>
      </c>
      <c r="BB48" s="174" t="s">
        <v>484</v>
      </c>
      <c r="BC48" s="174" t="s">
        <v>704</v>
      </c>
      <c r="BD48" s="174" t="s">
        <v>87</v>
      </c>
    </row>
    <row r="49" spans="2:56" s="1" customFormat="1" ht="12" customHeight="1">
      <c r="B49" s="33"/>
      <c r="C49" s="28" t="s">
        <v>101</v>
      </c>
      <c r="L49" s="33"/>
      <c r="AZ49" s="174" t="s">
        <v>705</v>
      </c>
      <c r="BA49" s="174" t="s">
        <v>706</v>
      </c>
      <c r="BB49" s="174" t="s">
        <v>484</v>
      </c>
      <c r="BC49" s="174" t="s">
        <v>707</v>
      </c>
      <c r="BD49" s="174" t="s">
        <v>87</v>
      </c>
    </row>
    <row r="50" spans="2:56" s="1" customFormat="1" ht="16.5" customHeight="1">
      <c r="B50" s="33"/>
      <c r="E50" s="288" t="str">
        <f>E9</f>
        <v>SO 01 - Rekonstrukce plat plavební komory</v>
      </c>
      <c r="F50" s="327"/>
      <c r="G50" s="327"/>
      <c r="H50" s="327"/>
      <c r="L50" s="33"/>
      <c r="AZ50" s="174" t="s">
        <v>708</v>
      </c>
      <c r="BA50" s="174" t="s">
        <v>709</v>
      </c>
      <c r="BB50" s="174" t="s">
        <v>144</v>
      </c>
      <c r="BC50" s="174" t="s">
        <v>710</v>
      </c>
      <c r="BD50" s="174" t="s">
        <v>87</v>
      </c>
    </row>
    <row r="51" spans="2:56" s="1" customFormat="1" ht="6.95" customHeight="1">
      <c r="B51" s="33"/>
      <c r="L51" s="33"/>
      <c r="AZ51" s="174" t="s">
        <v>711</v>
      </c>
      <c r="BA51" s="174" t="s">
        <v>712</v>
      </c>
      <c r="BB51" s="174" t="s">
        <v>574</v>
      </c>
      <c r="BC51" s="174" t="s">
        <v>713</v>
      </c>
      <c r="BD51" s="174" t="s">
        <v>87</v>
      </c>
    </row>
    <row r="52" spans="2:56" s="1" customFormat="1" ht="12" customHeight="1">
      <c r="B52" s="33"/>
      <c r="C52" s="28" t="s">
        <v>22</v>
      </c>
      <c r="F52" s="26" t="str">
        <f>F12</f>
        <v xml:space="preserve"> </v>
      </c>
      <c r="I52" s="28" t="s">
        <v>24</v>
      </c>
      <c r="J52" s="50" t="str">
        <f>IF(J12="","",J12)</f>
        <v>9. 7. 2025</v>
      </c>
      <c r="L52" s="33"/>
      <c r="AZ52" s="174" t="s">
        <v>714</v>
      </c>
      <c r="BA52" s="174" t="s">
        <v>715</v>
      </c>
      <c r="BB52" s="174" t="s">
        <v>574</v>
      </c>
      <c r="BC52" s="174" t="s">
        <v>716</v>
      </c>
      <c r="BD52" s="174" t="s">
        <v>87</v>
      </c>
    </row>
    <row r="53" spans="2:56" s="1" customFormat="1" ht="6.95" customHeight="1">
      <c r="B53" s="33"/>
      <c r="L53" s="33"/>
      <c r="AZ53" s="174" t="s">
        <v>717</v>
      </c>
      <c r="BA53" s="174" t="s">
        <v>717</v>
      </c>
      <c r="BB53" s="174" t="s">
        <v>574</v>
      </c>
      <c r="BC53" s="174" t="s">
        <v>718</v>
      </c>
      <c r="BD53" s="174" t="s">
        <v>87</v>
      </c>
    </row>
    <row r="54" spans="2:56" s="1" customFormat="1" ht="15.2" customHeight="1">
      <c r="B54" s="33"/>
      <c r="C54" s="28" t="s">
        <v>26</v>
      </c>
      <c r="F54" s="26" t="str">
        <f>E15</f>
        <v>Povodí Vltavy, státní podnik</v>
      </c>
      <c r="I54" s="28" t="s">
        <v>34</v>
      </c>
      <c r="J54" s="31" t="str">
        <f>E21</f>
        <v>AQUATIS a. s.</v>
      </c>
      <c r="L54" s="33"/>
      <c r="AZ54" s="174" t="s">
        <v>719</v>
      </c>
      <c r="BA54" s="174" t="s">
        <v>720</v>
      </c>
      <c r="BB54" s="174" t="s">
        <v>574</v>
      </c>
      <c r="BC54" s="174" t="s">
        <v>140</v>
      </c>
      <c r="BD54" s="174" t="s">
        <v>87</v>
      </c>
    </row>
    <row r="55" spans="2:56" s="1" customFormat="1" ht="15.2" customHeight="1">
      <c r="B55" s="33"/>
      <c r="C55" s="28" t="s">
        <v>32</v>
      </c>
      <c r="F55" s="26" t="str">
        <f>IF(E18="","",E18)</f>
        <v>Vyplň údaj</v>
      </c>
      <c r="I55" s="28" t="s">
        <v>39</v>
      </c>
      <c r="J55" s="31" t="str">
        <f>E24</f>
        <v>Bc. Aneta Patková</v>
      </c>
      <c r="L55" s="33"/>
      <c r="AZ55" s="174" t="s">
        <v>721</v>
      </c>
      <c r="BA55" s="174" t="s">
        <v>722</v>
      </c>
      <c r="BB55" s="174" t="s">
        <v>262</v>
      </c>
      <c r="BC55" s="174" t="s">
        <v>723</v>
      </c>
      <c r="BD55" s="174" t="s">
        <v>87</v>
      </c>
    </row>
    <row r="56" spans="2:56" s="1" customFormat="1" ht="10.35" customHeight="1">
      <c r="B56" s="33"/>
      <c r="L56" s="33"/>
      <c r="AZ56" s="174" t="s">
        <v>724</v>
      </c>
      <c r="BA56" s="174" t="s">
        <v>725</v>
      </c>
      <c r="BB56" s="174" t="s">
        <v>213</v>
      </c>
      <c r="BC56" s="174" t="s">
        <v>726</v>
      </c>
      <c r="BD56" s="174" t="s">
        <v>87</v>
      </c>
    </row>
    <row r="57" spans="2:56" s="1" customFormat="1" ht="29.25" customHeight="1">
      <c r="B57" s="33"/>
      <c r="C57" s="97" t="s">
        <v>105</v>
      </c>
      <c r="D57" s="91"/>
      <c r="E57" s="91"/>
      <c r="F57" s="91"/>
      <c r="G57" s="91"/>
      <c r="H57" s="91"/>
      <c r="I57" s="91"/>
      <c r="J57" s="98" t="s">
        <v>106</v>
      </c>
      <c r="K57" s="91"/>
      <c r="L57" s="33"/>
      <c r="AZ57" s="174" t="s">
        <v>727</v>
      </c>
      <c r="BA57" s="174" t="s">
        <v>728</v>
      </c>
      <c r="BB57" s="174" t="s">
        <v>262</v>
      </c>
      <c r="BC57" s="174" t="s">
        <v>729</v>
      </c>
      <c r="BD57" s="174" t="s">
        <v>87</v>
      </c>
    </row>
    <row r="58" spans="2:56" s="1" customFormat="1" ht="10.35" customHeight="1">
      <c r="B58" s="33"/>
      <c r="L58" s="33"/>
      <c r="AZ58" s="174" t="s">
        <v>730</v>
      </c>
      <c r="BA58" s="174" t="s">
        <v>731</v>
      </c>
      <c r="BB58" s="174" t="s">
        <v>262</v>
      </c>
      <c r="BC58" s="174" t="s">
        <v>732</v>
      </c>
      <c r="BD58" s="174" t="s">
        <v>87</v>
      </c>
    </row>
    <row r="59" spans="2:56" s="1" customFormat="1" ht="22.9" customHeight="1">
      <c r="B59" s="33"/>
      <c r="C59" s="99" t="s">
        <v>75</v>
      </c>
      <c r="J59" s="64">
        <f>J95</f>
        <v>0</v>
      </c>
      <c r="L59" s="33"/>
      <c r="AU59" s="18" t="s">
        <v>107</v>
      </c>
      <c r="AZ59" s="174" t="s">
        <v>733</v>
      </c>
      <c r="BA59" s="174" t="s">
        <v>734</v>
      </c>
      <c r="BB59" s="174" t="s">
        <v>484</v>
      </c>
      <c r="BC59" s="174" t="s">
        <v>395</v>
      </c>
      <c r="BD59" s="174" t="s">
        <v>87</v>
      </c>
    </row>
    <row r="60" spans="2:56" s="8" customFormat="1" ht="24.95" customHeight="1">
      <c r="B60" s="100"/>
      <c r="D60" s="101" t="s">
        <v>735</v>
      </c>
      <c r="E60" s="102"/>
      <c r="F60" s="102"/>
      <c r="G60" s="102"/>
      <c r="H60" s="102"/>
      <c r="I60" s="102"/>
      <c r="J60" s="103">
        <f>J96</f>
        <v>0</v>
      </c>
      <c r="L60" s="100"/>
      <c r="AZ60" s="176" t="s">
        <v>736</v>
      </c>
      <c r="BA60" s="176" t="s">
        <v>737</v>
      </c>
      <c r="BB60" s="176" t="s">
        <v>144</v>
      </c>
      <c r="BC60" s="176" t="s">
        <v>738</v>
      </c>
      <c r="BD60" s="176" t="s">
        <v>87</v>
      </c>
    </row>
    <row r="61" spans="2:56" s="9" customFormat="1" ht="19.899999999999999" customHeight="1">
      <c r="B61" s="104"/>
      <c r="D61" s="105" t="s">
        <v>739</v>
      </c>
      <c r="E61" s="106"/>
      <c r="F61" s="106"/>
      <c r="G61" s="106"/>
      <c r="H61" s="106"/>
      <c r="I61" s="106"/>
      <c r="J61" s="107">
        <f>J97</f>
        <v>0</v>
      </c>
      <c r="L61" s="104"/>
      <c r="AZ61" s="177" t="s">
        <v>740</v>
      </c>
      <c r="BA61" s="177" t="s">
        <v>741</v>
      </c>
      <c r="BB61" s="177" t="s">
        <v>144</v>
      </c>
      <c r="BC61" s="177" t="s">
        <v>742</v>
      </c>
      <c r="BD61" s="177" t="s">
        <v>87</v>
      </c>
    </row>
    <row r="62" spans="2:56" s="9" customFormat="1" ht="19.899999999999999" customHeight="1">
      <c r="B62" s="104"/>
      <c r="D62" s="105" t="s">
        <v>743</v>
      </c>
      <c r="E62" s="106"/>
      <c r="F62" s="106"/>
      <c r="G62" s="106"/>
      <c r="H62" s="106"/>
      <c r="I62" s="106"/>
      <c r="J62" s="107">
        <f>J316</f>
        <v>0</v>
      </c>
      <c r="L62" s="104"/>
      <c r="AZ62" s="177" t="s">
        <v>744</v>
      </c>
      <c r="BA62" s="177" t="s">
        <v>745</v>
      </c>
      <c r="BB62" s="177" t="s">
        <v>574</v>
      </c>
      <c r="BC62" s="177" t="s">
        <v>746</v>
      </c>
      <c r="BD62" s="177" t="s">
        <v>87</v>
      </c>
    </row>
    <row r="63" spans="2:56" s="9" customFormat="1" ht="19.899999999999999" customHeight="1">
      <c r="B63" s="104"/>
      <c r="D63" s="105" t="s">
        <v>747</v>
      </c>
      <c r="E63" s="106"/>
      <c r="F63" s="106"/>
      <c r="G63" s="106"/>
      <c r="H63" s="106"/>
      <c r="I63" s="106"/>
      <c r="J63" s="107">
        <f>J358</f>
        <v>0</v>
      </c>
      <c r="L63" s="104"/>
      <c r="AZ63" s="177" t="s">
        <v>748</v>
      </c>
      <c r="BA63" s="177" t="s">
        <v>749</v>
      </c>
      <c r="BB63" s="177" t="s">
        <v>213</v>
      </c>
      <c r="BC63" s="177" t="s">
        <v>750</v>
      </c>
      <c r="BD63" s="177" t="s">
        <v>87</v>
      </c>
    </row>
    <row r="64" spans="2:56" s="9" customFormat="1" ht="19.899999999999999" customHeight="1">
      <c r="B64" s="104"/>
      <c r="D64" s="105" t="s">
        <v>751</v>
      </c>
      <c r="E64" s="106"/>
      <c r="F64" s="106"/>
      <c r="G64" s="106"/>
      <c r="H64" s="106"/>
      <c r="I64" s="106"/>
      <c r="J64" s="107">
        <f>J499</f>
        <v>0</v>
      </c>
      <c r="L64" s="104"/>
      <c r="AZ64" s="177" t="s">
        <v>752</v>
      </c>
      <c r="BA64" s="177" t="s">
        <v>752</v>
      </c>
      <c r="BB64" s="177" t="s">
        <v>574</v>
      </c>
      <c r="BC64" s="177" t="s">
        <v>753</v>
      </c>
      <c r="BD64" s="177" t="s">
        <v>87</v>
      </c>
    </row>
    <row r="65" spans="2:56" s="9" customFormat="1" ht="19.899999999999999" customHeight="1">
      <c r="B65" s="104"/>
      <c r="D65" s="105" t="s">
        <v>754</v>
      </c>
      <c r="E65" s="106"/>
      <c r="F65" s="106"/>
      <c r="G65" s="106"/>
      <c r="H65" s="106"/>
      <c r="I65" s="106"/>
      <c r="J65" s="107">
        <f>J558</f>
        <v>0</v>
      </c>
      <c r="L65" s="104"/>
      <c r="AZ65" s="177" t="s">
        <v>755</v>
      </c>
      <c r="BA65" s="177" t="s">
        <v>756</v>
      </c>
      <c r="BB65" s="177" t="s">
        <v>574</v>
      </c>
      <c r="BC65" s="177" t="s">
        <v>757</v>
      </c>
      <c r="BD65" s="177" t="s">
        <v>87</v>
      </c>
    </row>
    <row r="66" spans="2:56" s="9" customFormat="1" ht="19.899999999999999" customHeight="1">
      <c r="B66" s="104"/>
      <c r="D66" s="105" t="s">
        <v>758</v>
      </c>
      <c r="E66" s="106"/>
      <c r="F66" s="106"/>
      <c r="G66" s="106"/>
      <c r="H66" s="106"/>
      <c r="I66" s="106"/>
      <c r="J66" s="107">
        <f>J654</f>
        <v>0</v>
      </c>
      <c r="L66" s="104"/>
      <c r="AZ66" s="177" t="s">
        <v>759</v>
      </c>
      <c r="BA66" s="177" t="s">
        <v>760</v>
      </c>
      <c r="BB66" s="177" t="s">
        <v>574</v>
      </c>
      <c r="BC66" s="177" t="s">
        <v>761</v>
      </c>
      <c r="BD66" s="177" t="s">
        <v>87</v>
      </c>
    </row>
    <row r="67" spans="2:56" s="9" customFormat="1" ht="19.899999999999999" customHeight="1">
      <c r="B67" s="104"/>
      <c r="D67" s="105" t="s">
        <v>762</v>
      </c>
      <c r="E67" s="106"/>
      <c r="F67" s="106"/>
      <c r="G67" s="106"/>
      <c r="H67" s="106"/>
      <c r="I67" s="106"/>
      <c r="J67" s="107">
        <f>J718</f>
        <v>0</v>
      </c>
      <c r="L67" s="104"/>
      <c r="AZ67" s="177" t="s">
        <v>763</v>
      </c>
      <c r="BA67" s="177" t="s">
        <v>764</v>
      </c>
      <c r="BB67" s="177" t="s">
        <v>574</v>
      </c>
      <c r="BC67" s="177" t="s">
        <v>765</v>
      </c>
      <c r="BD67" s="177" t="s">
        <v>87</v>
      </c>
    </row>
    <row r="68" spans="2:56" s="9" customFormat="1" ht="19.899999999999999" customHeight="1">
      <c r="B68" s="104"/>
      <c r="D68" s="105" t="s">
        <v>766</v>
      </c>
      <c r="E68" s="106"/>
      <c r="F68" s="106"/>
      <c r="G68" s="106"/>
      <c r="H68" s="106"/>
      <c r="I68" s="106"/>
      <c r="J68" s="107">
        <f>J1007</f>
        <v>0</v>
      </c>
      <c r="L68" s="104"/>
      <c r="AZ68" s="177" t="s">
        <v>767</v>
      </c>
      <c r="BA68" s="177" t="s">
        <v>768</v>
      </c>
      <c r="BB68" s="177" t="s">
        <v>484</v>
      </c>
      <c r="BC68" s="177" t="s">
        <v>769</v>
      </c>
      <c r="BD68" s="177" t="s">
        <v>87</v>
      </c>
    </row>
    <row r="69" spans="2:56" s="9" customFormat="1" ht="19.899999999999999" customHeight="1">
      <c r="B69" s="104"/>
      <c r="D69" s="105" t="s">
        <v>770</v>
      </c>
      <c r="E69" s="106"/>
      <c r="F69" s="106"/>
      <c r="G69" s="106"/>
      <c r="H69" s="106"/>
      <c r="I69" s="106"/>
      <c r="J69" s="107">
        <f>J1099</f>
        <v>0</v>
      </c>
      <c r="L69" s="104"/>
      <c r="AZ69" s="177" t="s">
        <v>771</v>
      </c>
      <c r="BA69" s="177" t="s">
        <v>772</v>
      </c>
      <c r="BB69" s="177" t="s">
        <v>484</v>
      </c>
      <c r="BC69" s="177" t="s">
        <v>773</v>
      </c>
      <c r="BD69" s="177" t="s">
        <v>87</v>
      </c>
    </row>
    <row r="70" spans="2:56" s="8" customFormat="1" ht="24.95" customHeight="1">
      <c r="B70" s="100"/>
      <c r="D70" s="101" t="s">
        <v>774</v>
      </c>
      <c r="E70" s="102"/>
      <c r="F70" s="102"/>
      <c r="G70" s="102"/>
      <c r="H70" s="102"/>
      <c r="I70" s="102"/>
      <c r="J70" s="103">
        <f>J1117</f>
        <v>0</v>
      </c>
      <c r="L70" s="100"/>
      <c r="AZ70" s="176" t="s">
        <v>775</v>
      </c>
      <c r="BA70" s="176" t="s">
        <v>776</v>
      </c>
      <c r="BB70" s="176" t="s">
        <v>574</v>
      </c>
      <c r="BC70" s="176" t="s">
        <v>777</v>
      </c>
      <c r="BD70" s="176" t="s">
        <v>87</v>
      </c>
    </row>
    <row r="71" spans="2:56" s="9" customFormat="1" ht="19.899999999999999" customHeight="1">
      <c r="B71" s="104"/>
      <c r="D71" s="105" t="s">
        <v>778</v>
      </c>
      <c r="E71" s="106"/>
      <c r="F71" s="106"/>
      <c r="G71" s="106"/>
      <c r="H71" s="106"/>
      <c r="I71" s="106"/>
      <c r="J71" s="107">
        <f>J1118</f>
        <v>0</v>
      </c>
      <c r="L71" s="104"/>
      <c r="AZ71" s="177" t="s">
        <v>779</v>
      </c>
      <c r="BA71" s="177" t="s">
        <v>780</v>
      </c>
      <c r="BB71" s="177" t="s">
        <v>574</v>
      </c>
      <c r="BC71" s="177" t="s">
        <v>781</v>
      </c>
      <c r="BD71" s="177" t="s">
        <v>87</v>
      </c>
    </row>
    <row r="72" spans="2:56" s="9" customFormat="1" ht="19.899999999999999" customHeight="1">
      <c r="B72" s="104"/>
      <c r="D72" s="105" t="s">
        <v>782</v>
      </c>
      <c r="E72" s="106"/>
      <c r="F72" s="106"/>
      <c r="G72" s="106"/>
      <c r="H72" s="106"/>
      <c r="I72" s="106"/>
      <c r="J72" s="107">
        <f>J1152</f>
        <v>0</v>
      </c>
      <c r="L72" s="104"/>
      <c r="AZ72" s="177" t="s">
        <v>783</v>
      </c>
      <c r="BA72" s="177" t="s">
        <v>783</v>
      </c>
      <c r="BB72" s="177" t="s">
        <v>484</v>
      </c>
      <c r="BC72" s="177" t="s">
        <v>784</v>
      </c>
      <c r="BD72" s="177" t="s">
        <v>87</v>
      </c>
    </row>
    <row r="73" spans="2:56" s="8" customFormat="1" ht="24.95" customHeight="1">
      <c r="B73" s="100"/>
      <c r="D73" s="101" t="s">
        <v>785</v>
      </c>
      <c r="E73" s="102"/>
      <c r="F73" s="102"/>
      <c r="G73" s="102"/>
      <c r="H73" s="102"/>
      <c r="I73" s="102"/>
      <c r="J73" s="103">
        <f>J1245</f>
        <v>0</v>
      </c>
      <c r="L73" s="100"/>
      <c r="AZ73" s="176" t="s">
        <v>786</v>
      </c>
      <c r="BA73" s="176" t="s">
        <v>787</v>
      </c>
      <c r="BB73" s="176" t="s">
        <v>144</v>
      </c>
      <c r="BC73" s="176" t="s">
        <v>788</v>
      </c>
      <c r="BD73" s="176" t="s">
        <v>87</v>
      </c>
    </row>
    <row r="74" spans="2:56" s="9" customFormat="1" ht="19.899999999999999" customHeight="1">
      <c r="B74" s="104"/>
      <c r="D74" s="105" t="s">
        <v>789</v>
      </c>
      <c r="E74" s="106"/>
      <c r="F74" s="106"/>
      <c r="G74" s="106"/>
      <c r="H74" s="106"/>
      <c r="I74" s="106"/>
      <c r="J74" s="107">
        <f>J1246</f>
        <v>0</v>
      </c>
      <c r="L74" s="104"/>
      <c r="AZ74" s="177" t="s">
        <v>790</v>
      </c>
      <c r="BA74" s="177" t="s">
        <v>791</v>
      </c>
      <c r="BB74" s="177" t="s">
        <v>574</v>
      </c>
      <c r="BC74" s="177" t="s">
        <v>792</v>
      </c>
      <c r="BD74" s="177" t="s">
        <v>87</v>
      </c>
    </row>
    <row r="75" spans="2:56" s="9" customFormat="1" ht="19.899999999999999" customHeight="1">
      <c r="B75" s="104"/>
      <c r="D75" s="105" t="s">
        <v>793</v>
      </c>
      <c r="E75" s="106"/>
      <c r="F75" s="106"/>
      <c r="G75" s="106"/>
      <c r="H75" s="106"/>
      <c r="I75" s="106"/>
      <c r="J75" s="107">
        <f>J1250</f>
        <v>0</v>
      </c>
      <c r="L75" s="104"/>
      <c r="AZ75" s="177" t="s">
        <v>794</v>
      </c>
      <c r="BA75" s="177" t="s">
        <v>795</v>
      </c>
      <c r="BB75" s="177" t="s">
        <v>574</v>
      </c>
      <c r="BC75" s="177" t="s">
        <v>796</v>
      </c>
      <c r="BD75" s="177" t="s">
        <v>87</v>
      </c>
    </row>
    <row r="76" spans="2:56" s="1" customFormat="1" ht="21.75" customHeight="1">
      <c r="B76" s="33"/>
      <c r="L76" s="33"/>
      <c r="AZ76" s="174" t="s">
        <v>797</v>
      </c>
      <c r="BA76" s="174" t="s">
        <v>798</v>
      </c>
      <c r="BB76" s="174" t="s">
        <v>484</v>
      </c>
      <c r="BC76" s="174" t="s">
        <v>799</v>
      </c>
      <c r="BD76" s="174" t="s">
        <v>87</v>
      </c>
    </row>
    <row r="77" spans="2:56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3"/>
      <c r="AZ77" s="174" t="s">
        <v>800</v>
      </c>
      <c r="BA77" s="174" t="s">
        <v>801</v>
      </c>
      <c r="BB77" s="174" t="s">
        <v>484</v>
      </c>
      <c r="BC77" s="174" t="s">
        <v>802</v>
      </c>
      <c r="BD77" s="174" t="s">
        <v>87</v>
      </c>
    </row>
    <row r="78" spans="2:56" ht="11.25">
      <c r="AZ78" s="174" t="s">
        <v>803</v>
      </c>
      <c r="BA78" s="174" t="s">
        <v>804</v>
      </c>
      <c r="BB78" s="174" t="s">
        <v>590</v>
      </c>
      <c r="BC78" s="174" t="s">
        <v>805</v>
      </c>
      <c r="BD78" s="174" t="s">
        <v>87</v>
      </c>
    </row>
    <row r="79" spans="2:56" ht="11.25">
      <c r="AZ79" s="174" t="s">
        <v>806</v>
      </c>
      <c r="BA79" s="174" t="s">
        <v>806</v>
      </c>
      <c r="BB79" s="174" t="s">
        <v>574</v>
      </c>
      <c r="BC79" s="174" t="s">
        <v>807</v>
      </c>
      <c r="BD79" s="174" t="s">
        <v>87</v>
      </c>
    </row>
    <row r="80" spans="2:56" ht="11.25">
      <c r="AZ80" s="174" t="s">
        <v>808</v>
      </c>
      <c r="BA80" s="174" t="s">
        <v>809</v>
      </c>
      <c r="BB80" s="174" t="s">
        <v>574</v>
      </c>
      <c r="BC80" s="174" t="s">
        <v>810</v>
      </c>
      <c r="BD80" s="174" t="s">
        <v>87</v>
      </c>
    </row>
    <row r="81" spans="2:63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3"/>
      <c r="AZ81" s="174" t="s">
        <v>811</v>
      </c>
      <c r="BA81" s="174" t="s">
        <v>812</v>
      </c>
      <c r="BB81" s="174" t="s">
        <v>574</v>
      </c>
      <c r="BC81" s="174" t="s">
        <v>813</v>
      </c>
      <c r="BD81" s="174" t="s">
        <v>87</v>
      </c>
    </row>
    <row r="82" spans="2:63" s="1" customFormat="1" ht="24.95" customHeight="1">
      <c r="B82" s="33"/>
      <c r="C82" s="22" t="s">
        <v>122</v>
      </c>
      <c r="L82" s="33"/>
      <c r="AZ82" s="174" t="s">
        <v>814</v>
      </c>
      <c r="BA82" s="174" t="s">
        <v>814</v>
      </c>
      <c r="BB82" s="174" t="s">
        <v>574</v>
      </c>
      <c r="BC82" s="174" t="s">
        <v>815</v>
      </c>
      <c r="BD82" s="174" t="s">
        <v>87</v>
      </c>
    </row>
    <row r="83" spans="2:63" s="1" customFormat="1" ht="6.95" customHeight="1">
      <c r="B83" s="33"/>
      <c r="L83" s="33"/>
      <c r="AZ83" s="174" t="s">
        <v>816</v>
      </c>
      <c r="BA83" s="174" t="s">
        <v>817</v>
      </c>
      <c r="BB83" s="174" t="s">
        <v>213</v>
      </c>
      <c r="BC83" s="174" t="s">
        <v>818</v>
      </c>
      <c r="BD83" s="174" t="s">
        <v>87</v>
      </c>
    </row>
    <row r="84" spans="2:63" s="1" customFormat="1" ht="12" customHeight="1">
      <c r="B84" s="33"/>
      <c r="C84" s="28" t="s">
        <v>16</v>
      </c>
      <c r="L84" s="33"/>
      <c r="AZ84" s="174" t="s">
        <v>819</v>
      </c>
      <c r="BA84" s="174" t="s">
        <v>819</v>
      </c>
      <c r="BB84" s="174" t="s">
        <v>484</v>
      </c>
      <c r="BC84" s="174" t="s">
        <v>290</v>
      </c>
      <c r="BD84" s="174" t="s">
        <v>87</v>
      </c>
    </row>
    <row r="85" spans="2:63" s="1" customFormat="1" ht="16.5" customHeight="1">
      <c r="B85" s="33"/>
      <c r="E85" s="325" t="str">
        <f>E7</f>
        <v>PK Roztoky – rekonstrukce</v>
      </c>
      <c r="F85" s="326"/>
      <c r="G85" s="326"/>
      <c r="H85" s="326"/>
      <c r="L85" s="33"/>
    </row>
    <row r="86" spans="2:63" s="1" customFormat="1" ht="12" customHeight="1">
      <c r="B86" s="33"/>
      <c r="C86" s="28" t="s">
        <v>101</v>
      </c>
      <c r="L86" s="33"/>
    </row>
    <row r="87" spans="2:63" s="1" customFormat="1" ht="16.5" customHeight="1">
      <c r="B87" s="33"/>
      <c r="E87" s="288" t="str">
        <f>E9</f>
        <v>SO 01 - Rekonstrukce plat plavební komory</v>
      </c>
      <c r="F87" s="327"/>
      <c r="G87" s="327"/>
      <c r="H87" s="327"/>
      <c r="L87" s="33"/>
    </row>
    <row r="88" spans="2:63" s="1" customFormat="1" ht="6.95" customHeight="1">
      <c r="B88" s="33"/>
      <c r="L88" s="33"/>
    </row>
    <row r="89" spans="2:63" s="1" customFormat="1" ht="12" customHeight="1">
      <c r="B89" s="33"/>
      <c r="C89" s="28" t="s">
        <v>22</v>
      </c>
      <c r="F89" s="26" t="str">
        <f>F12</f>
        <v xml:space="preserve"> </v>
      </c>
      <c r="I89" s="28" t="s">
        <v>24</v>
      </c>
      <c r="J89" s="50" t="str">
        <f>IF(J12="","",J12)</f>
        <v>9. 7. 2025</v>
      </c>
      <c r="L89" s="33"/>
    </row>
    <row r="90" spans="2:63" s="1" customFormat="1" ht="6.95" customHeight="1">
      <c r="B90" s="33"/>
      <c r="L90" s="33"/>
    </row>
    <row r="91" spans="2:63" s="1" customFormat="1" ht="15.2" customHeight="1">
      <c r="B91" s="33"/>
      <c r="C91" s="28" t="s">
        <v>26</v>
      </c>
      <c r="F91" s="26" t="str">
        <f>E15</f>
        <v>Povodí Vltavy, státní podnik</v>
      </c>
      <c r="I91" s="28" t="s">
        <v>34</v>
      </c>
      <c r="J91" s="31" t="str">
        <f>E21</f>
        <v>AQUATIS a. s.</v>
      </c>
      <c r="L91" s="33"/>
    </row>
    <row r="92" spans="2:63" s="1" customFormat="1" ht="15.2" customHeight="1">
      <c r="B92" s="33"/>
      <c r="C92" s="28" t="s">
        <v>32</v>
      </c>
      <c r="F92" s="26" t="str">
        <f>IF(E18="","",E18)</f>
        <v>Vyplň údaj</v>
      </c>
      <c r="I92" s="28" t="s">
        <v>39</v>
      </c>
      <c r="J92" s="31" t="str">
        <f>E24</f>
        <v>Bc. Aneta Patková</v>
      </c>
      <c r="L92" s="33"/>
    </row>
    <row r="93" spans="2:63" s="1" customFormat="1" ht="10.35" customHeight="1">
      <c r="B93" s="33"/>
      <c r="L93" s="33"/>
    </row>
    <row r="94" spans="2:63" s="10" customFormat="1" ht="29.25" customHeight="1">
      <c r="B94" s="108"/>
      <c r="C94" s="109" t="s">
        <v>123</v>
      </c>
      <c r="D94" s="110" t="s">
        <v>62</v>
      </c>
      <c r="E94" s="110" t="s">
        <v>58</v>
      </c>
      <c r="F94" s="110" t="s">
        <v>59</v>
      </c>
      <c r="G94" s="110" t="s">
        <v>124</v>
      </c>
      <c r="H94" s="110" t="s">
        <v>125</v>
      </c>
      <c r="I94" s="110" t="s">
        <v>126</v>
      </c>
      <c r="J94" s="110" t="s">
        <v>106</v>
      </c>
      <c r="K94" s="111" t="s">
        <v>127</v>
      </c>
      <c r="L94" s="108"/>
      <c r="M94" s="57" t="s">
        <v>21</v>
      </c>
      <c r="N94" s="58" t="s">
        <v>47</v>
      </c>
      <c r="O94" s="58" t="s">
        <v>128</v>
      </c>
      <c r="P94" s="58" t="s">
        <v>129</v>
      </c>
      <c r="Q94" s="58" t="s">
        <v>130</v>
      </c>
      <c r="R94" s="58" t="s">
        <v>131</v>
      </c>
      <c r="S94" s="58" t="s">
        <v>132</v>
      </c>
      <c r="T94" s="59" t="s">
        <v>133</v>
      </c>
    </row>
    <row r="95" spans="2:63" s="1" customFormat="1" ht="22.9" customHeight="1">
      <c r="B95" s="33"/>
      <c r="C95" s="62" t="s">
        <v>134</v>
      </c>
      <c r="J95" s="112">
        <f>BK95</f>
        <v>0</v>
      </c>
      <c r="L95" s="33"/>
      <c r="M95" s="60"/>
      <c r="N95" s="51"/>
      <c r="O95" s="51"/>
      <c r="P95" s="113">
        <f>P96+P1117+P1245</f>
        <v>0</v>
      </c>
      <c r="Q95" s="51"/>
      <c r="R95" s="113">
        <f>R96+R1117+R1245</f>
        <v>1054.4566691199998</v>
      </c>
      <c r="S95" s="51"/>
      <c r="T95" s="114">
        <f>T96+T1117+T1245</f>
        <v>2252.8366470000005</v>
      </c>
      <c r="AT95" s="18" t="s">
        <v>76</v>
      </c>
      <c r="AU95" s="18" t="s">
        <v>107</v>
      </c>
      <c r="BK95" s="115">
        <f>BK96+BK1117+BK1245</f>
        <v>0</v>
      </c>
    </row>
    <row r="96" spans="2:63" s="11" customFormat="1" ht="25.9" customHeight="1">
      <c r="B96" s="116"/>
      <c r="D96" s="117" t="s">
        <v>76</v>
      </c>
      <c r="E96" s="118" t="s">
        <v>820</v>
      </c>
      <c r="F96" s="118" t="s">
        <v>821</v>
      </c>
      <c r="I96" s="119"/>
      <c r="J96" s="120">
        <f>BK96</f>
        <v>0</v>
      </c>
      <c r="L96" s="116"/>
      <c r="M96" s="121"/>
      <c r="P96" s="122">
        <f>P97+P316+P358+P499+P558+P654+P718+P1007+P1099</f>
        <v>0</v>
      </c>
      <c r="R96" s="122">
        <f>R97+R316+R358+R499+R558+R654+R718+R1007+R1099</f>
        <v>957.96058789999995</v>
      </c>
      <c r="T96" s="123">
        <f>T97+T316+T358+T499+T558+T654+T718+T1007+T1099</f>
        <v>2212.4598370000003</v>
      </c>
      <c r="AR96" s="117" t="s">
        <v>85</v>
      </c>
      <c r="AT96" s="124" t="s">
        <v>76</v>
      </c>
      <c r="AU96" s="124" t="s">
        <v>77</v>
      </c>
      <c r="AY96" s="117" t="s">
        <v>137</v>
      </c>
      <c r="BK96" s="125">
        <f>BK97+BK316+BK358+BK499+BK558+BK654+BK718+BK1007+BK1099</f>
        <v>0</v>
      </c>
    </row>
    <row r="97" spans="2:65" s="11" customFormat="1" ht="22.9" customHeight="1">
      <c r="B97" s="116"/>
      <c r="D97" s="117" t="s">
        <v>76</v>
      </c>
      <c r="E97" s="161" t="s">
        <v>85</v>
      </c>
      <c r="F97" s="161" t="s">
        <v>822</v>
      </c>
      <c r="I97" s="119"/>
      <c r="J97" s="162">
        <f>BK97</f>
        <v>0</v>
      </c>
      <c r="L97" s="116"/>
      <c r="M97" s="121"/>
      <c r="P97" s="122">
        <f>SUM(P98:P315)</f>
        <v>0</v>
      </c>
      <c r="R97" s="122">
        <f>SUM(R98:R315)</f>
        <v>11.126791999999998</v>
      </c>
      <c r="T97" s="123">
        <f>SUM(T98:T315)</f>
        <v>1694.1340000000002</v>
      </c>
      <c r="AR97" s="117" t="s">
        <v>85</v>
      </c>
      <c r="AT97" s="124" t="s">
        <v>76</v>
      </c>
      <c r="AU97" s="124" t="s">
        <v>85</v>
      </c>
      <c r="AY97" s="117" t="s">
        <v>137</v>
      </c>
      <c r="BK97" s="125">
        <f>SUM(BK98:BK315)</f>
        <v>0</v>
      </c>
    </row>
    <row r="98" spans="2:65" s="1" customFormat="1" ht="21.75" customHeight="1">
      <c r="B98" s="33"/>
      <c r="C98" s="145" t="s">
        <v>85</v>
      </c>
      <c r="D98" s="145" t="s">
        <v>165</v>
      </c>
      <c r="E98" s="146" t="s">
        <v>823</v>
      </c>
      <c r="F98" s="147" t="s">
        <v>824</v>
      </c>
      <c r="G98" s="148" t="s">
        <v>484</v>
      </c>
      <c r="H98" s="149">
        <v>59</v>
      </c>
      <c r="I98" s="150"/>
      <c r="J98" s="151">
        <f>ROUND(I98*H98,2)</f>
        <v>0</v>
      </c>
      <c r="K98" s="147" t="s">
        <v>535</v>
      </c>
      <c r="L98" s="33"/>
      <c r="M98" s="152" t="s">
        <v>21</v>
      </c>
      <c r="N98" s="153" t="s">
        <v>48</v>
      </c>
      <c r="P98" s="136">
        <f>O98*H98</f>
        <v>0</v>
      </c>
      <c r="Q98" s="136">
        <v>0</v>
      </c>
      <c r="R98" s="136">
        <f>Q98*H98</f>
        <v>0</v>
      </c>
      <c r="S98" s="136">
        <v>0.42499999999999999</v>
      </c>
      <c r="T98" s="137">
        <f>S98*H98</f>
        <v>25.074999999999999</v>
      </c>
      <c r="AR98" s="138" t="s">
        <v>153</v>
      </c>
      <c r="AT98" s="138" t="s">
        <v>165</v>
      </c>
      <c r="AU98" s="138" t="s">
        <v>87</v>
      </c>
      <c r="AY98" s="18" t="s">
        <v>137</v>
      </c>
      <c r="BE98" s="139">
        <f>IF(N98="základní",J98,0)</f>
        <v>0</v>
      </c>
      <c r="BF98" s="139">
        <f>IF(N98="snížená",J98,0)</f>
        <v>0</v>
      </c>
      <c r="BG98" s="139">
        <f>IF(N98="zákl. přenesená",J98,0)</f>
        <v>0</v>
      </c>
      <c r="BH98" s="139">
        <f>IF(N98="sníž. přenesená",J98,0)</f>
        <v>0</v>
      </c>
      <c r="BI98" s="139">
        <f>IF(N98="nulová",J98,0)</f>
        <v>0</v>
      </c>
      <c r="BJ98" s="18" t="s">
        <v>85</v>
      </c>
      <c r="BK98" s="139">
        <f>ROUND(I98*H98,2)</f>
        <v>0</v>
      </c>
      <c r="BL98" s="18" t="s">
        <v>153</v>
      </c>
      <c r="BM98" s="138" t="s">
        <v>825</v>
      </c>
    </row>
    <row r="99" spans="2:65" s="1" customFormat="1" ht="29.25">
      <c r="B99" s="33"/>
      <c r="D99" s="140" t="s">
        <v>147</v>
      </c>
      <c r="F99" s="141" t="s">
        <v>826</v>
      </c>
      <c r="I99" s="142"/>
      <c r="L99" s="33"/>
      <c r="M99" s="143"/>
      <c r="T99" s="54"/>
      <c r="AT99" s="18" t="s">
        <v>147</v>
      </c>
      <c r="AU99" s="18" t="s">
        <v>87</v>
      </c>
    </row>
    <row r="100" spans="2:65" s="1" customFormat="1" ht="11.25">
      <c r="B100" s="33"/>
      <c r="D100" s="163" t="s">
        <v>538</v>
      </c>
      <c r="F100" s="164" t="s">
        <v>827</v>
      </c>
      <c r="I100" s="142"/>
      <c r="L100" s="33"/>
      <c r="M100" s="143"/>
      <c r="T100" s="54"/>
      <c r="AT100" s="18" t="s">
        <v>538</v>
      </c>
      <c r="AU100" s="18" t="s">
        <v>87</v>
      </c>
    </row>
    <row r="101" spans="2:65" s="12" customFormat="1" ht="11.25">
      <c r="B101" s="154"/>
      <c r="D101" s="140" t="s">
        <v>253</v>
      </c>
      <c r="E101" s="155" t="s">
        <v>733</v>
      </c>
      <c r="F101" s="156" t="s">
        <v>828</v>
      </c>
      <c r="H101" s="157">
        <v>59</v>
      </c>
      <c r="I101" s="158"/>
      <c r="L101" s="154"/>
      <c r="M101" s="159"/>
      <c r="T101" s="160"/>
      <c r="AT101" s="155" t="s">
        <v>253</v>
      </c>
      <c r="AU101" s="155" t="s">
        <v>87</v>
      </c>
      <c r="AV101" s="12" t="s">
        <v>87</v>
      </c>
      <c r="AW101" s="12" t="s">
        <v>38</v>
      </c>
      <c r="AX101" s="12" t="s">
        <v>85</v>
      </c>
      <c r="AY101" s="155" t="s">
        <v>137</v>
      </c>
    </row>
    <row r="102" spans="2:65" s="1" customFormat="1" ht="21.75" customHeight="1">
      <c r="B102" s="33"/>
      <c r="C102" s="145" t="s">
        <v>87</v>
      </c>
      <c r="D102" s="145" t="s">
        <v>165</v>
      </c>
      <c r="E102" s="146" t="s">
        <v>829</v>
      </c>
      <c r="F102" s="147" t="s">
        <v>830</v>
      </c>
      <c r="G102" s="148" t="s">
        <v>484</v>
      </c>
      <c r="H102" s="149">
        <v>2649.3</v>
      </c>
      <c r="I102" s="150"/>
      <c r="J102" s="151">
        <f>ROUND(I102*H102,2)</f>
        <v>0</v>
      </c>
      <c r="K102" s="147" t="s">
        <v>535</v>
      </c>
      <c r="L102" s="33"/>
      <c r="M102" s="152" t="s">
        <v>21</v>
      </c>
      <c r="N102" s="153" t="s">
        <v>48</v>
      </c>
      <c r="P102" s="136">
        <f>O102*H102</f>
        <v>0</v>
      </c>
      <c r="Q102" s="136">
        <v>0</v>
      </c>
      <c r="R102" s="136">
        <f>Q102*H102</f>
        <v>0</v>
      </c>
      <c r="S102" s="136">
        <v>0.63</v>
      </c>
      <c r="T102" s="137">
        <f>S102*H102</f>
        <v>1669.0590000000002</v>
      </c>
      <c r="AR102" s="138" t="s">
        <v>153</v>
      </c>
      <c r="AT102" s="138" t="s">
        <v>165</v>
      </c>
      <c r="AU102" s="138" t="s">
        <v>87</v>
      </c>
      <c r="AY102" s="18" t="s">
        <v>137</v>
      </c>
      <c r="BE102" s="139">
        <f>IF(N102="základní",J102,0)</f>
        <v>0</v>
      </c>
      <c r="BF102" s="139">
        <f>IF(N102="snížená",J102,0)</f>
        <v>0</v>
      </c>
      <c r="BG102" s="139">
        <f>IF(N102="zákl. přenesená",J102,0)</f>
        <v>0</v>
      </c>
      <c r="BH102" s="139">
        <f>IF(N102="sníž. přenesená",J102,0)</f>
        <v>0</v>
      </c>
      <c r="BI102" s="139">
        <f>IF(N102="nulová",J102,0)</f>
        <v>0</v>
      </c>
      <c r="BJ102" s="18" t="s">
        <v>85</v>
      </c>
      <c r="BK102" s="139">
        <f>ROUND(I102*H102,2)</f>
        <v>0</v>
      </c>
      <c r="BL102" s="18" t="s">
        <v>153</v>
      </c>
      <c r="BM102" s="138" t="s">
        <v>831</v>
      </c>
    </row>
    <row r="103" spans="2:65" s="1" customFormat="1" ht="19.5">
      <c r="B103" s="33"/>
      <c r="D103" s="140" t="s">
        <v>147</v>
      </c>
      <c r="F103" s="141" t="s">
        <v>832</v>
      </c>
      <c r="I103" s="142"/>
      <c r="L103" s="33"/>
      <c r="M103" s="143"/>
      <c r="T103" s="54"/>
      <c r="AT103" s="18" t="s">
        <v>147</v>
      </c>
      <c r="AU103" s="18" t="s">
        <v>87</v>
      </c>
    </row>
    <row r="104" spans="2:65" s="1" customFormat="1" ht="11.25">
      <c r="B104" s="33"/>
      <c r="D104" s="163" t="s">
        <v>538</v>
      </c>
      <c r="F104" s="164" t="s">
        <v>833</v>
      </c>
      <c r="I104" s="142"/>
      <c r="L104" s="33"/>
      <c r="M104" s="143"/>
      <c r="T104" s="54"/>
      <c r="AT104" s="18" t="s">
        <v>538</v>
      </c>
      <c r="AU104" s="18" t="s">
        <v>87</v>
      </c>
    </row>
    <row r="105" spans="2:65" s="13" customFormat="1" ht="11.25">
      <c r="B105" s="165"/>
      <c r="D105" s="140" t="s">
        <v>253</v>
      </c>
      <c r="E105" s="166" t="s">
        <v>21</v>
      </c>
      <c r="F105" s="167" t="s">
        <v>834</v>
      </c>
      <c r="H105" s="166" t="s">
        <v>21</v>
      </c>
      <c r="I105" s="168"/>
      <c r="L105" s="165"/>
      <c r="M105" s="169"/>
      <c r="T105" s="170"/>
      <c r="AT105" s="166" t="s">
        <v>253</v>
      </c>
      <c r="AU105" s="166" t="s">
        <v>87</v>
      </c>
      <c r="AV105" s="13" t="s">
        <v>85</v>
      </c>
      <c r="AW105" s="13" t="s">
        <v>38</v>
      </c>
      <c r="AX105" s="13" t="s">
        <v>77</v>
      </c>
      <c r="AY105" s="166" t="s">
        <v>137</v>
      </c>
    </row>
    <row r="106" spans="2:65" s="12" customFormat="1" ht="11.25">
      <c r="B106" s="154"/>
      <c r="D106" s="140" t="s">
        <v>253</v>
      </c>
      <c r="E106" s="155" t="s">
        <v>767</v>
      </c>
      <c r="F106" s="156" t="s">
        <v>835</v>
      </c>
      <c r="H106" s="157">
        <v>1246</v>
      </c>
      <c r="I106" s="158"/>
      <c r="L106" s="154"/>
      <c r="M106" s="159"/>
      <c r="T106" s="160"/>
      <c r="AT106" s="155" t="s">
        <v>253</v>
      </c>
      <c r="AU106" s="155" t="s">
        <v>87</v>
      </c>
      <c r="AV106" s="12" t="s">
        <v>87</v>
      </c>
      <c r="AW106" s="12" t="s">
        <v>38</v>
      </c>
      <c r="AX106" s="12" t="s">
        <v>77</v>
      </c>
      <c r="AY106" s="155" t="s">
        <v>137</v>
      </c>
    </row>
    <row r="107" spans="2:65" s="12" customFormat="1" ht="11.25">
      <c r="B107" s="154"/>
      <c r="D107" s="140" t="s">
        <v>253</v>
      </c>
      <c r="E107" s="155" t="s">
        <v>771</v>
      </c>
      <c r="F107" s="156" t="s">
        <v>836</v>
      </c>
      <c r="H107" s="157">
        <v>1403.3</v>
      </c>
      <c r="I107" s="158"/>
      <c r="L107" s="154"/>
      <c r="M107" s="159"/>
      <c r="T107" s="160"/>
      <c r="AT107" s="155" t="s">
        <v>253</v>
      </c>
      <c r="AU107" s="155" t="s">
        <v>87</v>
      </c>
      <c r="AV107" s="12" t="s">
        <v>87</v>
      </c>
      <c r="AW107" s="12" t="s">
        <v>38</v>
      </c>
      <c r="AX107" s="12" t="s">
        <v>77</v>
      </c>
      <c r="AY107" s="155" t="s">
        <v>137</v>
      </c>
    </row>
    <row r="108" spans="2:65" s="14" customFormat="1" ht="11.25">
      <c r="B108" s="178"/>
      <c r="D108" s="140" t="s">
        <v>253</v>
      </c>
      <c r="E108" s="179" t="s">
        <v>21</v>
      </c>
      <c r="F108" s="180" t="s">
        <v>837</v>
      </c>
      <c r="H108" s="181">
        <v>2649.3</v>
      </c>
      <c r="I108" s="182"/>
      <c r="L108" s="178"/>
      <c r="M108" s="183"/>
      <c r="T108" s="184"/>
      <c r="AT108" s="179" t="s">
        <v>253</v>
      </c>
      <c r="AU108" s="179" t="s">
        <v>87</v>
      </c>
      <c r="AV108" s="14" t="s">
        <v>153</v>
      </c>
      <c r="AW108" s="14" t="s">
        <v>38</v>
      </c>
      <c r="AX108" s="14" t="s">
        <v>85</v>
      </c>
      <c r="AY108" s="179" t="s">
        <v>137</v>
      </c>
    </row>
    <row r="109" spans="2:65" s="1" customFormat="1" ht="16.5" customHeight="1">
      <c r="B109" s="33"/>
      <c r="C109" s="145" t="s">
        <v>140</v>
      </c>
      <c r="D109" s="145" t="s">
        <v>165</v>
      </c>
      <c r="E109" s="146" t="s">
        <v>838</v>
      </c>
      <c r="F109" s="147" t="s">
        <v>839</v>
      </c>
      <c r="G109" s="148" t="s">
        <v>168</v>
      </c>
      <c r="H109" s="149">
        <v>2</v>
      </c>
      <c r="I109" s="150"/>
      <c r="J109" s="151">
        <f>ROUND(I109*H109,2)</f>
        <v>0</v>
      </c>
      <c r="K109" s="147" t="s">
        <v>21</v>
      </c>
      <c r="L109" s="33"/>
      <c r="M109" s="152" t="s">
        <v>21</v>
      </c>
      <c r="N109" s="153" t="s">
        <v>48</v>
      </c>
      <c r="P109" s="136">
        <f>O109*H109</f>
        <v>0</v>
      </c>
      <c r="Q109" s="136">
        <v>0</v>
      </c>
      <c r="R109" s="136">
        <f>Q109*H109</f>
        <v>0</v>
      </c>
      <c r="S109" s="136">
        <v>0</v>
      </c>
      <c r="T109" s="137">
        <f>S109*H109</f>
        <v>0</v>
      </c>
      <c r="AR109" s="138" t="s">
        <v>153</v>
      </c>
      <c r="AT109" s="138" t="s">
        <v>165</v>
      </c>
      <c r="AU109" s="138" t="s">
        <v>87</v>
      </c>
      <c r="AY109" s="18" t="s">
        <v>137</v>
      </c>
      <c r="BE109" s="139">
        <f>IF(N109="základní",J109,0)</f>
        <v>0</v>
      </c>
      <c r="BF109" s="139">
        <f>IF(N109="snížená",J109,0)</f>
        <v>0</v>
      </c>
      <c r="BG109" s="139">
        <f>IF(N109="zákl. přenesená",J109,0)</f>
        <v>0</v>
      </c>
      <c r="BH109" s="139">
        <f>IF(N109="sníž. přenesená",J109,0)</f>
        <v>0</v>
      </c>
      <c r="BI109" s="139">
        <f>IF(N109="nulová",J109,0)</f>
        <v>0</v>
      </c>
      <c r="BJ109" s="18" t="s">
        <v>85</v>
      </c>
      <c r="BK109" s="139">
        <f>ROUND(I109*H109,2)</f>
        <v>0</v>
      </c>
      <c r="BL109" s="18" t="s">
        <v>153</v>
      </c>
      <c r="BM109" s="138" t="s">
        <v>840</v>
      </c>
    </row>
    <row r="110" spans="2:65" s="1" customFormat="1" ht="11.25">
      <c r="B110" s="33"/>
      <c r="D110" s="140" t="s">
        <v>147</v>
      </c>
      <c r="F110" s="141" t="s">
        <v>839</v>
      </c>
      <c r="I110" s="142"/>
      <c r="L110" s="33"/>
      <c r="M110" s="143"/>
      <c r="T110" s="54"/>
      <c r="AT110" s="18" t="s">
        <v>147</v>
      </c>
      <c r="AU110" s="18" t="s">
        <v>87</v>
      </c>
    </row>
    <row r="111" spans="2:65" s="1" customFormat="1" ht="16.5" customHeight="1">
      <c r="B111" s="33"/>
      <c r="C111" s="145" t="s">
        <v>153</v>
      </c>
      <c r="D111" s="145" t="s">
        <v>165</v>
      </c>
      <c r="E111" s="146" t="s">
        <v>841</v>
      </c>
      <c r="F111" s="147" t="s">
        <v>842</v>
      </c>
      <c r="G111" s="148" t="s">
        <v>168</v>
      </c>
      <c r="H111" s="149">
        <v>1</v>
      </c>
      <c r="I111" s="150"/>
      <c r="J111" s="151">
        <f>ROUND(I111*H111,2)</f>
        <v>0</v>
      </c>
      <c r="K111" s="147" t="s">
        <v>21</v>
      </c>
      <c r="L111" s="33"/>
      <c r="M111" s="152" t="s">
        <v>21</v>
      </c>
      <c r="N111" s="153" t="s">
        <v>48</v>
      </c>
      <c r="P111" s="136">
        <f>O111*H111</f>
        <v>0</v>
      </c>
      <c r="Q111" s="136">
        <v>1.2096</v>
      </c>
      <c r="R111" s="136">
        <f>Q111*H111</f>
        <v>1.2096</v>
      </c>
      <c r="S111" s="136">
        <v>0</v>
      </c>
      <c r="T111" s="137">
        <f>S111*H111</f>
        <v>0</v>
      </c>
      <c r="AR111" s="138" t="s">
        <v>153</v>
      </c>
      <c r="AT111" s="138" t="s">
        <v>165</v>
      </c>
      <c r="AU111" s="138" t="s">
        <v>87</v>
      </c>
      <c r="AY111" s="18" t="s">
        <v>137</v>
      </c>
      <c r="BE111" s="139">
        <f>IF(N111="základní",J111,0)</f>
        <v>0</v>
      </c>
      <c r="BF111" s="139">
        <f>IF(N111="snížená",J111,0)</f>
        <v>0</v>
      </c>
      <c r="BG111" s="139">
        <f>IF(N111="zákl. přenesená",J111,0)</f>
        <v>0</v>
      </c>
      <c r="BH111" s="139">
        <f>IF(N111="sníž. přenesená",J111,0)</f>
        <v>0</v>
      </c>
      <c r="BI111" s="139">
        <f>IF(N111="nulová",J111,0)</f>
        <v>0</v>
      </c>
      <c r="BJ111" s="18" t="s">
        <v>85</v>
      </c>
      <c r="BK111" s="139">
        <f>ROUND(I111*H111,2)</f>
        <v>0</v>
      </c>
      <c r="BL111" s="18" t="s">
        <v>153</v>
      </c>
      <c r="BM111" s="138" t="s">
        <v>843</v>
      </c>
    </row>
    <row r="112" spans="2:65" s="1" customFormat="1" ht="11.25">
      <c r="B112" s="33"/>
      <c r="D112" s="140" t="s">
        <v>147</v>
      </c>
      <c r="F112" s="141" t="s">
        <v>842</v>
      </c>
      <c r="I112" s="142"/>
      <c r="L112" s="33"/>
      <c r="M112" s="143"/>
      <c r="T112" s="54"/>
      <c r="AT112" s="18" t="s">
        <v>147</v>
      </c>
      <c r="AU112" s="18" t="s">
        <v>87</v>
      </c>
    </row>
    <row r="113" spans="2:65" s="1" customFormat="1" ht="19.5">
      <c r="B113" s="33"/>
      <c r="D113" s="140" t="s">
        <v>149</v>
      </c>
      <c r="F113" s="144" t="s">
        <v>844</v>
      </c>
      <c r="I113" s="142"/>
      <c r="L113" s="33"/>
      <c r="M113" s="143"/>
      <c r="T113" s="54"/>
      <c r="AT113" s="18" t="s">
        <v>149</v>
      </c>
      <c r="AU113" s="18" t="s">
        <v>87</v>
      </c>
    </row>
    <row r="114" spans="2:65" s="1" customFormat="1" ht="16.5" customHeight="1">
      <c r="B114" s="33"/>
      <c r="C114" s="145" t="s">
        <v>164</v>
      </c>
      <c r="D114" s="145" t="s">
        <v>165</v>
      </c>
      <c r="E114" s="146" t="s">
        <v>845</v>
      </c>
      <c r="F114" s="147" t="s">
        <v>846</v>
      </c>
      <c r="G114" s="148" t="s">
        <v>168</v>
      </c>
      <c r="H114" s="149">
        <v>1</v>
      </c>
      <c r="I114" s="150"/>
      <c r="J114" s="151">
        <f>ROUND(I114*H114,2)</f>
        <v>0</v>
      </c>
      <c r="K114" s="147" t="s">
        <v>21</v>
      </c>
      <c r="L114" s="33"/>
      <c r="M114" s="152" t="s">
        <v>21</v>
      </c>
      <c r="N114" s="153" t="s">
        <v>48</v>
      </c>
      <c r="P114" s="136">
        <f>O114*H114</f>
        <v>0</v>
      </c>
      <c r="Q114" s="136">
        <v>0.51839999999999997</v>
      </c>
      <c r="R114" s="136">
        <f>Q114*H114</f>
        <v>0.51839999999999997</v>
      </c>
      <c r="S114" s="136">
        <v>0</v>
      </c>
      <c r="T114" s="137">
        <f>S114*H114</f>
        <v>0</v>
      </c>
      <c r="AR114" s="138" t="s">
        <v>153</v>
      </c>
      <c r="AT114" s="138" t="s">
        <v>165</v>
      </c>
      <c r="AU114" s="138" t="s">
        <v>87</v>
      </c>
      <c r="AY114" s="18" t="s">
        <v>137</v>
      </c>
      <c r="BE114" s="139">
        <f>IF(N114="základní",J114,0)</f>
        <v>0</v>
      </c>
      <c r="BF114" s="139">
        <f>IF(N114="snížená",J114,0)</f>
        <v>0</v>
      </c>
      <c r="BG114" s="139">
        <f>IF(N114="zákl. přenesená",J114,0)</f>
        <v>0</v>
      </c>
      <c r="BH114" s="139">
        <f>IF(N114="sníž. přenesená",J114,0)</f>
        <v>0</v>
      </c>
      <c r="BI114" s="139">
        <f>IF(N114="nulová",J114,0)</f>
        <v>0</v>
      </c>
      <c r="BJ114" s="18" t="s">
        <v>85</v>
      </c>
      <c r="BK114" s="139">
        <f>ROUND(I114*H114,2)</f>
        <v>0</v>
      </c>
      <c r="BL114" s="18" t="s">
        <v>153</v>
      </c>
      <c r="BM114" s="138" t="s">
        <v>847</v>
      </c>
    </row>
    <row r="115" spans="2:65" s="1" customFormat="1" ht="11.25">
      <c r="B115" s="33"/>
      <c r="D115" s="140" t="s">
        <v>147</v>
      </c>
      <c r="F115" s="141" t="s">
        <v>846</v>
      </c>
      <c r="I115" s="142"/>
      <c r="L115" s="33"/>
      <c r="M115" s="143"/>
      <c r="T115" s="54"/>
      <c r="AT115" s="18" t="s">
        <v>147</v>
      </c>
      <c r="AU115" s="18" t="s">
        <v>87</v>
      </c>
    </row>
    <row r="116" spans="2:65" s="1" customFormat="1" ht="19.5">
      <c r="B116" s="33"/>
      <c r="D116" s="140" t="s">
        <v>149</v>
      </c>
      <c r="F116" s="144" t="s">
        <v>848</v>
      </c>
      <c r="I116" s="142"/>
      <c r="L116" s="33"/>
      <c r="M116" s="143"/>
      <c r="T116" s="54"/>
      <c r="AT116" s="18" t="s">
        <v>149</v>
      </c>
      <c r="AU116" s="18" t="s">
        <v>87</v>
      </c>
    </row>
    <row r="117" spans="2:65" s="1" customFormat="1" ht="21.75" customHeight="1">
      <c r="B117" s="33"/>
      <c r="C117" s="145" t="s">
        <v>157</v>
      </c>
      <c r="D117" s="145" t="s">
        <v>165</v>
      </c>
      <c r="E117" s="146" t="s">
        <v>849</v>
      </c>
      <c r="F117" s="147" t="s">
        <v>850</v>
      </c>
      <c r="G117" s="148" t="s">
        <v>574</v>
      </c>
      <c r="H117" s="149">
        <v>196.91499999999999</v>
      </c>
      <c r="I117" s="150"/>
      <c r="J117" s="151">
        <f>ROUND(I117*H117,2)</f>
        <v>0</v>
      </c>
      <c r="K117" s="147" t="s">
        <v>535</v>
      </c>
      <c r="L117" s="33"/>
      <c r="M117" s="152" t="s">
        <v>21</v>
      </c>
      <c r="N117" s="153" t="s">
        <v>48</v>
      </c>
      <c r="P117" s="136">
        <f>O117*H117</f>
        <v>0</v>
      </c>
      <c r="Q117" s="136">
        <v>0</v>
      </c>
      <c r="R117" s="136">
        <f>Q117*H117</f>
        <v>0</v>
      </c>
      <c r="S117" s="136">
        <v>0</v>
      </c>
      <c r="T117" s="137">
        <f>S117*H117</f>
        <v>0</v>
      </c>
      <c r="AR117" s="138" t="s">
        <v>153</v>
      </c>
      <c r="AT117" s="138" t="s">
        <v>165</v>
      </c>
      <c r="AU117" s="138" t="s">
        <v>87</v>
      </c>
      <c r="AY117" s="18" t="s">
        <v>137</v>
      </c>
      <c r="BE117" s="139">
        <f>IF(N117="základní",J117,0)</f>
        <v>0</v>
      </c>
      <c r="BF117" s="139">
        <f>IF(N117="snížená",J117,0)</f>
        <v>0</v>
      </c>
      <c r="BG117" s="139">
        <f>IF(N117="zákl. přenesená",J117,0)</f>
        <v>0</v>
      </c>
      <c r="BH117" s="139">
        <f>IF(N117="sníž. přenesená",J117,0)</f>
        <v>0</v>
      </c>
      <c r="BI117" s="139">
        <f>IF(N117="nulová",J117,0)</f>
        <v>0</v>
      </c>
      <c r="BJ117" s="18" t="s">
        <v>85</v>
      </c>
      <c r="BK117" s="139">
        <f>ROUND(I117*H117,2)</f>
        <v>0</v>
      </c>
      <c r="BL117" s="18" t="s">
        <v>153</v>
      </c>
      <c r="BM117" s="138" t="s">
        <v>851</v>
      </c>
    </row>
    <row r="118" spans="2:65" s="1" customFormat="1" ht="11.25">
      <c r="B118" s="33"/>
      <c r="D118" s="140" t="s">
        <v>147</v>
      </c>
      <c r="F118" s="141" t="s">
        <v>852</v>
      </c>
      <c r="I118" s="142"/>
      <c r="L118" s="33"/>
      <c r="M118" s="143"/>
      <c r="T118" s="54"/>
      <c r="AT118" s="18" t="s">
        <v>147</v>
      </c>
      <c r="AU118" s="18" t="s">
        <v>87</v>
      </c>
    </row>
    <row r="119" spans="2:65" s="1" customFormat="1" ht="11.25">
      <c r="B119" s="33"/>
      <c r="D119" s="163" t="s">
        <v>538</v>
      </c>
      <c r="F119" s="164" t="s">
        <v>853</v>
      </c>
      <c r="I119" s="142"/>
      <c r="L119" s="33"/>
      <c r="M119" s="143"/>
      <c r="T119" s="54"/>
      <c r="AT119" s="18" t="s">
        <v>538</v>
      </c>
      <c r="AU119" s="18" t="s">
        <v>87</v>
      </c>
    </row>
    <row r="120" spans="2:65" s="13" customFormat="1" ht="11.25">
      <c r="B120" s="165"/>
      <c r="D120" s="140" t="s">
        <v>253</v>
      </c>
      <c r="E120" s="166" t="s">
        <v>21</v>
      </c>
      <c r="F120" s="167" t="s">
        <v>854</v>
      </c>
      <c r="H120" s="166" t="s">
        <v>21</v>
      </c>
      <c r="I120" s="168"/>
      <c r="L120" s="165"/>
      <c r="M120" s="169"/>
      <c r="T120" s="170"/>
      <c r="AT120" s="166" t="s">
        <v>253</v>
      </c>
      <c r="AU120" s="166" t="s">
        <v>87</v>
      </c>
      <c r="AV120" s="13" t="s">
        <v>85</v>
      </c>
      <c r="AW120" s="13" t="s">
        <v>38</v>
      </c>
      <c r="AX120" s="13" t="s">
        <v>77</v>
      </c>
      <c r="AY120" s="166" t="s">
        <v>137</v>
      </c>
    </row>
    <row r="121" spans="2:65" s="12" customFormat="1" ht="11.25">
      <c r="B121" s="154"/>
      <c r="D121" s="140" t="s">
        <v>253</v>
      </c>
      <c r="E121" s="155" t="s">
        <v>811</v>
      </c>
      <c r="F121" s="156" t="s">
        <v>855</v>
      </c>
      <c r="H121" s="157">
        <v>196.91499999999999</v>
      </c>
      <c r="I121" s="158"/>
      <c r="L121" s="154"/>
      <c r="M121" s="159"/>
      <c r="T121" s="160"/>
      <c r="AT121" s="155" t="s">
        <v>253</v>
      </c>
      <c r="AU121" s="155" t="s">
        <v>87</v>
      </c>
      <c r="AV121" s="12" t="s">
        <v>87</v>
      </c>
      <c r="AW121" s="12" t="s">
        <v>38</v>
      </c>
      <c r="AX121" s="12" t="s">
        <v>85</v>
      </c>
      <c r="AY121" s="155" t="s">
        <v>137</v>
      </c>
    </row>
    <row r="122" spans="2:65" s="1" customFormat="1" ht="16.5" customHeight="1">
      <c r="B122" s="33"/>
      <c r="C122" s="145" t="s">
        <v>172</v>
      </c>
      <c r="D122" s="145" t="s">
        <v>165</v>
      </c>
      <c r="E122" s="146" t="s">
        <v>856</v>
      </c>
      <c r="F122" s="147" t="s">
        <v>857</v>
      </c>
      <c r="G122" s="148" t="s">
        <v>484</v>
      </c>
      <c r="H122" s="149">
        <v>261.15499999999997</v>
      </c>
      <c r="I122" s="150"/>
      <c r="J122" s="151">
        <f>ROUND(I122*H122,2)</f>
        <v>0</v>
      </c>
      <c r="K122" s="147" t="s">
        <v>535</v>
      </c>
      <c r="L122" s="33"/>
      <c r="M122" s="152" t="s">
        <v>21</v>
      </c>
      <c r="N122" s="153" t="s">
        <v>48</v>
      </c>
      <c r="P122" s="136">
        <f>O122*H122</f>
        <v>0</v>
      </c>
      <c r="Q122" s="136">
        <v>7.9000000000000001E-4</v>
      </c>
      <c r="R122" s="136">
        <f>Q122*H122</f>
        <v>0.20631244999999998</v>
      </c>
      <c r="S122" s="136">
        <v>0</v>
      </c>
      <c r="T122" s="137">
        <f>S122*H122</f>
        <v>0</v>
      </c>
      <c r="AR122" s="138" t="s">
        <v>153</v>
      </c>
      <c r="AT122" s="138" t="s">
        <v>165</v>
      </c>
      <c r="AU122" s="138" t="s">
        <v>87</v>
      </c>
      <c r="AY122" s="18" t="s">
        <v>137</v>
      </c>
      <c r="BE122" s="139">
        <f>IF(N122="základní",J122,0)</f>
        <v>0</v>
      </c>
      <c r="BF122" s="139">
        <f>IF(N122="snížená",J122,0)</f>
        <v>0</v>
      </c>
      <c r="BG122" s="139">
        <f>IF(N122="zákl. přenesená",J122,0)</f>
        <v>0</v>
      </c>
      <c r="BH122" s="139">
        <f>IF(N122="sníž. přenesená",J122,0)</f>
        <v>0</v>
      </c>
      <c r="BI122" s="139">
        <f>IF(N122="nulová",J122,0)</f>
        <v>0</v>
      </c>
      <c r="BJ122" s="18" t="s">
        <v>85</v>
      </c>
      <c r="BK122" s="139">
        <f>ROUND(I122*H122,2)</f>
        <v>0</v>
      </c>
      <c r="BL122" s="18" t="s">
        <v>153</v>
      </c>
      <c r="BM122" s="138" t="s">
        <v>858</v>
      </c>
    </row>
    <row r="123" spans="2:65" s="1" customFormat="1" ht="11.25">
      <c r="B123" s="33"/>
      <c r="D123" s="140" t="s">
        <v>147</v>
      </c>
      <c r="F123" s="141" t="s">
        <v>859</v>
      </c>
      <c r="I123" s="142"/>
      <c r="L123" s="33"/>
      <c r="M123" s="143"/>
      <c r="T123" s="54"/>
      <c r="AT123" s="18" t="s">
        <v>147</v>
      </c>
      <c r="AU123" s="18" t="s">
        <v>87</v>
      </c>
    </row>
    <row r="124" spans="2:65" s="1" customFormat="1" ht="11.25">
      <c r="B124" s="33"/>
      <c r="D124" s="163" t="s">
        <v>538</v>
      </c>
      <c r="F124" s="164" t="s">
        <v>860</v>
      </c>
      <c r="I124" s="142"/>
      <c r="L124" s="33"/>
      <c r="M124" s="143"/>
      <c r="T124" s="54"/>
      <c r="AT124" s="18" t="s">
        <v>538</v>
      </c>
      <c r="AU124" s="18" t="s">
        <v>87</v>
      </c>
    </row>
    <row r="125" spans="2:65" s="12" customFormat="1" ht="11.25">
      <c r="B125" s="154"/>
      <c r="D125" s="140" t="s">
        <v>253</v>
      </c>
      <c r="E125" s="155" t="s">
        <v>21</v>
      </c>
      <c r="F125" s="156" t="s">
        <v>694</v>
      </c>
      <c r="H125" s="157">
        <v>261.15499999999997</v>
      </c>
      <c r="I125" s="158"/>
      <c r="L125" s="154"/>
      <c r="M125" s="159"/>
      <c r="T125" s="160"/>
      <c r="AT125" s="155" t="s">
        <v>253</v>
      </c>
      <c r="AU125" s="155" t="s">
        <v>87</v>
      </c>
      <c r="AV125" s="12" t="s">
        <v>87</v>
      </c>
      <c r="AW125" s="12" t="s">
        <v>38</v>
      </c>
      <c r="AX125" s="12" t="s">
        <v>85</v>
      </c>
      <c r="AY125" s="155" t="s">
        <v>137</v>
      </c>
    </row>
    <row r="126" spans="2:65" s="1" customFormat="1" ht="16.5" customHeight="1">
      <c r="B126" s="33"/>
      <c r="C126" s="145" t="s">
        <v>162</v>
      </c>
      <c r="D126" s="145" t="s">
        <v>165</v>
      </c>
      <c r="E126" s="146" t="s">
        <v>861</v>
      </c>
      <c r="F126" s="147" t="s">
        <v>862</v>
      </c>
      <c r="G126" s="148" t="s">
        <v>484</v>
      </c>
      <c r="H126" s="149">
        <v>261.15499999999997</v>
      </c>
      <c r="I126" s="150"/>
      <c r="J126" s="151">
        <f>ROUND(I126*H126,2)</f>
        <v>0</v>
      </c>
      <c r="K126" s="147" t="s">
        <v>535</v>
      </c>
      <c r="L126" s="33"/>
      <c r="M126" s="152" t="s">
        <v>21</v>
      </c>
      <c r="N126" s="153" t="s">
        <v>48</v>
      </c>
      <c r="P126" s="136">
        <f>O126*H126</f>
        <v>0</v>
      </c>
      <c r="Q126" s="136">
        <v>0</v>
      </c>
      <c r="R126" s="136">
        <f>Q126*H126</f>
        <v>0</v>
      </c>
      <c r="S126" s="136">
        <v>0</v>
      </c>
      <c r="T126" s="137">
        <f>S126*H126</f>
        <v>0</v>
      </c>
      <c r="AR126" s="138" t="s">
        <v>153</v>
      </c>
      <c r="AT126" s="138" t="s">
        <v>165</v>
      </c>
      <c r="AU126" s="138" t="s">
        <v>87</v>
      </c>
      <c r="AY126" s="18" t="s">
        <v>137</v>
      </c>
      <c r="BE126" s="139">
        <f>IF(N126="základní",J126,0)</f>
        <v>0</v>
      </c>
      <c r="BF126" s="139">
        <f>IF(N126="snížená",J126,0)</f>
        <v>0</v>
      </c>
      <c r="BG126" s="139">
        <f>IF(N126="zákl. přenesená",J126,0)</f>
        <v>0</v>
      </c>
      <c r="BH126" s="139">
        <f>IF(N126="sníž. přenesená",J126,0)</f>
        <v>0</v>
      </c>
      <c r="BI126" s="139">
        <f>IF(N126="nulová",J126,0)</f>
        <v>0</v>
      </c>
      <c r="BJ126" s="18" t="s">
        <v>85</v>
      </c>
      <c r="BK126" s="139">
        <f>ROUND(I126*H126,2)</f>
        <v>0</v>
      </c>
      <c r="BL126" s="18" t="s">
        <v>153</v>
      </c>
      <c r="BM126" s="138" t="s">
        <v>863</v>
      </c>
    </row>
    <row r="127" spans="2:65" s="1" customFormat="1" ht="11.25">
      <c r="B127" s="33"/>
      <c r="D127" s="140" t="s">
        <v>147</v>
      </c>
      <c r="F127" s="141" t="s">
        <v>864</v>
      </c>
      <c r="I127" s="142"/>
      <c r="L127" s="33"/>
      <c r="M127" s="143"/>
      <c r="T127" s="54"/>
      <c r="AT127" s="18" t="s">
        <v>147</v>
      </c>
      <c r="AU127" s="18" t="s">
        <v>87</v>
      </c>
    </row>
    <row r="128" spans="2:65" s="1" customFormat="1" ht="11.25">
      <c r="B128" s="33"/>
      <c r="D128" s="163" t="s">
        <v>538</v>
      </c>
      <c r="F128" s="164" t="s">
        <v>865</v>
      </c>
      <c r="I128" s="142"/>
      <c r="L128" s="33"/>
      <c r="M128" s="143"/>
      <c r="T128" s="54"/>
      <c r="AT128" s="18" t="s">
        <v>538</v>
      </c>
      <c r="AU128" s="18" t="s">
        <v>87</v>
      </c>
    </row>
    <row r="129" spans="2:65" s="12" customFormat="1" ht="11.25">
      <c r="B129" s="154"/>
      <c r="D129" s="140" t="s">
        <v>253</v>
      </c>
      <c r="E129" s="155" t="s">
        <v>21</v>
      </c>
      <c r="F129" s="156" t="s">
        <v>694</v>
      </c>
      <c r="H129" s="157">
        <v>261.15499999999997</v>
      </c>
      <c r="I129" s="158"/>
      <c r="L129" s="154"/>
      <c r="M129" s="159"/>
      <c r="T129" s="160"/>
      <c r="AT129" s="155" t="s">
        <v>253</v>
      </c>
      <c r="AU129" s="155" t="s">
        <v>87</v>
      </c>
      <c r="AV129" s="12" t="s">
        <v>87</v>
      </c>
      <c r="AW129" s="12" t="s">
        <v>38</v>
      </c>
      <c r="AX129" s="12" t="s">
        <v>85</v>
      </c>
      <c r="AY129" s="155" t="s">
        <v>137</v>
      </c>
    </row>
    <row r="130" spans="2:65" s="1" customFormat="1" ht="16.5" customHeight="1">
      <c r="B130" s="33"/>
      <c r="C130" s="145" t="s">
        <v>182</v>
      </c>
      <c r="D130" s="145" t="s">
        <v>165</v>
      </c>
      <c r="E130" s="146" t="s">
        <v>866</v>
      </c>
      <c r="F130" s="147" t="s">
        <v>867</v>
      </c>
      <c r="G130" s="148" t="s">
        <v>484</v>
      </c>
      <c r="H130" s="149">
        <v>261.15499999999997</v>
      </c>
      <c r="I130" s="150"/>
      <c r="J130" s="151">
        <f>ROUND(I130*H130,2)</f>
        <v>0</v>
      </c>
      <c r="K130" s="147" t="s">
        <v>535</v>
      </c>
      <c r="L130" s="33"/>
      <c r="M130" s="152" t="s">
        <v>21</v>
      </c>
      <c r="N130" s="153" t="s">
        <v>48</v>
      </c>
      <c r="P130" s="136">
        <f>O130*H130</f>
        <v>0</v>
      </c>
      <c r="Q130" s="136">
        <v>3.4410000000000003E-2</v>
      </c>
      <c r="R130" s="136">
        <f>Q130*H130</f>
        <v>8.9863435499999991</v>
      </c>
      <c r="S130" s="136">
        <v>0</v>
      </c>
      <c r="T130" s="137">
        <f>S130*H130</f>
        <v>0</v>
      </c>
      <c r="AR130" s="138" t="s">
        <v>153</v>
      </c>
      <c r="AT130" s="138" t="s">
        <v>165</v>
      </c>
      <c r="AU130" s="138" t="s">
        <v>87</v>
      </c>
      <c r="AY130" s="18" t="s">
        <v>137</v>
      </c>
      <c r="BE130" s="139">
        <f>IF(N130="základní",J130,0)</f>
        <v>0</v>
      </c>
      <c r="BF130" s="139">
        <f>IF(N130="snížená",J130,0)</f>
        <v>0</v>
      </c>
      <c r="BG130" s="139">
        <f>IF(N130="zákl. přenesená",J130,0)</f>
        <v>0</v>
      </c>
      <c r="BH130" s="139">
        <f>IF(N130="sníž. přenesená",J130,0)</f>
        <v>0</v>
      </c>
      <c r="BI130" s="139">
        <f>IF(N130="nulová",J130,0)</f>
        <v>0</v>
      </c>
      <c r="BJ130" s="18" t="s">
        <v>85</v>
      </c>
      <c r="BK130" s="139">
        <f>ROUND(I130*H130,2)</f>
        <v>0</v>
      </c>
      <c r="BL130" s="18" t="s">
        <v>153</v>
      </c>
      <c r="BM130" s="138" t="s">
        <v>868</v>
      </c>
    </row>
    <row r="131" spans="2:65" s="1" customFormat="1" ht="11.25">
      <c r="B131" s="33"/>
      <c r="D131" s="140" t="s">
        <v>147</v>
      </c>
      <c r="F131" s="141" t="s">
        <v>869</v>
      </c>
      <c r="I131" s="142"/>
      <c r="L131" s="33"/>
      <c r="M131" s="143"/>
      <c r="T131" s="54"/>
      <c r="AT131" s="18" t="s">
        <v>147</v>
      </c>
      <c r="AU131" s="18" t="s">
        <v>87</v>
      </c>
    </row>
    <row r="132" spans="2:65" s="1" customFormat="1" ht="11.25">
      <c r="B132" s="33"/>
      <c r="D132" s="163" t="s">
        <v>538</v>
      </c>
      <c r="F132" s="164" t="s">
        <v>870</v>
      </c>
      <c r="I132" s="142"/>
      <c r="L132" s="33"/>
      <c r="M132" s="143"/>
      <c r="T132" s="54"/>
      <c r="AT132" s="18" t="s">
        <v>538</v>
      </c>
      <c r="AU132" s="18" t="s">
        <v>87</v>
      </c>
    </row>
    <row r="133" spans="2:65" s="13" customFormat="1" ht="11.25">
      <c r="B133" s="165"/>
      <c r="D133" s="140" t="s">
        <v>253</v>
      </c>
      <c r="E133" s="166" t="s">
        <v>21</v>
      </c>
      <c r="F133" s="167" t="s">
        <v>871</v>
      </c>
      <c r="H133" s="166" t="s">
        <v>21</v>
      </c>
      <c r="I133" s="168"/>
      <c r="L133" s="165"/>
      <c r="M133" s="169"/>
      <c r="T133" s="170"/>
      <c r="AT133" s="166" t="s">
        <v>253</v>
      </c>
      <c r="AU133" s="166" t="s">
        <v>87</v>
      </c>
      <c r="AV133" s="13" t="s">
        <v>85</v>
      </c>
      <c r="AW133" s="13" t="s">
        <v>38</v>
      </c>
      <c r="AX133" s="13" t="s">
        <v>77</v>
      </c>
      <c r="AY133" s="166" t="s">
        <v>137</v>
      </c>
    </row>
    <row r="134" spans="2:65" s="13" customFormat="1" ht="11.25">
      <c r="B134" s="165"/>
      <c r="D134" s="140" t="s">
        <v>253</v>
      </c>
      <c r="E134" s="166" t="s">
        <v>21</v>
      </c>
      <c r="F134" s="167" t="s">
        <v>872</v>
      </c>
      <c r="H134" s="166" t="s">
        <v>21</v>
      </c>
      <c r="I134" s="168"/>
      <c r="L134" s="165"/>
      <c r="M134" s="169"/>
      <c r="T134" s="170"/>
      <c r="AT134" s="166" t="s">
        <v>253</v>
      </c>
      <c r="AU134" s="166" t="s">
        <v>87</v>
      </c>
      <c r="AV134" s="13" t="s">
        <v>85</v>
      </c>
      <c r="AW134" s="13" t="s">
        <v>38</v>
      </c>
      <c r="AX134" s="13" t="s">
        <v>77</v>
      </c>
      <c r="AY134" s="166" t="s">
        <v>137</v>
      </c>
    </row>
    <row r="135" spans="2:65" s="12" customFormat="1" ht="11.25">
      <c r="B135" s="154"/>
      <c r="D135" s="140" t="s">
        <v>253</v>
      </c>
      <c r="E135" s="155" t="s">
        <v>21</v>
      </c>
      <c r="F135" s="156" t="s">
        <v>873</v>
      </c>
      <c r="H135" s="157">
        <v>6.16</v>
      </c>
      <c r="I135" s="158"/>
      <c r="L135" s="154"/>
      <c r="M135" s="159"/>
      <c r="T135" s="160"/>
      <c r="AT135" s="155" t="s">
        <v>253</v>
      </c>
      <c r="AU135" s="155" t="s">
        <v>87</v>
      </c>
      <c r="AV135" s="12" t="s">
        <v>87</v>
      </c>
      <c r="AW135" s="12" t="s">
        <v>38</v>
      </c>
      <c r="AX135" s="12" t="s">
        <v>77</v>
      </c>
      <c r="AY135" s="155" t="s">
        <v>137</v>
      </c>
    </row>
    <row r="136" spans="2:65" s="12" customFormat="1" ht="11.25">
      <c r="B136" s="154"/>
      <c r="D136" s="140" t="s">
        <v>253</v>
      </c>
      <c r="E136" s="155" t="s">
        <v>21</v>
      </c>
      <c r="F136" s="156" t="s">
        <v>874</v>
      </c>
      <c r="H136" s="157">
        <v>42.64</v>
      </c>
      <c r="I136" s="158"/>
      <c r="L136" s="154"/>
      <c r="M136" s="159"/>
      <c r="T136" s="160"/>
      <c r="AT136" s="155" t="s">
        <v>253</v>
      </c>
      <c r="AU136" s="155" t="s">
        <v>87</v>
      </c>
      <c r="AV136" s="12" t="s">
        <v>87</v>
      </c>
      <c r="AW136" s="12" t="s">
        <v>38</v>
      </c>
      <c r="AX136" s="12" t="s">
        <v>77</v>
      </c>
      <c r="AY136" s="155" t="s">
        <v>137</v>
      </c>
    </row>
    <row r="137" spans="2:65" s="13" customFormat="1" ht="11.25">
      <c r="B137" s="165"/>
      <c r="D137" s="140" t="s">
        <v>253</v>
      </c>
      <c r="E137" s="166" t="s">
        <v>21</v>
      </c>
      <c r="F137" s="167" t="s">
        <v>875</v>
      </c>
      <c r="H137" s="166" t="s">
        <v>21</v>
      </c>
      <c r="I137" s="168"/>
      <c r="L137" s="165"/>
      <c r="M137" s="169"/>
      <c r="T137" s="170"/>
      <c r="AT137" s="166" t="s">
        <v>253</v>
      </c>
      <c r="AU137" s="166" t="s">
        <v>87</v>
      </c>
      <c r="AV137" s="13" t="s">
        <v>85</v>
      </c>
      <c r="AW137" s="13" t="s">
        <v>38</v>
      </c>
      <c r="AX137" s="13" t="s">
        <v>77</v>
      </c>
      <c r="AY137" s="166" t="s">
        <v>137</v>
      </c>
    </row>
    <row r="138" spans="2:65" s="12" customFormat="1" ht="11.25">
      <c r="B138" s="154"/>
      <c r="D138" s="140" t="s">
        <v>253</v>
      </c>
      <c r="E138" s="155" t="s">
        <v>21</v>
      </c>
      <c r="F138" s="156" t="s">
        <v>876</v>
      </c>
      <c r="H138" s="157">
        <v>189.48</v>
      </c>
      <c r="I138" s="158"/>
      <c r="L138" s="154"/>
      <c r="M138" s="159"/>
      <c r="T138" s="160"/>
      <c r="AT138" s="155" t="s">
        <v>253</v>
      </c>
      <c r="AU138" s="155" t="s">
        <v>87</v>
      </c>
      <c r="AV138" s="12" t="s">
        <v>87</v>
      </c>
      <c r="AW138" s="12" t="s">
        <v>38</v>
      </c>
      <c r="AX138" s="12" t="s">
        <v>77</v>
      </c>
      <c r="AY138" s="155" t="s">
        <v>137</v>
      </c>
    </row>
    <row r="139" spans="2:65" s="12" customFormat="1" ht="11.25">
      <c r="B139" s="154"/>
      <c r="D139" s="140" t="s">
        <v>253</v>
      </c>
      <c r="E139" s="155" t="s">
        <v>21</v>
      </c>
      <c r="F139" s="156" t="s">
        <v>877</v>
      </c>
      <c r="H139" s="157">
        <v>18.975000000000001</v>
      </c>
      <c r="I139" s="158"/>
      <c r="L139" s="154"/>
      <c r="M139" s="159"/>
      <c r="T139" s="160"/>
      <c r="AT139" s="155" t="s">
        <v>253</v>
      </c>
      <c r="AU139" s="155" t="s">
        <v>87</v>
      </c>
      <c r="AV139" s="12" t="s">
        <v>87</v>
      </c>
      <c r="AW139" s="12" t="s">
        <v>38</v>
      </c>
      <c r="AX139" s="12" t="s">
        <v>77</v>
      </c>
      <c r="AY139" s="155" t="s">
        <v>137</v>
      </c>
    </row>
    <row r="140" spans="2:65" s="12" customFormat="1" ht="11.25">
      <c r="B140" s="154"/>
      <c r="D140" s="140" t="s">
        <v>253</v>
      </c>
      <c r="E140" s="155" t="s">
        <v>21</v>
      </c>
      <c r="F140" s="156" t="s">
        <v>878</v>
      </c>
      <c r="H140" s="157">
        <v>3.9</v>
      </c>
      <c r="I140" s="158"/>
      <c r="L140" s="154"/>
      <c r="M140" s="159"/>
      <c r="T140" s="160"/>
      <c r="AT140" s="155" t="s">
        <v>253</v>
      </c>
      <c r="AU140" s="155" t="s">
        <v>87</v>
      </c>
      <c r="AV140" s="12" t="s">
        <v>87</v>
      </c>
      <c r="AW140" s="12" t="s">
        <v>38</v>
      </c>
      <c r="AX140" s="12" t="s">
        <v>77</v>
      </c>
      <c r="AY140" s="155" t="s">
        <v>137</v>
      </c>
    </row>
    <row r="141" spans="2:65" s="14" customFormat="1" ht="11.25">
      <c r="B141" s="178"/>
      <c r="D141" s="140" t="s">
        <v>253</v>
      </c>
      <c r="E141" s="179" t="s">
        <v>694</v>
      </c>
      <c r="F141" s="180" t="s">
        <v>837</v>
      </c>
      <c r="H141" s="181">
        <v>261.15499999999997</v>
      </c>
      <c r="I141" s="182"/>
      <c r="L141" s="178"/>
      <c r="M141" s="183"/>
      <c r="T141" s="184"/>
      <c r="AT141" s="179" t="s">
        <v>253</v>
      </c>
      <c r="AU141" s="179" t="s">
        <v>87</v>
      </c>
      <c r="AV141" s="14" t="s">
        <v>153</v>
      </c>
      <c r="AW141" s="14" t="s">
        <v>38</v>
      </c>
      <c r="AX141" s="14" t="s">
        <v>85</v>
      </c>
      <c r="AY141" s="179" t="s">
        <v>137</v>
      </c>
    </row>
    <row r="142" spans="2:65" s="1" customFormat="1" ht="16.5" customHeight="1">
      <c r="B142" s="33"/>
      <c r="C142" s="145" t="s">
        <v>169</v>
      </c>
      <c r="D142" s="145" t="s">
        <v>165</v>
      </c>
      <c r="E142" s="146" t="s">
        <v>879</v>
      </c>
      <c r="F142" s="147" t="s">
        <v>880</v>
      </c>
      <c r="G142" s="148" t="s">
        <v>168</v>
      </c>
      <c r="H142" s="149">
        <v>2</v>
      </c>
      <c r="I142" s="150"/>
      <c r="J142" s="151">
        <f>ROUND(I142*H142,2)</f>
        <v>0</v>
      </c>
      <c r="K142" s="147" t="s">
        <v>21</v>
      </c>
      <c r="L142" s="33"/>
      <c r="M142" s="152" t="s">
        <v>21</v>
      </c>
      <c r="N142" s="153" t="s">
        <v>48</v>
      </c>
      <c r="P142" s="136">
        <f>O142*H142</f>
        <v>0</v>
      </c>
      <c r="Q142" s="136">
        <v>0</v>
      </c>
      <c r="R142" s="136">
        <f>Q142*H142</f>
        <v>0</v>
      </c>
      <c r="S142" s="136">
        <v>0</v>
      </c>
      <c r="T142" s="137">
        <f>S142*H142</f>
        <v>0</v>
      </c>
      <c r="AR142" s="138" t="s">
        <v>153</v>
      </c>
      <c r="AT142" s="138" t="s">
        <v>165</v>
      </c>
      <c r="AU142" s="138" t="s">
        <v>87</v>
      </c>
      <c r="AY142" s="18" t="s">
        <v>137</v>
      </c>
      <c r="BE142" s="139">
        <f>IF(N142="základní",J142,0)</f>
        <v>0</v>
      </c>
      <c r="BF142" s="139">
        <f>IF(N142="snížená",J142,0)</f>
        <v>0</v>
      </c>
      <c r="BG142" s="139">
        <f>IF(N142="zákl. přenesená",J142,0)</f>
        <v>0</v>
      </c>
      <c r="BH142" s="139">
        <f>IF(N142="sníž. přenesená",J142,0)</f>
        <v>0</v>
      </c>
      <c r="BI142" s="139">
        <f>IF(N142="nulová",J142,0)</f>
        <v>0</v>
      </c>
      <c r="BJ142" s="18" t="s">
        <v>85</v>
      </c>
      <c r="BK142" s="139">
        <f>ROUND(I142*H142,2)</f>
        <v>0</v>
      </c>
      <c r="BL142" s="18" t="s">
        <v>153</v>
      </c>
      <c r="BM142" s="138" t="s">
        <v>881</v>
      </c>
    </row>
    <row r="143" spans="2:65" s="1" customFormat="1" ht="11.25">
      <c r="B143" s="33"/>
      <c r="D143" s="140" t="s">
        <v>147</v>
      </c>
      <c r="F143" s="141" t="s">
        <v>882</v>
      </c>
      <c r="I143" s="142"/>
      <c r="L143" s="33"/>
      <c r="M143" s="143"/>
      <c r="T143" s="54"/>
      <c r="AT143" s="18" t="s">
        <v>147</v>
      </c>
      <c r="AU143" s="18" t="s">
        <v>87</v>
      </c>
    </row>
    <row r="144" spans="2:65" s="1" customFormat="1" ht="16.5" customHeight="1">
      <c r="B144" s="33"/>
      <c r="C144" s="145" t="s">
        <v>191</v>
      </c>
      <c r="D144" s="145" t="s">
        <v>165</v>
      </c>
      <c r="E144" s="146" t="s">
        <v>883</v>
      </c>
      <c r="F144" s="147" t="s">
        <v>884</v>
      </c>
      <c r="G144" s="148" t="s">
        <v>168</v>
      </c>
      <c r="H144" s="149">
        <v>2</v>
      </c>
      <c r="I144" s="150"/>
      <c r="J144" s="151">
        <f>ROUND(I144*H144,2)</f>
        <v>0</v>
      </c>
      <c r="K144" s="147" t="s">
        <v>21</v>
      </c>
      <c r="L144" s="33"/>
      <c r="M144" s="152" t="s">
        <v>21</v>
      </c>
      <c r="N144" s="153" t="s">
        <v>48</v>
      </c>
      <c r="P144" s="136">
        <f>O144*H144</f>
        <v>0</v>
      </c>
      <c r="Q144" s="136">
        <v>0</v>
      </c>
      <c r="R144" s="136">
        <f>Q144*H144</f>
        <v>0</v>
      </c>
      <c r="S144" s="136">
        <v>0</v>
      </c>
      <c r="T144" s="137">
        <f>S144*H144</f>
        <v>0</v>
      </c>
      <c r="AR144" s="138" t="s">
        <v>153</v>
      </c>
      <c r="AT144" s="138" t="s">
        <v>165</v>
      </c>
      <c r="AU144" s="138" t="s">
        <v>87</v>
      </c>
      <c r="AY144" s="18" t="s">
        <v>137</v>
      </c>
      <c r="BE144" s="139">
        <f>IF(N144="základní",J144,0)</f>
        <v>0</v>
      </c>
      <c r="BF144" s="139">
        <f>IF(N144="snížená",J144,0)</f>
        <v>0</v>
      </c>
      <c r="BG144" s="139">
        <f>IF(N144="zákl. přenesená",J144,0)</f>
        <v>0</v>
      </c>
      <c r="BH144" s="139">
        <f>IF(N144="sníž. přenesená",J144,0)</f>
        <v>0</v>
      </c>
      <c r="BI144" s="139">
        <f>IF(N144="nulová",J144,0)</f>
        <v>0</v>
      </c>
      <c r="BJ144" s="18" t="s">
        <v>85</v>
      </c>
      <c r="BK144" s="139">
        <f>ROUND(I144*H144,2)</f>
        <v>0</v>
      </c>
      <c r="BL144" s="18" t="s">
        <v>153</v>
      </c>
      <c r="BM144" s="138" t="s">
        <v>885</v>
      </c>
    </row>
    <row r="145" spans="2:65" s="1" customFormat="1" ht="11.25">
      <c r="B145" s="33"/>
      <c r="D145" s="140" t="s">
        <v>147</v>
      </c>
      <c r="F145" s="141" t="s">
        <v>884</v>
      </c>
      <c r="I145" s="142"/>
      <c r="L145" s="33"/>
      <c r="M145" s="143"/>
      <c r="T145" s="54"/>
      <c r="AT145" s="18" t="s">
        <v>147</v>
      </c>
      <c r="AU145" s="18" t="s">
        <v>87</v>
      </c>
    </row>
    <row r="146" spans="2:65" s="1" customFormat="1" ht="16.5" customHeight="1">
      <c r="B146" s="33"/>
      <c r="C146" s="145" t="s">
        <v>8</v>
      </c>
      <c r="D146" s="145" t="s">
        <v>165</v>
      </c>
      <c r="E146" s="146" t="s">
        <v>886</v>
      </c>
      <c r="F146" s="147" t="s">
        <v>887</v>
      </c>
      <c r="G146" s="148" t="s">
        <v>484</v>
      </c>
      <c r="H146" s="149">
        <v>5463.1890000000003</v>
      </c>
      <c r="I146" s="150"/>
      <c r="J146" s="151">
        <f>ROUND(I146*H146,2)</f>
        <v>0</v>
      </c>
      <c r="K146" s="147" t="s">
        <v>535</v>
      </c>
      <c r="L146" s="33"/>
      <c r="M146" s="152" t="s">
        <v>21</v>
      </c>
      <c r="N146" s="153" t="s">
        <v>48</v>
      </c>
      <c r="P146" s="136">
        <f>O146*H146</f>
        <v>0</v>
      </c>
      <c r="Q146" s="136">
        <v>0</v>
      </c>
      <c r="R146" s="136">
        <f>Q146*H146</f>
        <v>0</v>
      </c>
      <c r="S146" s="136">
        <v>0</v>
      </c>
      <c r="T146" s="137">
        <f>S146*H146</f>
        <v>0</v>
      </c>
      <c r="AR146" s="138" t="s">
        <v>153</v>
      </c>
      <c r="AT146" s="138" t="s">
        <v>165</v>
      </c>
      <c r="AU146" s="138" t="s">
        <v>87</v>
      </c>
      <c r="AY146" s="18" t="s">
        <v>137</v>
      </c>
      <c r="BE146" s="139">
        <f>IF(N146="základní",J146,0)</f>
        <v>0</v>
      </c>
      <c r="BF146" s="139">
        <f>IF(N146="snížená",J146,0)</f>
        <v>0</v>
      </c>
      <c r="BG146" s="139">
        <f>IF(N146="zákl. přenesená",J146,0)</f>
        <v>0</v>
      </c>
      <c r="BH146" s="139">
        <f>IF(N146="sníž. přenesená",J146,0)</f>
        <v>0</v>
      </c>
      <c r="BI146" s="139">
        <f>IF(N146="nulová",J146,0)</f>
        <v>0</v>
      </c>
      <c r="BJ146" s="18" t="s">
        <v>85</v>
      </c>
      <c r="BK146" s="139">
        <f>ROUND(I146*H146,2)</f>
        <v>0</v>
      </c>
      <c r="BL146" s="18" t="s">
        <v>153</v>
      </c>
      <c r="BM146" s="138" t="s">
        <v>888</v>
      </c>
    </row>
    <row r="147" spans="2:65" s="1" customFormat="1" ht="11.25">
      <c r="B147" s="33"/>
      <c r="D147" s="140" t="s">
        <v>147</v>
      </c>
      <c r="F147" s="141" t="s">
        <v>889</v>
      </c>
      <c r="I147" s="142"/>
      <c r="L147" s="33"/>
      <c r="M147" s="143"/>
      <c r="T147" s="54"/>
      <c r="AT147" s="18" t="s">
        <v>147</v>
      </c>
      <c r="AU147" s="18" t="s">
        <v>87</v>
      </c>
    </row>
    <row r="148" spans="2:65" s="1" customFormat="1" ht="11.25">
      <c r="B148" s="33"/>
      <c r="D148" s="163" t="s">
        <v>538</v>
      </c>
      <c r="F148" s="164" t="s">
        <v>890</v>
      </c>
      <c r="I148" s="142"/>
      <c r="L148" s="33"/>
      <c r="M148" s="143"/>
      <c r="T148" s="54"/>
      <c r="AT148" s="18" t="s">
        <v>538</v>
      </c>
      <c r="AU148" s="18" t="s">
        <v>87</v>
      </c>
    </row>
    <row r="149" spans="2:65" s="13" customFormat="1" ht="11.25">
      <c r="B149" s="165"/>
      <c r="D149" s="140" t="s">
        <v>253</v>
      </c>
      <c r="E149" s="166" t="s">
        <v>21</v>
      </c>
      <c r="F149" s="167" t="s">
        <v>891</v>
      </c>
      <c r="H149" s="166" t="s">
        <v>21</v>
      </c>
      <c r="I149" s="168"/>
      <c r="L149" s="165"/>
      <c r="M149" s="169"/>
      <c r="T149" s="170"/>
      <c r="AT149" s="166" t="s">
        <v>253</v>
      </c>
      <c r="AU149" s="166" t="s">
        <v>87</v>
      </c>
      <c r="AV149" s="13" t="s">
        <v>85</v>
      </c>
      <c r="AW149" s="13" t="s">
        <v>38</v>
      </c>
      <c r="AX149" s="13" t="s">
        <v>77</v>
      </c>
      <c r="AY149" s="166" t="s">
        <v>137</v>
      </c>
    </row>
    <row r="150" spans="2:65" s="13" customFormat="1" ht="11.25">
      <c r="B150" s="165"/>
      <c r="D150" s="140" t="s">
        <v>253</v>
      </c>
      <c r="E150" s="166" t="s">
        <v>21</v>
      </c>
      <c r="F150" s="167" t="s">
        <v>875</v>
      </c>
      <c r="H150" s="166" t="s">
        <v>21</v>
      </c>
      <c r="I150" s="168"/>
      <c r="L150" s="165"/>
      <c r="M150" s="169"/>
      <c r="T150" s="170"/>
      <c r="AT150" s="166" t="s">
        <v>253</v>
      </c>
      <c r="AU150" s="166" t="s">
        <v>87</v>
      </c>
      <c r="AV150" s="13" t="s">
        <v>85</v>
      </c>
      <c r="AW150" s="13" t="s">
        <v>38</v>
      </c>
      <c r="AX150" s="13" t="s">
        <v>77</v>
      </c>
      <c r="AY150" s="166" t="s">
        <v>137</v>
      </c>
    </row>
    <row r="151" spans="2:65" s="12" customFormat="1" ht="11.25">
      <c r="B151" s="154"/>
      <c r="D151" s="140" t="s">
        <v>253</v>
      </c>
      <c r="E151" s="155" t="s">
        <v>21</v>
      </c>
      <c r="F151" s="156" t="s">
        <v>892</v>
      </c>
      <c r="H151" s="157">
        <v>1263.9000000000001</v>
      </c>
      <c r="I151" s="158"/>
      <c r="L151" s="154"/>
      <c r="M151" s="159"/>
      <c r="T151" s="160"/>
      <c r="AT151" s="155" t="s">
        <v>253</v>
      </c>
      <c r="AU151" s="155" t="s">
        <v>87</v>
      </c>
      <c r="AV151" s="12" t="s">
        <v>87</v>
      </c>
      <c r="AW151" s="12" t="s">
        <v>38</v>
      </c>
      <c r="AX151" s="12" t="s">
        <v>77</v>
      </c>
      <c r="AY151" s="155" t="s">
        <v>137</v>
      </c>
    </row>
    <row r="152" spans="2:65" s="12" customFormat="1" ht="11.25">
      <c r="B152" s="154"/>
      <c r="D152" s="140" t="s">
        <v>253</v>
      </c>
      <c r="E152" s="155" t="s">
        <v>21</v>
      </c>
      <c r="F152" s="156" t="s">
        <v>893</v>
      </c>
      <c r="H152" s="157">
        <v>20.673999999999999</v>
      </c>
      <c r="I152" s="158"/>
      <c r="L152" s="154"/>
      <c r="M152" s="159"/>
      <c r="T152" s="160"/>
      <c r="AT152" s="155" t="s">
        <v>253</v>
      </c>
      <c r="AU152" s="155" t="s">
        <v>87</v>
      </c>
      <c r="AV152" s="12" t="s">
        <v>87</v>
      </c>
      <c r="AW152" s="12" t="s">
        <v>38</v>
      </c>
      <c r="AX152" s="12" t="s">
        <v>77</v>
      </c>
      <c r="AY152" s="155" t="s">
        <v>137</v>
      </c>
    </row>
    <row r="153" spans="2:65" s="12" customFormat="1" ht="11.25">
      <c r="B153" s="154"/>
      <c r="D153" s="140" t="s">
        <v>253</v>
      </c>
      <c r="E153" s="155" t="s">
        <v>21</v>
      </c>
      <c r="F153" s="156" t="s">
        <v>894</v>
      </c>
      <c r="H153" s="157">
        <v>1000.2190000000001</v>
      </c>
      <c r="I153" s="158"/>
      <c r="L153" s="154"/>
      <c r="M153" s="159"/>
      <c r="T153" s="160"/>
      <c r="AT153" s="155" t="s">
        <v>253</v>
      </c>
      <c r="AU153" s="155" t="s">
        <v>87</v>
      </c>
      <c r="AV153" s="12" t="s">
        <v>87</v>
      </c>
      <c r="AW153" s="12" t="s">
        <v>38</v>
      </c>
      <c r="AX153" s="12" t="s">
        <v>77</v>
      </c>
      <c r="AY153" s="155" t="s">
        <v>137</v>
      </c>
    </row>
    <row r="154" spans="2:65" s="15" customFormat="1" ht="11.25">
      <c r="B154" s="185"/>
      <c r="D154" s="140" t="s">
        <v>253</v>
      </c>
      <c r="E154" s="186" t="s">
        <v>714</v>
      </c>
      <c r="F154" s="187" t="s">
        <v>895</v>
      </c>
      <c r="H154" s="188">
        <v>2284.7930000000001</v>
      </c>
      <c r="I154" s="189"/>
      <c r="L154" s="185"/>
      <c r="M154" s="190"/>
      <c r="T154" s="191"/>
      <c r="AT154" s="186" t="s">
        <v>253</v>
      </c>
      <c r="AU154" s="186" t="s">
        <v>87</v>
      </c>
      <c r="AV154" s="15" t="s">
        <v>140</v>
      </c>
      <c r="AW154" s="15" t="s">
        <v>38</v>
      </c>
      <c r="AX154" s="15" t="s">
        <v>77</v>
      </c>
      <c r="AY154" s="186" t="s">
        <v>137</v>
      </c>
    </row>
    <row r="155" spans="2:65" s="13" customFormat="1" ht="11.25">
      <c r="B155" s="165"/>
      <c r="D155" s="140" t="s">
        <v>253</v>
      </c>
      <c r="E155" s="166" t="s">
        <v>21</v>
      </c>
      <c r="F155" s="167" t="s">
        <v>872</v>
      </c>
      <c r="H155" s="166" t="s">
        <v>21</v>
      </c>
      <c r="I155" s="168"/>
      <c r="L155" s="165"/>
      <c r="M155" s="169"/>
      <c r="T155" s="170"/>
      <c r="AT155" s="166" t="s">
        <v>253</v>
      </c>
      <c r="AU155" s="166" t="s">
        <v>87</v>
      </c>
      <c r="AV155" s="13" t="s">
        <v>85</v>
      </c>
      <c r="AW155" s="13" t="s">
        <v>38</v>
      </c>
      <c r="AX155" s="13" t="s">
        <v>77</v>
      </c>
      <c r="AY155" s="166" t="s">
        <v>137</v>
      </c>
    </row>
    <row r="156" spans="2:65" s="12" customFormat="1" ht="11.25">
      <c r="B156" s="154"/>
      <c r="D156" s="140" t="s">
        <v>253</v>
      </c>
      <c r="E156" s="155" t="s">
        <v>21</v>
      </c>
      <c r="F156" s="156" t="s">
        <v>896</v>
      </c>
      <c r="H156" s="157">
        <v>121.5</v>
      </c>
      <c r="I156" s="158"/>
      <c r="L156" s="154"/>
      <c r="M156" s="159"/>
      <c r="T156" s="160"/>
      <c r="AT156" s="155" t="s">
        <v>253</v>
      </c>
      <c r="AU156" s="155" t="s">
        <v>87</v>
      </c>
      <c r="AV156" s="12" t="s">
        <v>87</v>
      </c>
      <c r="AW156" s="12" t="s">
        <v>38</v>
      </c>
      <c r="AX156" s="12" t="s">
        <v>77</v>
      </c>
      <c r="AY156" s="155" t="s">
        <v>137</v>
      </c>
    </row>
    <row r="157" spans="2:65" s="12" customFormat="1" ht="11.25">
      <c r="B157" s="154"/>
      <c r="D157" s="140" t="s">
        <v>253</v>
      </c>
      <c r="E157" s="155" t="s">
        <v>21</v>
      </c>
      <c r="F157" s="156" t="s">
        <v>897</v>
      </c>
      <c r="H157" s="157">
        <v>469</v>
      </c>
      <c r="I157" s="158"/>
      <c r="L157" s="154"/>
      <c r="M157" s="159"/>
      <c r="T157" s="160"/>
      <c r="AT157" s="155" t="s">
        <v>253</v>
      </c>
      <c r="AU157" s="155" t="s">
        <v>87</v>
      </c>
      <c r="AV157" s="12" t="s">
        <v>87</v>
      </c>
      <c r="AW157" s="12" t="s">
        <v>38</v>
      </c>
      <c r="AX157" s="12" t="s">
        <v>77</v>
      </c>
      <c r="AY157" s="155" t="s">
        <v>137</v>
      </c>
    </row>
    <row r="158" spans="2:65" s="12" customFormat="1" ht="11.25">
      <c r="B158" s="154"/>
      <c r="D158" s="140" t="s">
        <v>253</v>
      </c>
      <c r="E158" s="155" t="s">
        <v>21</v>
      </c>
      <c r="F158" s="156" t="s">
        <v>898</v>
      </c>
      <c r="H158" s="157">
        <v>2534.8000000000002</v>
      </c>
      <c r="I158" s="158"/>
      <c r="L158" s="154"/>
      <c r="M158" s="159"/>
      <c r="T158" s="160"/>
      <c r="AT158" s="155" t="s">
        <v>253</v>
      </c>
      <c r="AU158" s="155" t="s">
        <v>87</v>
      </c>
      <c r="AV158" s="12" t="s">
        <v>87</v>
      </c>
      <c r="AW158" s="12" t="s">
        <v>38</v>
      </c>
      <c r="AX158" s="12" t="s">
        <v>77</v>
      </c>
      <c r="AY158" s="155" t="s">
        <v>137</v>
      </c>
    </row>
    <row r="159" spans="2:65" s="12" customFormat="1" ht="11.25">
      <c r="B159" s="154"/>
      <c r="D159" s="140" t="s">
        <v>253</v>
      </c>
      <c r="E159" s="155" t="s">
        <v>21</v>
      </c>
      <c r="F159" s="156" t="s">
        <v>899</v>
      </c>
      <c r="H159" s="157">
        <v>53.095999999999997</v>
      </c>
      <c r="I159" s="158"/>
      <c r="L159" s="154"/>
      <c r="M159" s="159"/>
      <c r="T159" s="160"/>
      <c r="AT159" s="155" t="s">
        <v>253</v>
      </c>
      <c r="AU159" s="155" t="s">
        <v>87</v>
      </c>
      <c r="AV159" s="12" t="s">
        <v>87</v>
      </c>
      <c r="AW159" s="12" t="s">
        <v>38</v>
      </c>
      <c r="AX159" s="12" t="s">
        <v>77</v>
      </c>
      <c r="AY159" s="155" t="s">
        <v>137</v>
      </c>
    </row>
    <row r="160" spans="2:65" s="15" customFormat="1" ht="11.25">
      <c r="B160" s="185"/>
      <c r="D160" s="140" t="s">
        <v>253</v>
      </c>
      <c r="E160" s="186" t="s">
        <v>644</v>
      </c>
      <c r="F160" s="187" t="s">
        <v>895</v>
      </c>
      <c r="H160" s="188">
        <v>3178.3960000000002</v>
      </c>
      <c r="I160" s="189"/>
      <c r="L160" s="185"/>
      <c r="M160" s="190"/>
      <c r="T160" s="191"/>
      <c r="AT160" s="186" t="s">
        <v>253</v>
      </c>
      <c r="AU160" s="186" t="s">
        <v>87</v>
      </c>
      <c r="AV160" s="15" t="s">
        <v>140</v>
      </c>
      <c r="AW160" s="15" t="s">
        <v>38</v>
      </c>
      <c r="AX160" s="15" t="s">
        <v>77</v>
      </c>
      <c r="AY160" s="186" t="s">
        <v>137</v>
      </c>
    </row>
    <row r="161" spans="2:65" s="14" customFormat="1" ht="11.25">
      <c r="B161" s="178"/>
      <c r="D161" s="140" t="s">
        <v>253</v>
      </c>
      <c r="E161" s="179" t="s">
        <v>711</v>
      </c>
      <c r="F161" s="180" t="s">
        <v>837</v>
      </c>
      <c r="H161" s="181">
        <v>5463.1890000000003</v>
      </c>
      <c r="I161" s="182"/>
      <c r="L161" s="178"/>
      <c r="M161" s="183"/>
      <c r="T161" s="184"/>
      <c r="AT161" s="179" t="s">
        <v>253</v>
      </c>
      <c r="AU161" s="179" t="s">
        <v>87</v>
      </c>
      <c r="AV161" s="14" t="s">
        <v>153</v>
      </c>
      <c r="AW161" s="14" t="s">
        <v>38</v>
      </c>
      <c r="AX161" s="14" t="s">
        <v>85</v>
      </c>
      <c r="AY161" s="179" t="s">
        <v>137</v>
      </c>
    </row>
    <row r="162" spans="2:65" s="1" customFormat="1" ht="16.5" customHeight="1">
      <c r="B162" s="33"/>
      <c r="C162" s="145" t="s">
        <v>200</v>
      </c>
      <c r="D162" s="145" t="s">
        <v>165</v>
      </c>
      <c r="E162" s="146" t="s">
        <v>900</v>
      </c>
      <c r="F162" s="147" t="s">
        <v>901</v>
      </c>
      <c r="G162" s="148" t="s">
        <v>574</v>
      </c>
      <c r="H162" s="149">
        <v>1792.9369999999999</v>
      </c>
      <c r="I162" s="150"/>
      <c r="J162" s="151">
        <f>ROUND(I162*H162,2)</f>
        <v>0</v>
      </c>
      <c r="K162" s="147" t="s">
        <v>535</v>
      </c>
      <c r="L162" s="33"/>
      <c r="M162" s="152" t="s">
        <v>21</v>
      </c>
      <c r="N162" s="153" t="s">
        <v>48</v>
      </c>
      <c r="P162" s="136">
        <f>O162*H162</f>
        <v>0</v>
      </c>
      <c r="Q162" s="136">
        <v>0</v>
      </c>
      <c r="R162" s="136">
        <f>Q162*H162</f>
        <v>0</v>
      </c>
      <c r="S162" s="136">
        <v>0</v>
      </c>
      <c r="T162" s="137">
        <f>S162*H162</f>
        <v>0</v>
      </c>
      <c r="AR162" s="138" t="s">
        <v>153</v>
      </c>
      <c r="AT162" s="138" t="s">
        <v>165</v>
      </c>
      <c r="AU162" s="138" t="s">
        <v>87</v>
      </c>
      <c r="AY162" s="18" t="s">
        <v>137</v>
      </c>
      <c r="BE162" s="139">
        <f>IF(N162="základní",J162,0)</f>
        <v>0</v>
      </c>
      <c r="BF162" s="139">
        <f>IF(N162="snížená",J162,0)</f>
        <v>0</v>
      </c>
      <c r="BG162" s="139">
        <f>IF(N162="zákl. přenesená",J162,0)</f>
        <v>0</v>
      </c>
      <c r="BH162" s="139">
        <f>IF(N162="sníž. přenesená",J162,0)</f>
        <v>0</v>
      </c>
      <c r="BI162" s="139">
        <f>IF(N162="nulová",J162,0)</f>
        <v>0</v>
      </c>
      <c r="BJ162" s="18" t="s">
        <v>85</v>
      </c>
      <c r="BK162" s="139">
        <f>ROUND(I162*H162,2)</f>
        <v>0</v>
      </c>
      <c r="BL162" s="18" t="s">
        <v>153</v>
      </c>
      <c r="BM162" s="138" t="s">
        <v>902</v>
      </c>
    </row>
    <row r="163" spans="2:65" s="1" customFormat="1" ht="19.5">
      <c r="B163" s="33"/>
      <c r="D163" s="140" t="s">
        <v>147</v>
      </c>
      <c r="F163" s="141" t="s">
        <v>903</v>
      </c>
      <c r="I163" s="142"/>
      <c r="L163" s="33"/>
      <c r="M163" s="143"/>
      <c r="T163" s="54"/>
      <c r="AT163" s="18" t="s">
        <v>147</v>
      </c>
      <c r="AU163" s="18" t="s">
        <v>87</v>
      </c>
    </row>
    <row r="164" spans="2:65" s="1" customFormat="1" ht="11.25">
      <c r="B164" s="33"/>
      <c r="D164" s="163" t="s">
        <v>538</v>
      </c>
      <c r="F164" s="164" t="s">
        <v>904</v>
      </c>
      <c r="I164" s="142"/>
      <c r="L164" s="33"/>
      <c r="M164" s="143"/>
      <c r="T164" s="54"/>
      <c r="AT164" s="18" t="s">
        <v>538</v>
      </c>
      <c r="AU164" s="18" t="s">
        <v>87</v>
      </c>
    </row>
    <row r="165" spans="2:65" s="13" customFormat="1" ht="11.25">
      <c r="B165" s="165"/>
      <c r="D165" s="140" t="s">
        <v>253</v>
      </c>
      <c r="E165" s="166" t="s">
        <v>21</v>
      </c>
      <c r="F165" s="167" t="s">
        <v>905</v>
      </c>
      <c r="H165" s="166" t="s">
        <v>21</v>
      </c>
      <c r="I165" s="168"/>
      <c r="L165" s="165"/>
      <c r="M165" s="169"/>
      <c r="T165" s="170"/>
      <c r="AT165" s="166" t="s">
        <v>253</v>
      </c>
      <c r="AU165" s="166" t="s">
        <v>87</v>
      </c>
      <c r="AV165" s="13" t="s">
        <v>85</v>
      </c>
      <c r="AW165" s="13" t="s">
        <v>38</v>
      </c>
      <c r="AX165" s="13" t="s">
        <v>77</v>
      </c>
      <c r="AY165" s="166" t="s">
        <v>137</v>
      </c>
    </row>
    <row r="166" spans="2:65" s="13" customFormat="1" ht="11.25">
      <c r="B166" s="165"/>
      <c r="D166" s="140" t="s">
        <v>253</v>
      </c>
      <c r="E166" s="166" t="s">
        <v>21</v>
      </c>
      <c r="F166" s="167" t="s">
        <v>906</v>
      </c>
      <c r="H166" s="166" t="s">
        <v>21</v>
      </c>
      <c r="I166" s="168"/>
      <c r="L166" s="165"/>
      <c r="M166" s="169"/>
      <c r="T166" s="170"/>
      <c r="AT166" s="166" t="s">
        <v>253</v>
      </c>
      <c r="AU166" s="166" t="s">
        <v>87</v>
      </c>
      <c r="AV166" s="13" t="s">
        <v>85</v>
      </c>
      <c r="AW166" s="13" t="s">
        <v>38</v>
      </c>
      <c r="AX166" s="13" t="s">
        <v>77</v>
      </c>
      <c r="AY166" s="166" t="s">
        <v>137</v>
      </c>
    </row>
    <row r="167" spans="2:65" s="12" customFormat="1" ht="11.25">
      <c r="B167" s="154"/>
      <c r="D167" s="140" t="s">
        <v>253</v>
      </c>
      <c r="E167" s="155" t="s">
        <v>21</v>
      </c>
      <c r="F167" s="156" t="s">
        <v>907</v>
      </c>
      <c r="H167" s="157">
        <v>6.5449999999999999</v>
      </c>
      <c r="I167" s="158"/>
      <c r="L167" s="154"/>
      <c r="M167" s="159"/>
      <c r="T167" s="160"/>
      <c r="AT167" s="155" t="s">
        <v>253</v>
      </c>
      <c r="AU167" s="155" t="s">
        <v>87</v>
      </c>
      <c r="AV167" s="12" t="s">
        <v>87</v>
      </c>
      <c r="AW167" s="12" t="s">
        <v>38</v>
      </c>
      <c r="AX167" s="12" t="s">
        <v>77</v>
      </c>
      <c r="AY167" s="155" t="s">
        <v>137</v>
      </c>
    </row>
    <row r="168" spans="2:65" s="12" customFormat="1" ht="11.25">
      <c r="B168" s="154"/>
      <c r="D168" s="140" t="s">
        <v>253</v>
      </c>
      <c r="E168" s="155" t="s">
        <v>21</v>
      </c>
      <c r="F168" s="156" t="s">
        <v>908</v>
      </c>
      <c r="H168" s="157">
        <v>13.429</v>
      </c>
      <c r="I168" s="158"/>
      <c r="L168" s="154"/>
      <c r="M168" s="159"/>
      <c r="T168" s="160"/>
      <c r="AT168" s="155" t="s">
        <v>253</v>
      </c>
      <c r="AU168" s="155" t="s">
        <v>87</v>
      </c>
      <c r="AV168" s="12" t="s">
        <v>87</v>
      </c>
      <c r="AW168" s="12" t="s">
        <v>38</v>
      </c>
      <c r="AX168" s="12" t="s">
        <v>77</v>
      </c>
      <c r="AY168" s="155" t="s">
        <v>137</v>
      </c>
    </row>
    <row r="169" spans="2:65" s="12" customFormat="1" ht="11.25">
      <c r="B169" s="154"/>
      <c r="D169" s="140" t="s">
        <v>253</v>
      </c>
      <c r="E169" s="155" t="s">
        <v>21</v>
      </c>
      <c r="F169" s="156" t="s">
        <v>909</v>
      </c>
      <c r="H169" s="157">
        <v>119.85599999999999</v>
      </c>
      <c r="I169" s="158"/>
      <c r="L169" s="154"/>
      <c r="M169" s="159"/>
      <c r="T169" s="160"/>
      <c r="AT169" s="155" t="s">
        <v>253</v>
      </c>
      <c r="AU169" s="155" t="s">
        <v>87</v>
      </c>
      <c r="AV169" s="12" t="s">
        <v>87</v>
      </c>
      <c r="AW169" s="12" t="s">
        <v>38</v>
      </c>
      <c r="AX169" s="12" t="s">
        <v>77</v>
      </c>
      <c r="AY169" s="155" t="s">
        <v>137</v>
      </c>
    </row>
    <row r="170" spans="2:65" s="12" customFormat="1" ht="11.25">
      <c r="B170" s="154"/>
      <c r="D170" s="140" t="s">
        <v>253</v>
      </c>
      <c r="E170" s="155" t="s">
        <v>21</v>
      </c>
      <c r="F170" s="156" t="s">
        <v>910</v>
      </c>
      <c r="H170" s="157">
        <v>76.703999999999994</v>
      </c>
      <c r="I170" s="158"/>
      <c r="L170" s="154"/>
      <c r="M170" s="159"/>
      <c r="T170" s="160"/>
      <c r="AT170" s="155" t="s">
        <v>253</v>
      </c>
      <c r="AU170" s="155" t="s">
        <v>87</v>
      </c>
      <c r="AV170" s="12" t="s">
        <v>87</v>
      </c>
      <c r="AW170" s="12" t="s">
        <v>38</v>
      </c>
      <c r="AX170" s="12" t="s">
        <v>77</v>
      </c>
      <c r="AY170" s="155" t="s">
        <v>137</v>
      </c>
    </row>
    <row r="171" spans="2:65" s="12" customFormat="1" ht="11.25">
      <c r="B171" s="154"/>
      <c r="D171" s="140" t="s">
        <v>253</v>
      </c>
      <c r="E171" s="155" t="s">
        <v>21</v>
      </c>
      <c r="F171" s="156" t="s">
        <v>911</v>
      </c>
      <c r="H171" s="157">
        <v>134.61000000000001</v>
      </c>
      <c r="I171" s="158"/>
      <c r="L171" s="154"/>
      <c r="M171" s="159"/>
      <c r="T171" s="160"/>
      <c r="AT171" s="155" t="s">
        <v>253</v>
      </c>
      <c r="AU171" s="155" t="s">
        <v>87</v>
      </c>
      <c r="AV171" s="12" t="s">
        <v>87</v>
      </c>
      <c r="AW171" s="12" t="s">
        <v>38</v>
      </c>
      <c r="AX171" s="12" t="s">
        <v>77</v>
      </c>
      <c r="AY171" s="155" t="s">
        <v>137</v>
      </c>
    </row>
    <row r="172" spans="2:65" s="12" customFormat="1" ht="11.25">
      <c r="B172" s="154"/>
      <c r="D172" s="140" t="s">
        <v>253</v>
      </c>
      <c r="E172" s="155" t="s">
        <v>21</v>
      </c>
      <c r="F172" s="156" t="s">
        <v>912</v>
      </c>
      <c r="H172" s="157">
        <v>549.79600000000005</v>
      </c>
      <c r="I172" s="158"/>
      <c r="L172" s="154"/>
      <c r="M172" s="159"/>
      <c r="T172" s="160"/>
      <c r="AT172" s="155" t="s">
        <v>253</v>
      </c>
      <c r="AU172" s="155" t="s">
        <v>87</v>
      </c>
      <c r="AV172" s="12" t="s">
        <v>87</v>
      </c>
      <c r="AW172" s="12" t="s">
        <v>38</v>
      </c>
      <c r="AX172" s="12" t="s">
        <v>77</v>
      </c>
      <c r="AY172" s="155" t="s">
        <v>137</v>
      </c>
    </row>
    <row r="173" spans="2:65" s="15" customFormat="1" ht="11.25">
      <c r="B173" s="185"/>
      <c r="D173" s="140" t="s">
        <v>253</v>
      </c>
      <c r="E173" s="186" t="s">
        <v>632</v>
      </c>
      <c r="F173" s="187" t="s">
        <v>895</v>
      </c>
      <c r="H173" s="188">
        <v>900.94</v>
      </c>
      <c r="I173" s="189"/>
      <c r="L173" s="185"/>
      <c r="M173" s="190"/>
      <c r="T173" s="191"/>
      <c r="AT173" s="186" t="s">
        <v>253</v>
      </c>
      <c r="AU173" s="186" t="s">
        <v>87</v>
      </c>
      <c r="AV173" s="15" t="s">
        <v>140</v>
      </c>
      <c r="AW173" s="15" t="s">
        <v>38</v>
      </c>
      <c r="AX173" s="15" t="s">
        <v>77</v>
      </c>
      <c r="AY173" s="186" t="s">
        <v>137</v>
      </c>
    </row>
    <row r="174" spans="2:65" s="13" customFormat="1" ht="11.25">
      <c r="B174" s="165"/>
      <c r="D174" s="140" t="s">
        <v>253</v>
      </c>
      <c r="E174" s="166" t="s">
        <v>21</v>
      </c>
      <c r="F174" s="167" t="s">
        <v>913</v>
      </c>
      <c r="H174" s="166" t="s">
        <v>21</v>
      </c>
      <c r="I174" s="168"/>
      <c r="L174" s="165"/>
      <c r="M174" s="169"/>
      <c r="T174" s="170"/>
      <c r="AT174" s="166" t="s">
        <v>253</v>
      </c>
      <c r="AU174" s="166" t="s">
        <v>87</v>
      </c>
      <c r="AV174" s="13" t="s">
        <v>85</v>
      </c>
      <c r="AW174" s="13" t="s">
        <v>38</v>
      </c>
      <c r="AX174" s="13" t="s">
        <v>77</v>
      </c>
      <c r="AY174" s="166" t="s">
        <v>137</v>
      </c>
    </row>
    <row r="175" spans="2:65" s="12" customFormat="1" ht="11.25">
      <c r="B175" s="154"/>
      <c r="D175" s="140" t="s">
        <v>253</v>
      </c>
      <c r="E175" s="155" t="s">
        <v>21</v>
      </c>
      <c r="F175" s="156" t="s">
        <v>914</v>
      </c>
      <c r="H175" s="157">
        <v>222.09</v>
      </c>
      <c r="I175" s="158"/>
      <c r="L175" s="154"/>
      <c r="M175" s="159"/>
      <c r="T175" s="160"/>
      <c r="AT175" s="155" t="s">
        <v>253</v>
      </c>
      <c r="AU175" s="155" t="s">
        <v>87</v>
      </c>
      <c r="AV175" s="12" t="s">
        <v>87</v>
      </c>
      <c r="AW175" s="12" t="s">
        <v>38</v>
      </c>
      <c r="AX175" s="12" t="s">
        <v>77</v>
      </c>
      <c r="AY175" s="155" t="s">
        <v>137</v>
      </c>
    </row>
    <row r="176" spans="2:65" s="12" customFormat="1" ht="11.25">
      <c r="B176" s="154"/>
      <c r="D176" s="140" t="s">
        <v>253</v>
      </c>
      <c r="E176" s="155" t="s">
        <v>21</v>
      </c>
      <c r="F176" s="156" t="s">
        <v>915</v>
      </c>
      <c r="H176" s="157">
        <v>22.417999999999999</v>
      </c>
      <c r="I176" s="158"/>
      <c r="L176" s="154"/>
      <c r="M176" s="159"/>
      <c r="T176" s="160"/>
      <c r="AT176" s="155" t="s">
        <v>253</v>
      </c>
      <c r="AU176" s="155" t="s">
        <v>87</v>
      </c>
      <c r="AV176" s="12" t="s">
        <v>87</v>
      </c>
      <c r="AW176" s="12" t="s">
        <v>38</v>
      </c>
      <c r="AX176" s="12" t="s">
        <v>77</v>
      </c>
      <c r="AY176" s="155" t="s">
        <v>137</v>
      </c>
    </row>
    <row r="177" spans="2:65" s="12" customFormat="1" ht="11.25">
      <c r="B177" s="154"/>
      <c r="D177" s="140" t="s">
        <v>253</v>
      </c>
      <c r="E177" s="155" t="s">
        <v>21</v>
      </c>
      <c r="F177" s="156" t="s">
        <v>916</v>
      </c>
      <c r="H177" s="157">
        <v>20.138000000000002</v>
      </c>
      <c r="I177" s="158"/>
      <c r="L177" s="154"/>
      <c r="M177" s="159"/>
      <c r="T177" s="160"/>
      <c r="AT177" s="155" t="s">
        <v>253</v>
      </c>
      <c r="AU177" s="155" t="s">
        <v>87</v>
      </c>
      <c r="AV177" s="12" t="s">
        <v>87</v>
      </c>
      <c r="AW177" s="12" t="s">
        <v>38</v>
      </c>
      <c r="AX177" s="12" t="s">
        <v>77</v>
      </c>
      <c r="AY177" s="155" t="s">
        <v>137</v>
      </c>
    </row>
    <row r="178" spans="2:65" s="12" customFormat="1" ht="11.25">
      <c r="B178" s="154"/>
      <c r="D178" s="140" t="s">
        <v>253</v>
      </c>
      <c r="E178" s="155" t="s">
        <v>21</v>
      </c>
      <c r="F178" s="156" t="s">
        <v>917</v>
      </c>
      <c r="H178" s="157">
        <v>17.765000000000001</v>
      </c>
      <c r="I178" s="158"/>
      <c r="L178" s="154"/>
      <c r="M178" s="159"/>
      <c r="T178" s="160"/>
      <c r="AT178" s="155" t="s">
        <v>253</v>
      </c>
      <c r="AU178" s="155" t="s">
        <v>87</v>
      </c>
      <c r="AV178" s="12" t="s">
        <v>87</v>
      </c>
      <c r="AW178" s="12" t="s">
        <v>38</v>
      </c>
      <c r="AX178" s="12" t="s">
        <v>77</v>
      </c>
      <c r="AY178" s="155" t="s">
        <v>137</v>
      </c>
    </row>
    <row r="179" spans="2:65" s="12" customFormat="1" ht="11.25">
      <c r="B179" s="154"/>
      <c r="D179" s="140" t="s">
        <v>253</v>
      </c>
      <c r="E179" s="155" t="s">
        <v>21</v>
      </c>
      <c r="F179" s="156" t="s">
        <v>918</v>
      </c>
      <c r="H179" s="157">
        <v>145.93199999999999</v>
      </c>
      <c r="I179" s="158"/>
      <c r="L179" s="154"/>
      <c r="M179" s="159"/>
      <c r="T179" s="160"/>
      <c r="AT179" s="155" t="s">
        <v>253</v>
      </c>
      <c r="AU179" s="155" t="s">
        <v>87</v>
      </c>
      <c r="AV179" s="12" t="s">
        <v>87</v>
      </c>
      <c r="AW179" s="12" t="s">
        <v>38</v>
      </c>
      <c r="AX179" s="12" t="s">
        <v>77</v>
      </c>
      <c r="AY179" s="155" t="s">
        <v>137</v>
      </c>
    </row>
    <row r="180" spans="2:65" s="12" customFormat="1" ht="11.25">
      <c r="B180" s="154"/>
      <c r="D180" s="140" t="s">
        <v>253</v>
      </c>
      <c r="E180" s="155" t="s">
        <v>21</v>
      </c>
      <c r="F180" s="156" t="s">
        <v>919</v>
      </c>
      <c r="H180" s="157">
        <v>26.876999999999999</v>
      </c>
      <c r="I180" s="158"/>
      <c r="L180" s="154"/>
      <c r="M180" s="159"/>
      <c r="T180" s="160"/>
      <c r="AT180" s="155" t="s">
        <v>253</v>
      </c>
      <c r="AU180" s="155" t="s">
        <v>87</v>
      </c>
      <c r="AV180" s="12" t="s">
        <v>87</v>
      </c>
      <c r="AW180" s="12" t="s">
        <v>38</v>
      </c>
      <c r="AX180" s="12" t="s">
        <v>77</v>
      </c>
      <c r="AY180" s="155" t="s">
        <v>137</v>
      </c>
    </row>
    <row r="181" spans="2:65" s="12" customFormat="1" ht="11.25">
      <c r="B181" s="154"/>
      <c r="D181" s="140" t="s">
        <v>253</v>
      </c>
      <c r="E181" s="155" t="s">
        <v>21</v>
      </c>
      <c r="F181" s="156" t="s">
        <v>920</v>
      </c>
      <c r="H181" s="157">
        <v>87.344999999999999</v>
      </c>
      <c r="I181" s="158"/>
      <c r="L181" s="154"/>
      <c r="M181" s="159"/>
      <c r="T181" s="160"/>
      <c r="AT181" s="155" t="s">
        <v>253</v>
      </c>
      <c r="AU181" s="155" t="s">
        <v>87</v>
      </c>
      <c r="AV181" s="12" t="s">
        <v>87</v>
      </c>
      <c r="AW181" s="12" t="s">
        <v>38</v>
      </c>
      <c r="AX181" s="12" t="s">
        <v>77</v>
      </c>
      <c r="AY181" s="155" t="s">
        <v>137</v>
      </c>
    </row>
    <row r="182" spans="2:65" s="12" customFormat="1" ht="11.25">
      <c r="B182" s="154"/>
      <c r="D182" s="140" t="s">
        <v>253</v>
      </c>
      <c r="E182" s="155" t="s">
        <v>21</v>
      </c>
      <c r="F182" s="156" t="s">
        <v>921</v>
      </c>
      <c r="H182" s="157">
        <v>48.813000000000002</v>
      </c>
      <c r="I182" s="158"/>
      <c r="L182" s="154"/>
      <c r="M182" s="159"/>
      <c r="T182" s="160"/>
      <c r="AT182" s="155" t="s">
        <v>253</v>
      </c>
      <c r="AU182" s="155" t="s">
        <v>87</v>
      </c>
      <c r="AV182" s="12" t="s">
        <v>87</v>
      </c>
      <c r="AW182" s="12" t="s">
        <v>38</v>
      </c>
      <c r="AX182" s="12" t="s">
        <v>77</v>
      </c>
      <c r="AY182" s="155" t="s">
        <v>137</v>
      </c>
    </row>
    <row r="183" spans="2:65" s="12" customFormat="1" ht="11.25">
      <c r="B183" s="154"/>
      <c r="D183" s="140" t="s">
        <v>253</v>
      </c>
      <c r="E183" s="155" t="s">
        <v>21</v>
      </c>
      <c r="F183" s="156" t="s">
        <v>922</v>
      </c>
      <c r="H183" s="157">
        <v>67.278999999999996</v>
      </c>
      <c r="I183" s="158"/>
      <c r="L183" s="154"/>
      <c r="M183" s="159"/>
      <c r="T183" s="160"/>
      <c r="AT183" s="155" t="s">
        <v>253</v>
      </c>
      <c r="AU183" s="155" t="s">
        <v>87</v>
      </c>
      <c r="AV183" s="12" t="s">
        <v>87</v>
      </c>
      <c r="AW183" s="12" t="s">
        <v>38</v>
      </c>
      <c r="AX183" s="12" t="s">
        <v>77</v>
      </c>
      <c r="AY183" s="155" t="s">
        <v>137</v>
      </c>
    </row>
    <row r="184" spans="2:65" s="12" customFormat="1" ht="11.25">
      <c r="B184" s="154"/>
      <c r="D184" s="140" t="s">
        <v>253</v>
      </c>
      <c r="E184" s="155" t="s">
        <v>21</v>
      </c>
      <c r="F184" s="156" t="s">
        <v>923</v>
      </c>
      <c r="H184" s="157">
        <v>113.39</v>
      </c>
      <c r="I184" s="158"/>
      <c r="L184" s="154"/>
      <c r="M184" s="159"/>
      <c r="T184" s="160"/>
      <c r="AT184" s="155" t="s">
        <v>253</v>
      </c>
      <c r="AU184" s="155" t="s">
        <v>87</v>
      </c>
      <c r="AV184" s="12" t="s">
        <v>87</v>
      </c>
      <c r="AW184" s="12" t="s">
        <v>38</v>
      </c>
      <c r="AX184" s="12" t="s">
        <v>77</v>
      </c>
      <c r="AY184" s="155" t="s">
        <v>137</v>
      </c>
    </row>
    <row r="185" spans="2:65" s="12" customFormat="1" ht="11.25">
      <c r="B185" s="154"/>
      <c r="D185" s="140" t="s">
        <v>253</v>
      </c>
      <c r="E185" s="155" t="s">
        <v>21</v>
      </c>
      <c r="F185" s="156" t="s">
        <v>924</v>
      </c>
      <c r="H185" s="157">
        <v>64.034999999999997</v>
      </c>
      <c r="I185" s="158"/>
      <c r="L185" s="154"/>
      <c r="M185" s="159"/>
      <c r="T185" s="160"/>
      <c r="AT185" s="155" t="s">
        <v>253</v>
      </c>
      <c r="AU185" s="155" t="s">
        <v>87</v>
      </c>
      <c r="AV185" s="12" t="s">
        <v>87</v>
      </c>
      <c r="AW185" s="12" t="s">
        <v>38</v>
      </c>
      <c r="AX185" s="12" t="s">
        <v>77</v>
      </c>
      <c r="AY185" s="155" t="s">
        <v>137</v>
      </c>
    </row>
    <row r="186" spans="2:65" s="12" customFormat="1" ht="11.25">
      <c r="B186" s="154"/>
      <c r="D186" s="140" t="s">
        <v>253</v>
      </c>
      <c r="E186" s="155" t="s">
        <v>21</v>
      </c>
      <c r="F186" s="156" t="s">
        <v>925</v>
      </c>
      <c r="H186" s="157">
        <v>55.914999999999999</v>
      </c>
      <c r="I186" s="158"/>
      <c r="L186" s="154"/>
      <c r="M186" s="159"/>
      <c r="T186" s="160"/>
      <c r="AT186" s="155" t="s">
        <v>253</v>
      </c>
      <c r="AU186" s="155" t="s">
        <v>87</v>
      </c>
      <c r="AV186" s="12" t="s">
        <v>87</v>
      </c>
      <c r="AW186" s="12" t="s">
        <v>38</v>
      </c>
      <c r="AX186" s="12" t="s">
        <v>77</v>
      </c>
      <c r="AY186" s="155" t="s">
        <v>137</v>
      </c>
    </row>
    <row r="187" spans="2:65" s="15" customFormat="1" ht="11.25">
      <c r="B187" s="185"/>
      <c r="D187" s="140" t="s">
        <v>253</v>
      </c>
      <c r="E187" s="186" t="s">
        <v>629</v>
      </c>
      <c r="F187" s="187" t="s">
        <v>895</v>
      </c>
      <c r="H187" s="188">
        <v>891.99699999999996</v>
      </c>
      <c r="I187" s="189"/>
      <c r="L187" s="185"/>
      <c r="M187" s="190"/>
      <c r="T187" s="191"/>
      <c r="AT187" s="186" t="s">
        <v>253</v>
      </c>
      <c r="AU187" s="186" t="s">
        <v>87</v>
      </c>
      <c r="AV187" s="15" t="s">
        <v>140</v>
      </c>
      <c r="AW187" s="15" t="s">
        <v>38</v>
      </c>
      <c r="AX187" s="15" t="s">
        <v>77</v>
      </c>
      <c r="AY187" s="186" t="s">
        <v>137</v>
      </c>
    </row>
    <row r="188" spans="2:65" s="14" customFormat="1" ht="11.25">
      <c r="B188" s="178"/>
      <c r="D188" s="140" t="s">
        <v>253</v>
      </c>
      <c r="E188" s="179" t="s">
        <v>626</v>
      </c>
      <c r="F188" s="180" t="s">
        <v>837</v>
      </c>
      <c r="H188" s="181">
        <v>1792.9369999999999</v>
      </c>
      <c r="I188" s="182"/>
      <c r="L188" s="178"/>
      <c r="M188" s="183"/>
      <c r="T188" s="184"/>
      <c r="AT188" s="179" t="s">
        <v>253</v>
      </c>
      <c r="AU188" s="179" t="s">
        <v>87</v>
      </c>
      <c r="AV188" s="14" t="s">
        <v>153</v>
      </c>
      <c r="AW188" s="14" t="s">
        <v>38</v>
      </c>
      <c r="AX188" s="14" t="s">
        <v>85</v>
      </c>
      <c r="AY188" s="179" t="s">
        <v>137</v>
      </c>
    </row>
    <row r="189" spans="2:65" s="1" customFormat="1" ht="21.75" customHeight="1">
      <c r="B189" s="33"/>
      <c r="C189" s="145" t="s">
        <v>175</v>
      </c>
      <c r="D189" s="145" t="s">
        <v>165</v>
      </c>
      <c r="E189" s="146" t="s">
        <v>926</v>
      </c>
      <c r="F189" s="147" t="s">
        <v>927</v>
      </c>
      <c r="G189" s="148" t="s">
        <v>574</v>
      </c>
      <c r="H189" s="149">
        <v>2177.9630000000002</v>
      </c>
      <c r="I189" s="150"/>
      <c r="J189" s="151">
        <f>ROUND(I189*H189,2)</f>
        <v>0</v>
      </c>
      <c r="K189" s="147" t="s">
        <v>535</v>
      </c>
      <c r="L189" s="33"/>
      <c r="M189" s="152" t="s">
        <v>21</v>
      </c>
      <c r="N189" s="153" t="s">
        <v>48</v>
      </c>
      <c r="P189" s="136">
        <f>O189*H189</f>
        <v>0</v>
      </c>
      <c r="Q189" s="136">
        <v>0</v>
      </c>
      <c r="R189" s="136">
        <f>Q189*H189</f>
        <v>0</v>
      </c>
      <c r="S189" s="136">
        <v>0</v>
      </c>
      <c r="T189" s="137">
        <f>S189*H189</f>
        <v>0</v>
      </c>
      <c r="AR189" s="138" t="s">
        <v>153</v>
      </c>
      <c r="AT189" s="138" t="s">
        <v>165</v>
      </c>
      <c r="AU189" s="138" t="s">
        <v>87</v>
      </c>
      <c r="AY189" s="18" t="s">
        <v>137</v>
      </c>
      <c r="BE189" s="139">
        <f>IF(N189="základní",J189,0)</f>
        <v>0</v>
      </c>
      <c r="BF189" s="139">
        <f>IF(N189="snížená",J189,0)</f>
        <v>0</v>
      </c>
      <c r="BG189" s="139">
        <f>IF(N189="zákl. přenesená",J189,0)</f>
        <v>0</v>
      </c>
      <c r="BH189" s="139">
        <f>IF(N189="sníž. přenesená",J189,0)</f>
        <v>0</v>
      </c>
      <c r="BI189" s="139">
        <f>IF(N189="nulová",J189,0)</f>
        <v>0</v>
      </c>
      <c r="BJ189" s="18" t="s">
        <v>85</v>
      </c>
      <c r="BK189" s="139">
        <f>ROUND(I189*H189,2)</f>
        <v>0</v>
      </c>
      <c r="BL189" s="18" t="s">
        <v>153</v>
      </c>
      <c r="BM189" s="138" t="s">
        <v>928</v>
      </c>
    </row>
    <row r="190" spans="2:65" s="1" customFormat="1" ht="19.5">
      <c r="B190" s="33"/>
      <c r="D190" s="140" t="s">
        <v>147</v>
      </c>
      <c r="F190" s="141" t="s">
        <v>929</v>
      </c>
      <c r="I190" s="142"/>
      <c r="L190" s="33"/>
      <c r="M190" s="143"/>
      <c r="T190" s="54"/>
      <c r="AT190" s="18" t="s">
        <v>147</v>
      </c>
      <c r="AU190" s="18" t="s">
        <v>87</v>
      </c>
    </row>
    <row r="191" spans="2:65" s="1" customFormat="1" ht="11.25">
      <c r="B191" s="33"/>
      <c r="D191" s="163" t="s">
        <v>538</v>
      </c>
      <c r="F191" s="164" t="s">
        <v>930</v>
      </c>
      <c r="I191" s="142"/>
      <c r="L191" s="33"/>
      <c r="M191" s="143"/>
      <c r="T191" s="54"/>
      <c r="AT191" s="18" t="s">
        <v>538</v>
      </c>
      <c r="AU191" s="18" t="s">
        <v>87</v>
      </c>
    </row>
    <row r="192" spans="2:65" s="1" customFormat="1" ht="19.5">
      <c r="B192" s="33"/>
      <c r="D192" s="140" t="s">
        <v>149</v>
      </c>
      <c r="F192" s="144" t="s">
        <v>931</v>
      </c>
      <c r="I192" s="142"/>
      <c r="L192" s="33"/>
      <c r="M192" s="143"/>
      <c r="T192" s="54"/>
      <c r="AT192" s="18" t="s">
        <v>149</v>
      </c>
      <c r="AU192" s="18" t="s">
        <v>87</v>
      </c>
    </row>
    <row r="193" spans="2:65" s="13" customFormat="1" ht="11.25">
      <c r="B193" s="165"/>
      <c r="D193" s="140" t="s">
        <v>253</v>
      </c>
      <c r="E193" s="166" t="s">
        <v>21</v>
      </c>
      <c r="F193" s="167" t="s">
        <v>932</v>
      </c>
      <c r="H193" s="166" t="s">
        <v>21</v>
      </c>
      <c r="I193" s="168"/>
      <c r="L193" s="165"/>
      <c r="M193" s="169"/>
      <c r="T193" s="170"/>
      <c r="AT193" s="166" t="s">
        <v>253</v>
      </c>
      <c r="AU193" s="166" t="s">
        <v>87</v>
      </c>
      <c r="AV193" s="13" t="s">
        <v>85</v>
      </c>
      <c r="AW193" s="13" t="s">
        <v>38</v>
      </c>
      <c r="AX193" s="13" t="s">
        <v>77</v>
      </c>
      <c r="AY193" s="166" t="s">
        <v>137</v>
      </c>
    </row>
    <row r="194" spans="2:65" s="12" customFormat="1" ht="11.25">
      <c r="B194" s="154"/>
      <c r="D194" s="140" t="s">
        <v>253</v>
      </c>
      <c r="E194" s="155" t="s">
        <v>21</v>
      </c>
      <c r="F194" s="156" t="s">
        <v>933</v>
      </c>
      <c r="H194" s="157">
        <v>476.75900000000001</v>
      </c>
      <c r="I194" s="158"/>
      <c r="L194" s="154"/>
      <c r="M194" s="159"/>
      <c r="T194" s="160"/>
      <c r="AT194" s="155" t="s">
        <v>253</v>
      </c>
      <c r="AU194" s="155" t="s">
        <v>87</v>
      </c>
      <c r="AV194" s="12" t="s">
        <v>87</v>
      </c>
      <c r="AW194" s="12" t="s">
        <v>38</v>
      </c>
      <c r="AX194" s="12" t="s">
        <v>77</v>
      </c>
      <c r="AY194" s="155" t="s">
        <v>137</v>
      </c>
    </row>
    <row r="195" spans="2:65" s="12" customFormat="1" ht="11.25">
      <c r="B195" s="154"/>
      <c r="D195" s="140" t="s">
        <v>253</v>
      </c>
      <c r="E195" s="155" t="s">
        <v>21</v>
      </c>
      <c r="F195" s="156" t="s">
        <v>632</v>
      </c>
      <c r="H195" s="157">
        <v>900.94</v>
      </c>
      <c r="I195" s="158"/>
      <c r="L195" s="154"/>
      <c r="M195" s="159"/>
      <c r="T195" s="160"/>
      <c r="AT195" s="155" t="s">
        <v>253</v>
      </c>
      <c r="AU195" s="155" t="s">
        <v>87</v>
      </c>
      <c r="AV195" s="12" t="s">
        <v>87</v>
      </c>
      <c r="AW195" s="12" t="s">
        <v>38</v>
      </c>
      <c r="AX195" s="12" t="s">
        <v>77</v>
      </c>
      <c r="AY195" s="155" t="s">
        <v>137</v>
      </c>
    </row>
    <row r="196" spans="2:65" s="15" customFormat="1" ht="11.25">
      <c r="B196" s="185"/>
      <c r="D196" s="140" t="s">
        <v>253</v>
      </c>
      <c r="E196" s="186" t="s">
        <v>21</v>
      </c>
      <c r="F196" s="187" t="s">
        <v>895</v>
      </c>
      <c r="H196" s="188">
        <v>1377.6990000000001</v>
      </c>
      <c r="I196" s="189"/>
      <c r="L196" s="185"/>
      <c r="M196" s="190"/>
      <c r="T196" s="191"/>
      <c r="AT196" s="186" t="s">
        <v>253</v>
      </c>
      <c r="AU196" s="186" t="s">
        <v>87</v>
      </c>
      <c r="AV196" s="15" t="s">
        <v>140</v>
      </c>
      <c r="AW196" s="15" t="s">
        <v>38</v>
      </c>
      <c r="AX196" s="15" t="s">
        <v>77</v>
      </c>
      <c r="AY196" s="186" t="s">
        <v>137</v>
      </c>
    </row>
    <row r="197" spans="2:65" s="13" customFormat="1" ht="11.25">
      <c r="B197" s="165"/>
      <c r="D197" s="140" t="s">
        <v>253</v>
      </c>
      <c r="E197" s="166" t="s">
        <v>21</v>
      </c>
      <c r="F197" s="167" t="s">
        <v>934</v>
      </c>
      <c r="H197" s="166" t="s">
        <v>21</v>
      </c>
      <c r="I197" s="168"/>
      <c r="L197" s="165"/>
      <c r="M197" s="169"/>
      <c r="T197" s="170"/>
      <c r="AT197" s="166" t="s">
        <v>253</v>
      </c>
      <c r="AU197" s="166" t="s">
        <v>87</v>
      </c>
      <c r="AV197" s="13" t="s">
        <v>85</v>
      </c>
      <c r="AW197" s="13" t="s">
        <v>38</v>
      </c>
      <c r="AX197" s="13" t="s">
        <v>77</v>
      </c>
      <c r="AY197" s="166" t="s">
        <v>137</v>
      </c>
    </row>
    <row r="198" spans="2:65" s="12" customFormat="1" ht="11.25">
      <c r="B198" s="154"/>
      <c r="D198" s="140" t="s">
        <v>253</v>
      </c>
      <c r="E198" s="155" t="s">
        <v>21</v>
      </c>
      <c r="F198" s="156" t="s">
        <v>763</v>
      </c>
      <c r="H198" s="157">
        <v>192.517</v>
      </c>
      <c r="I198" s="158"/>
      <c r="L198" s="154"/>
      <c r="M198" s="159"/>
      <c r="T198" s="160"/>
      <c r="AT198" s="155" t="s">
        <v>253</v>
      </c>
      <c r="AU198" s="155" t="s">
        <v>87</v>
      </c>
      <c r="AV198" s="12" t="s">
        <v>87</v>
      </c>
      <c r="AW198" s="12" t="s">
        <v>38</v>
      </c>
      <c r="AX198" s="12" t="s">
        <v>77</v>
      </c>
      <c r="AY198" s="155" t="s">
        <v>137</v>
      </c>
    </row>
    <row r="199" spans="2:65" s="12" customFormat="1" ht="11.25">
      <c r="B199" s="154"/>
      <c r="D199" s="140" t="s">
        <v>253</v>
      </c>
      <c r="E199" s="155" t="s">
        <v>21</v>
      </c>
      <c r="F199" s="156" t="s">
        <v>935</v>
      </c>
      <c r="H199" s="157">
        <v>607.74699999999996</v>
      </c>
      <c r="I199" s="158"/>
      <c r="L199" s="154"/>
      <c r="M199" s="159"/>
      <c r="T199" s="160"/>
      <c r="AT199" s="155" t="s">
        <v>253</v>
      </c>
      <c r="AU199" s="155" t="s">
        <v>87</v>
      </c>
      <c r="AV199" s="12" t="s">
        <v>87</v>
      </c>
      <c r="AW199" s="12" t="s">
        <v>38</v>
      </c>
      <c r="AX199" s="12" t="s">
        <v>77</v>
      </c>
      <c r="AY199" s="155" t="s">
        <v>137</v>
      </c>
    </row>
    <row r="200" spans="2:65" s="15" customFormat="1" ht="11.25">
      <c r="B200" s="185"/>
      <c r="D200" s="140" t="s">
        <v>253</v>
      </c>
      <c r="E200" s="186" t="s">
        <v>936</v>
      </c>
      <c r="F200" s="187" t="s">
        <v>895</v>
      </c>
      <c r="H200" s="188">
        <v>800.26400000000001</v>
      </c>
      <c r="I200" s="189"/>
      <c r="L200" s="185"/>
      <c r="M200" s="190"/>
      <c r="T200" s="191"/>
      <c r="AT200" s="186" t="s">
        <v>253</v>
      </c>
      <c r="AU200" s="186" t="s">
        <v>87</v>
      </c>
      <c r="AV200" s="15" t="s">
        <v>140</v>
      </c>
      <c r="AW200" s="15" t="s">
        <v>38</v>
      </c>
      <c r="AX200" s="15" t="s">
        <v>77</v>
      </c>
      <c r="AY200" s="186" t="s">
        <v>137</v>
      </c>
    </row>
    <row r="201" spans="2:65" s="14" customFormat="1" ht="11.25">
      <c r="B201" s="178"/>
      <c r="D201" s="140" t="s">
        <v>253</v>
      </c>
      <c r="E201" s="179" t="s">
        <v>21</v>
      </c>
      <c r="F201" s="180" t="s">
        <v>837</v>
      </c>
      <c r="H201" s="181">
        <v>2177.9630000000002</v>
      </c>
      <c r="I201" s="182"/>
      <c r="L201" s="178"/>
      <c r="M201" s="183"/>
      <c r="T201" s="184"/>
      <c r="AT201" s="179" t="s">
        <v>253</v>
      </c>
      <c r="AU201" s="179" t="s">
        <v>87</v>
      </c>
      <c r="AV201" s="14" t="s">
        <v>153</v>
      </c>
      <c r="AW201" s="14" t="s">
        <v>38</v>
      </c>
      <c r="AX201" s="14" t="s">
        <v>85</v>
      </c>
      <c r="AY201" s="179" t="s">
        <v>137</v>
      </c>
    </row>
    <row r="202" spans="2:65" s="1" customFormat="1" ht="16.5" customHeight="1">
      <c r="B202" s="33"/>
      <c r="C202" s="145" t="s">
        <v>205</v>
      </c>
      <c r="D202" s="145" t="s">
        <v>165</v>
      </c>
      <c r="E202" s="146" t="s">
        <v>937</v>
      </c>
      <c r="F202" s="147" t="s">
        <v>938</v>
      </c>
      <c r="G202" s="148" t="s">
        <v>574</v>
      </c>
      <c r="H202" s="149">
        <v>1510.4</v>
      </c>
      <c r="I202" s="150"/>
      <c r="J202" s="151">
        <f>ROUND(I202*H202,2)</f>
        <v>0</v>
      </c>
      <c r="K202" s="147" t="s">
        <v>21</v>
      </c>
      <c r="L202" s="33"/>
      <c r="M202" s="152" t="s">
        <v>21</v>
      </c>
      <c r="N202" s="153" t="s">
        <v>48</v>
      </c>
      <c r="P202" s="136">
        <f>O202*H202</f>
        <v>0</v>
      </c>
      <c r="Q202" s="136">
        <v>0</v>
      </c>
      <c r="R202" s="136">
        <f>Q202*H202</f>
        <v>0</v>
      </c>
      <c r="S202" s="136">
        <v>0</v>
      </c>
      <c r="T202" s="137">
        <f>S202*H202</f>
        <v>0</v>
      </c>
      <c r="AR202" s="138" t="s">
        <v>153</v>
      </c>
      <c r="AT202" s="138" t="s">
        <v>165</v>
      </c>
      <c r="AU202" s="138" t="s">
        <v>87</v>
      </c>
      <c r="AY202" s="18" t="s">
        <v>137</v>
      </c>
      <c r="BE202" s="139">
        <f>IF(N202="základní",J202,0)</f>
        <v>0</v>
      </c>
      <c r="BF202" s="139">
        <f>IF(N202="snížená",J202,0)</f>
        <v>0</v>
      </c>
      <c r="BG202" s="139">
        <f>IF(N202="zákl. přenesená",J202,0)</f>
        <v>0</v>
      </c>
      <c r="BH202" s="139">
        <f>IF(N202="sníž. přenesená",J202,0)</f>
        <v>0</v>
      </c>
      <c r="BI202" s="139">
        <f>IF(N202="nulová",J202,0)</f>
        <v>0</v>
      </c>
      <c r="BJ202" s="18" t="s">
        <v>85</v>
      </c>
      <c r="BK202" s="139">
        <f>ROUND(I202*H202,2)</f>
        <v>0</v>
      </c>
      <c r="BL202" s="18" t="s">
        <v>153</v>
      </c>
      <c r="BM202" s="138" t="s">
        <v>939</v>
      </c>
    </row>
    <row r="203" spans="2:65" s="1" customFormat="1" ht="68.25">
      <c r="B203" s="33"/>
      <c r="D203" s="140" t="s">
        <v>147</v>
      </c>
      <c r="F203" s="141" t="s">
        <v>940</v>
      </c>
      <c r="I203" s="142"/>
      <c r="L203" s="33"/>
      <c r="M203" s="143"/>
      <c r="T203" s="54"/>
      <c r="AT203" s="18" t="s">
        <v>147</v>
      </c>
      <c r="AU203" s="18" t="s">
        <v>87</v>
      </c>
    </row>
    <row r="204" spans="2:65" s="13" customFormat="1" ht="11.25">
      <c r="B204" s="165"/>
      <c r="D204" s="140" t="s">
        <v>253</v>
      </c>
      <c r="E204" s="166" t="s">
        <v>21</v>
      </c>
      <c r="F204" s="167" t="s">
        <v>941</v>
      </c>
      <c r="H204" s="166" t="s">
        <v>21</v>
      </c>
      <c r="I204" s="168"/>
      <c r="L204" s="165"/>
      <c r="M204" s="169"/>
      <c r="T204" s="170"/>
      <c r="AT204" s="166" t="s">
        <v>253</v>
      </c>
      <c r="AU204" s="166" t="s">
        <v>87</v>
      </c>
      <c r="AV204" s="13" t="s">
        <v>85</v>
      </c>
      <c r="AW204" s="13" t="s">
        <v>38</v>
      </c>
      <c r="AX204" s="13" t="s">
        <v>77</v>
      </c>
      <c r="AY204" s="166" t="s">
        <v>137</v>
      </c>
    </row>
    <row r="205" spans="2:65" s="12" customFormat="1" ht="11.25">
      <c r="B205" s="154"/>
      <c r="D205" s="140" t="s">
        <v>253</v>
      </c>
      <c r="E205" s="155" t="s">
        <v>21</v>
      </c>
      <c r="F205" s="156" t="s">
        <v>942</v>
      </c>
      <c r="H205" s="157">
        <v>342.71899999999999</v>
      </c>
      <c r="I205" s="158"/>
      <c r="L205" s="154"/>
      <c r="M205" s="159"/>
      <c r="T205" s="160"/>
      <c r="AT205" s="155" t="s">
        <v>253</v>
      </c>
      <c r="AU205" s="155" t="s">
        <v>87</v>
      </c>
      <c r="AV205" s="12" t="s">
        <v>87</v>
      </c>
      <c r="AW205" s="12" t="s">
        <v>38</v>
      </c>
      <c r="AX205" s="12" t="s">
        <v>77</v>
      </c>
      <c r="AY205" s="155" t="s">
        <v>137</v>
      </c>
    </row>
    <row r="206" spans="2:65" s="12" customFormat="1" ht="11.25">
      <c r="B206" s="154"/>
      <c r="D206" s="140" t="s">
        <v>253</v>
      </c>
      <c r="E206" s="155" t="s">
        <v>21</v>
      </c>
      <c r="F206" s="156" t="s">
        <v>629</v>
      </c>
      <c r="H206" s="157">
        <v>891.99699999999996</v>
      </c>
      <c r="I206" s="158"/>
      <c r="L206" s="154"/>
      <c r="M206" s="159"/>
      <c r="T206" s="160"/>
      <c r="AT206" s="155" t="s">
        <v>253</v>
      </c>
      <c r="AU206" s="155" t="s">
        <v>87</v>
      </c>
      <c r="AV206" s="12" t="s">
        <v>87</v>
      </c>
      <c r="AW206" s="12" t="s">
        <v>38</v>
      </c>
      <c r="AX206" s="12" t="s">
        <v>77</v>
      </c>
      <c r="AY206" s="155" t="s">
        <v>137</v>
      </c>
    </row>
    <row r="207" spans="2:65" s="13" customFormat="1" ht="11.25">
      <c r="B207" s="165"/>
      <c r="D207" s="140" t="s">
        <v>253</v>
      </c>
      <c r="E207" s="166" t="s">
        <v>21</v>
      </c>
      <c r="F207" s="167" t="s">
        <v>943</v>
      </c>
      <c r="H207" s="166" t="s">
        <v>21</v>
      </c>
      <c r="I207" s="168"/>
      <c r="L207" s="165"/>
      <c r="M207" s="169"/>
      <c r="T207" s="170"/>
      <c r="AT207" s="166" t="s">
        <v>253</v>
      </c>
      <c r="AU207" s="166" t="s">
        <v>87</v>
      </c>
      <c r="AV207" s="13" t="s">
        <v>85</v>
      </c>
      <c r="AW207" s="13" t="s">
        <v>38</v>
      </c>
      <c r="AX207" s="13" t="s">
        <v>77</v>
      </c>
      <c r="AY207" s="166" t="s">
        <v>137</v>
      </c>
    </row>
    <row r="208" spans="2:65" s="12" customFormat="1" ht="11.25">
      <c r="B208" s="154"/>
      <c r="D208" s="140" t="s">
        <v>253</v>
      </c>
      <c r="E208" s="155" t="s">
        <v>21</v>
      </c>
      <c r="F208" s="156" t="s">
        <v>944</v>
      </c>
      <c r="H208" s="157">
        <v>63.951999999999998</v>
      </c>
      <c r="I208" s="158"/>
      <c r="L208" s="154"/>
      <c r="M208" s="159"/>
      <c r="T208" s="160"/>
      <c r="AT208" s="155" t="s">
        <v>253</v>
      </c>
      <c r="AU208" s="155" t="s">
        <v>87</v>
      </c>
      <c r="AV208" s="12" t="s">
        <v>87</v>
      </c>
      <c r="AW208" s="12" t="s">
        <v>38</v>
      </c>
      <c r="AX208" s="12" t="s">
        <v>77</v>
      </c>
      <c r="AY208" s="155" t="s">
        <v>137</v>
      </c>
    </row>
    <row r="209" spans="2:65" s="12" customFormat="1" ht="11.25">
      <c r="B209" s="154"/>
      <c r="D209" s="140" t="s">
        <v>253</v>
      </c>
      <c r="E209" s="155" t="s">
        <v>21</v>
      </c>
      <c r="F209" s="156" t="s">
        <v>945</v>
      </c>
      <c r="H209" s="157">
        <v>211.732</v>
      </c>
      <c r="I209" s="158"/>
      <c r="L209" s="154"/>
      <c r="M209" s="159"/>
      <c r="T209" s="160"/>
      <c r="AT209" s="155" t="s">
        <v>253</v>
      </c>
      <c r="AU209" s="155" t="s">
        <v>87</v>
      </c>
      <c r="AV209" s="12" t="s">
        <v>87</v>
      </c>
      <c r="AW209" s="12" t="s">
        <v>38</v>
      </c>
      <c r="AX209" s="12" t="s">
        <v>77</v>
      </c>
      <c r="AY209" s="155" t="s">
        <v>137</v>
      </c>
    </row>
    <row r="210" spans="2:65" s="14" customFormat="1" ht="11.25">
      <c r="B210" s="178"/>
      <c r="D210" s="140" t="s">
        <v>253</v>
      </c>
      <c r="E210" s="179" t="s">
        <v>21</v>
      </c>
      <c r="F210" s="180" t="s">
        <v>837</v>
      </c>
      <c r="H210" s="181">
        <v>1510.4</v>
      </c>
      <c r="I210" s="182"/>
      <c r="L210" s="178"/>
      <c r="M210" s="183"/>
      <c r="T210" s="184"/>
      <c r="AT210" s="179" t="s">
        <v>253</v>
      </c>
      <c r="AU210" s="179" t="s">
        <v>87</v>
      </c>
      <c r="AV210" s="14" t="s">
        <v>153</v>
      </c>
      <c r="AW210" s="14" t="s">
        <v>38</v>
      </c>
      <c r="AX210" s="14" t="s">
        <v>85</v>
      </c>
      <c r="AY210" s="179" t="s">
        <v>137</v>
      </c>
    </row>
    <row r="211" spans="2:65" s="1" customFormat="1" ht="16.5" customHeight="1">
      <c r="B211" s="33"/>
      <c r="C211" s="145" t="s">
        <v>210</v>
      </c>
      <c r="D211" s="145" t="s">
        <v>165</v>
      </c>
      <c r="E211" s="146" t="s">
        <v>946</v>
      </c>
      <c r="F211" s="147" t="s">
        <v>947</v>
      </c>
      <c r="G211" s="148" t="s">
        <v>590</v>
      </c>
      <c r="H211" s="149">
        <v>4098.82</v>
      </c>
      <c r="I211" s="150"/>
      <c r="J211" s="151">
        <f>ROUND(I211*H211,2)</f>
        <v>0</v>
      </c>
      <c r="K211" s="147" t="s">
        <v>21</v>
      </c>
      <c r="L211" s="33"/>
      <c r="M211" s="152" t="s">
        <v>21</v>
      </c>
      <c r="N211" s="153" t="s">
        <v>48</v>
      </c>
      <c r="P211" s="136">
        <f>O211*H211</f>
        <v>0</v>
      </c>
      <c r="Q211" s="136">
        <v>0</v>
      </c>
      <c r="R211" s="136">
        <f>Q211*H211</f>
        <v>0</v>
      </c>
      <c r="S211" s="136">
        <v>0</v>
      </c>
      <c r="T211" s="137">
        <f>S211*H211</f>
        <v>0</v>
      </c>
      <c r="AR211" s="138" t="s">
        <v>153</v>
      </c>
      <c r="AT211" s="138" t="s">
        <v>165</v>
      </c>
      <c r="AU211" s="138" t="s">
        <v>87</v>
      </c>
      <c r="AY211" s="18" t="s">
        <v>137</v>
      </c>
      <c r="BE211" s="139">
        <f>IF(N211="základní",J211,0)</f>
        <v>0</v>
      </c>
      <c r="BF211" s="139">
        <f>IF(N211="snížená",J211,0)</f>
        <v>0</v>
      </c>
      <c r="BG211" s="139">
        <f>IF(N211="zákl. přenesená",J211,0)</f>
        <v>0</v>
      </c>
      <c r="BH211" s="139">
        <f>IF(N211="sníž. přenesená",J211,0)</f>
        <v>0</v>
      </c>
      <c r="BI211" s="139">
        <f>IF(N211="nulová",J211,0)</f>
        <v>0</v>
      </c>
      <c r="BJ211" s="18" t="s">
        <v>85</v>
      </c>
      <c r="BK211" s="139">
        <f>ROUND(I211*H211,2)</f>
        <v>0</v>
      </c>
      <c r="BL211" s="18" t="s">
        <v>153</v>
      </c>
      <c r="BM211" s="138" t="s">
        <v>948</v>
      </c>
    </row>
    <row r="212" spans="2:65" s="1" customFormat="1" ht="48.75">
      <c r="B212" s="33"/>
      <c r="D212" s="140" t="s">
        <v>147</v>
      </c>
      <c r="F212" s="141" t="s">
        <v>949</v>
      </c>
      <c r="I212" s="142"/>
      <c r="L212" s="33"/>
      <c r="M212" s="143"/>
      <c r="T212" s="54"/>
      <c r="AT212" s="18" t="s">
        <v>147</v>
      </c>
      <c r="AU212" s="18" t="s">
        <v>87</v>
      </c>
    </row>
    <row r="213" spans="2:65" s="1" customFormat="1" ht="19.5">
      <c r="B213" s="33"/>
      <c r="D213" s="140" t="s">
        <v>149</v>
      </c>
      <c r="F213" s="144" t="s">
        <v>950</v>
      </c>
      <c r="I213" s="142"/>
      <c r="L213" s="33"/>
      <c r="M213" s="143"/>
      <c r="T213" s="54"/>
      <c r="AT213" s="18" t="s">
        <v>149</v>
      </c>
      <c r="AU213" s="18" t="s">
        <v>87</v>
      </c>
    </row>
    <row r="214" spans="2:65" s="12" customFormat="1" ht="11.25">
      <c r="B214" s="154"/>
      <c r="D214" s="140" t="s">
        <v>253</v>
      </c>
      <c r="E214" s="155" t="s">
        <v>21</v>
      </c>
      <c r="F214" s="156" t="s">
        <v>598</v>
      </c>
      <c r="H214" s="157">
        <v>772.8</v>
      </c>
      <c r="I214" s="158"/>
      <c r="L214" s="154"/>
      <c r="M214" s="159"/>
      <c r="T214" s="160"/>
      <c r="AT214" s="155" t="s">
        <v>253</v>
      </c>
      <c r="AU214" s="155" t="s">
        <v>87</v>
      </c>
      <c r="AV214" s="12" t="s">
        <v>87</v>
      </c>
      <c r="AW214" s="12" t="s">
        <v>38</v>
      </c>
      <c r="AX214" s="12" t="s">
        <v>77</v>
      </c>
      <c r="AY214" s="155" t="s">
        <v>137</v>
      </c>
    </row>
    <row r="215" spans="2:65" s="12" customFormat="1" ht="11.25">
      <c r="B215" s="154"/>
      <c r="D215" s="140" t="s">
        <v>253</v>
      </c>
      <c r="E215" s="155" t="s">
        <v>21</v>
      </c>
      <c r="F215" s="156" t="s">
        <v>626</v>
      </c>
      <c r="H215" s="157">
        <v>1792.9369999999999</v>
      </c>
      <c r="I215" s="158"/>
      <c r="L215" s="154"/>
      <c r="M215" s="159"/>
      <c r="T215" s="160"/>
      <c r="AT215" s="155" t="s">
        <v>253</v>
      </c>
      <c r="AU215" s="155" t="s">
        <v>87</v>
      </c>
      <c r="AV215" s="12" t="s">
        <v>87</v>
      </c>
      <c r="AW215" s="12" t="s">
        <v>38</v>
      </c>
      <c r="AX215" s="12" t="s">
        <v>77</v>
      </c>
      <c r="AY215" s="155" t="s">
        <v>137</v>
      </c>
    </row>
    <row r="216" spans="2:65" s="12" customFormat="1" ht="11.25">
      <c r="B216" s="154"/>
      <c r="D216" s="140" t="s">
        <v>253</v>
      </c>
      <c r="E216" s="155" t="s">
        <v>21</v>
      </c>
      <c r="F216" s="156" t="s">
        <v>811</v>
      </c>
      <c r="H216" s="157">
        <v>196.91499999999999</v>
      </c>
      <c r="I216" s="158"/>
      <c r="L216" s="154"/>
      <c r="M216" s="159"/>
      <c r="T216" s="160"/>
      <c r="AT216" s="155" t="s">
        <v>253</v>
      </c>
      <c r="AU216" s="155" t="s">
        <v>87</v>
      </c>
      <c r="AV216" s="12" t="s">
        <v>87</v>
      </c>
      <c r="AW216" s="12" t="s">
        <v>38</v>
      </c>
      <c r="AX216" s="12" t="s">
        <v>77</v>
      </c>
      <c r="AY216" s="155" t="s">
        <v>137</v>
      </c>
    </row>
    <row r="217" spans="2:65" s="12" customFormat="1" ht="11.25">
      <c r="B217" s="154"/>
      <c r="D217" s="140" t="s">
        <v>253</v>
      </c>
      <c r="E217" s="155" t="s">
        <v>21</v>
      </c>
      <c r="F217" s="156" t="s">
        <v>951</v>
      </c>
      <c r="H217" s="157">
        <v>-420.46899999999999</v>
      </c>
      <c r="I217" s="158"/>
      <c r="L217" s="154"/>
      <c r="M217" s="159"/>
      <c r="T217" s="160"/>
      <c r="AT217" s="155" t="s">
        <v>253</v>
      </c>
      <c r="AU217" s="155" t="s">
        <v>87</v>
      </c>
      <c r="AV217" s="12" t="s">
        <v>87</v>
      </c>
      <c r="AW217" s="12" t="s">
        <v>38</v>
      </c>
      <c r="AX217" s="12" t="s">
        <v>77</v>
      </c>
      <c r="AY217" s="155" t="s">
        <v>137</v>
      </c>
    </row>
    <row r="218" spans="2:65" s="14" customFormat="1" ht="11.25">
      <c r="B218" s="178"/>
      <c r="D218" s="140" t="s">
        <v>253</v>
      </c>
      <c r="E218" s="179" t="s">
        <v>806</v>
      </c>
      <c r="F218" s="180" t="s">
        <v>837</v>
      </c>
      <c r="H218" s="181">
        <v>2342.183</v>
      </c>
      <c r="I218" s="182"/>
      <c r="L218" s="178"/>
      <c r="M218" s="183"/>
      <c r="T218" s="184"/>
      <c r="AT218" s="179" t="s">
        <v>253</v>
      </c>
      <c r="AU218" s="179" t="s">
        <v>87</v>
      </c>
      <c r="AV218" s="14" t="s">
        <v>153</v>
      </c>
      <c r="AW218" s="14" t="s">
        <v>38</v>
      </c>
      <c r="AX218" s="14" t="s">
        <v>77</v>
      </c>
      <c r="AY218" s="179" t="s">
        <v>137</v>
      </c>
    </row>
    <row r="219" spans="2:65" s="12" customFormat="1" ht="11.25">
      <c r="B219" s="154"/>
      <c r="D219" s="140" t="s">
        <v>253</v>
      </c>
      <c r="E219" s="155" t="s">
        <v>21</v>
      </c>
      <c r="F219" s="156" t="s">
        <v>952</v>
      </c>
      <c r="H219" s="157">
        <v>4098.82</v>
      </c>
      <c r="I219" s="158"/>
      <c r="L219" s="154"/>
      <c r="M219" s="159"/>
      <c r="T219" s="160"/>
      <c r="AT219" s="155" t="s">
        <v>253</v>
      </c>
      <c r="AU219" s="155" t="s">
        <v>87</v>
      </c>
      <c r="AV219" s="12" t="s">
        <v>87</v>
      </c>
      <c r="AW219" s="12" t="s">
        <v>38</v>
      </c>
      <c r="AX219" s="12" t="s">
        <v>85</v>
      </c>
      <c r="AY219" s="155" t="s">
        <v>137</v>
      </c>
    </row>
    <row r="220" spans="2:65" s="1" customFormat="1" ht="16.5" customHeight="1">
      <c r="B220" s="33"/>
      <c r="C220" s="145" t="s">
        <v>217</v>
      </c>
      <c r="D220" s="145" t="s">
        <v>165</v>
      </c>
      <c r="E220" s="146" t="s">
        <v>953</v>
      </c>
      <c r="F220" s="147" t="s">
        <v>954</v>
      </c>
      <c r="G220" s="148" t="s">
        <v>574</v>
      </c>
      <c r="H220" s="149">
        <v>1239.9469999999999</v>
      </c>
      <c r="I220" s="150"/>
      <c r="J220" s="151">
        <f>ROUND(I220*H220,2)</f>
        <v>0</v>
      </c>
      <c r="K220" s="147" t="s">
        <v>535</v>
      </c>
      <c r="L220" s="33"/>
      <c r="M220" s="152" t="s">
        <v>21</v>
      </c>
      <c r="N220" s="153" t="s">
        <v>48</v>
      </c>
      <c r="P220" s="136">
        <f>O220*H220</f>
        <v>0</v>
      </c>
      <c r="Q220" s="136">
        <v>0</v>
      </c>
      <c r="R220" s="136">
        <f>Q220*H220</f>
        <v>0</v>
      </c>
      <c r="S220" s="136">
        <v>0</v>
      </c>
      <c r="T220" s="137">
        <f>S220*H220</f>
        <v>0</v>
      </c>
      <c r="AR220" s="138" t="s">
        <v>153</v>
      </c>
      <c r="AT220" s="138" t="s">
        <v>165</v>
      </c>
      <c r="AU220" s="138" t="s">
        <v>87</v>
      </c>
      <c r="AY220" s="18" t="s">
        <v>137</v>
      </c>
      <c r="BE220" s="139">
        <f>IF(N220="základní",J220,0)</f>
        <v>0</v>
      </c>
      <c r="BF220" s="139">
        <f>IF(N220="snížená",J220,0)</f>
        <v>0</v>
      </c>
      <c r="BG220" s="139">
        <f>IF(N220="zákl. přenesená",J220,0)</f>
        <v>0</v>
      </c>
      <c r="BH220" s="139">
        <f>IF(N220="sníž. přenesená",J220,0)</f>
        <v>0</v>
      </c>
      <c r="BI220" s="139">
        <f>IF(N220="nulová",J220,0)</f>
        <v>0</v>
      </c>
      <c r="BJ220" s="18" t="s">
        <v>85</v>
      </c>
      <c r="BK220" s="139">
        <f>ROUND(I220*H220,2)</f>
        <v>0</v>
      </c>
      <c r="BL220" s="18" t="s">
        <v>153</v>
      </c>
      <c r="BM220" s="138" t="s">
        <v>955</v>
      </c>
    </row>
    <row r="221" spans="2:65" s="1" customFormat="1" ht="19.5">
      <c r="B221" s="33"/>
      <c r="D221" s="140" t="s">
        <v>147</v>
      </c>
      <c r="F221" s="141" t="s">
        <v>956</v>
      </c>
      <c r="I221" s="142"/>
      <c r="L221" s="33"/>
      <c r="M221" s="143"/>
      <c r="T221" s="54"/>
      <c r="AT221" s="18" t="s">
        <v>147</v>
      </c>
      <c r="AU221" s="18" t="s">
        <v>87</v>
      </c>
    </row>
    <row r="222" spans="2:65" s="1" customFormat="1" ht="11.25">
      <c r="B222" s="33"/>
      <c r="D222" s="163" t="s">
        <v>538</v>
      </c>
      <c r="F222" s="164" t="s">
        <v>957</v>
      </c>
      <c r="I222" s="142"/>
      <c r="L222" s="33"/>
      <c r="M222" s="143"/>
      <c r="T222" s="54"/>
      <c r="AT222" s="18" t="s">
        <v>538</v>
      </c>
      <c r="AU222" s="18" t="s">
        <v>87</v>
      </c>
    </row>
    <row r="223" spans="2:65" s="13" customFormat="1" ht="11.25">
      <c r="B223" s="165"/>
      <c r="D223" s="140" t="s">
        <v>253</v>
      </c>
      <c r="E223" s="166" t="s">
        <v>21</v>
      </c>
      <c r="F223" s="167" t="s">
        <v>958</v>
      </c>
      <c r="H223" s="166" t="s">
        <v>21</v>
      </c>
      <c r="I223" s="168"/>
      <c r="L223" s="165"/>
      <c r="M223" s="169"/>
      <c r="T223" s="170"/>
      <c r="AT223" s="166" t="s">
        <v>253</v>
      </c>
      <c r="AU223" s="166" t="s">
        <v>87</v>
      </c>
      <c r="AV223" s="13" t="s">
        <v>85</v>
      </c>
      <c r="AW223" s="13" t="s">
        <v>38</v>
      </c>
      <c r="AX223" s="13" t="s">
        <v>77</v>
      </c>
      <c r="AY223" s="166" t="s">
        <v>137</v>
      </c>
    </row>
    <row r="224" spans="2:65" s="12" customFormat="1" ht="11.25">
      <c r="B224" s="154"/>
      <c r="D224" s="140" t="s">
        <v>253</v>
      </c>
      <c r="E224" s="155" t="s">
        <v>21</v>
      </c>
      <c r="F224" s="156" t="s">
        <v>959</v>
      </c>
      <c r="H224" s="157">
        <v>819.47799999999995</v>
      </c>
      <c r="I224" s="158"/>
      <c r="L224" s="154"/>
      <c r="M224" s="159"/>
      <c r="T224" s="160"/>
      <c r="AT224" s="155" t="s">
        <v>253</v>
      </c>
      <c r="AU224" s="155" t="s">
        <v>87</v>
      </c>
      <c r="AV224" s="12" t="s">
        <v>87</v>
      </c>
      <c r="AW224" s="12" t="s">
        <v>38</v>
      </c>
      <c r="AX224" s="12" t="s">
        <v>77</v>
      </c>
      <c r="AY224" s="155" t="s">
        <v>137</v>
      </c>
    </row>
    <row r="225" spans="2:65" s="12" customFormat="1" ht="11.25">
      <c r="B225" s="154"/>
      <c r="D225" s="140" t="s">
        <v>253</v>
      </c>
      <c r="E225" s="155" t="s">
        <v>21</v>
      </c>
      <c r="F225" s="156" t="s">
        <v>752</v>
      </c>
      <c r="H225" s="157">
        <v>420.46899999999999</v>
      </c>
      <c r="I225" s="158"/>
      <c r="L225" s="154"/>
      <c r="M225" s="159"/>
      <c r="T225" s="160"/>
      <c r="AT225" s="155" t="s">
        <v>253</v>
      </c>
      <c r="AU225" s="155" t="s">
        <v>87</v>
      </c>
      <c r="AV225" s="12" t="s">
        <v>87</v>
      </c>
      <c r="AW225" s="12" t="s">
        <v>38</v>
      </c>
      <c r="AX225" s="12" t="s">
        <v>77</v>
      </c>
      <c r="AY225" s="155" t="s">
        <v>137</v>
      </c>
    </row>
    <row r="226" spans="2:65" s="14" customFormat="1" ht="11.25">
      <c r="B226" s="178"/>
      <c r="D226" s="140" t="s">
        <v>253</v>
      </c>
      <c r="E226" s="179" t="s">
        <v>21</v>
      </c>
      <c r="F226" s="180" t="s">
        <v>837</v>
      </c>
      <c r="H226" s="181">
        <v>1239.9469999999999</v>
      </c>
      <c r="I226" s="182"/>
      <c r="L226" s="178"/>
      <c r="M226" s="183"/>
      <c r="T226" s="184"/>
      <c r="AT226" s="179" t="s">
        <v>253</v>
      </c>
      <c r="AU226" s="179" t="s">
        <v>87</v>
      </c>
      <c r="AV226" s="14" t="s">
        <v>153</v>
      </c>
      <c r="AW226" s="14" t="s">
        <v>38</v>
      </c>
      <c r="AX226" s="14" t="s">
        <v>85</v>
      </c>
      <c r="AY226" s="179" t="s">
        <v>137</v>
      </c>
    </row>
    <row r="227" spans="2:65" s="1" customFormat="1" ht="16.5" customHeight="1">
      <c r="B227" s="33"/>
      <c r="C227" s="145" t="s">
        <v>180</v>
      </c>
      <c r="D227" s="145" t="s">
        <v>165</v>
      </c>
      <c r="E227" s="146" t="s">
        <v>960</v>
      </c>
      <c r="F227" s="147" t="s">
        <v>961</v>
      </c>
      <c r="G227" s="148" t="s">
        <v>574</v>
      </c>
      <c r="H227" s="149">
        <v>420.46899999999999</v>
      </c>
      <c r="I227" s="150"/>
      <c r="J227" s="151">
        <f>ROUND(I227*H227,2)</f>
        <v>0</v>
      </c>
      <c r="K227" s="147" t="s">
        <v>535</v>
      </c>
      <c r="L227" s="33"/>
      <c r="M227" s="152" t="s">
        <v>21</v>
      </c>
      <c r="N227" s="153" t="s">
        <v>48</v>
      </c>
      <c r="P227" s="136">
        <f>O227*H227</f>
        <v>0</v>
      </c>
      <c r="Q227" s="136">
        <v>0</v>
      </c>
      <c r="R227" s="136">
        <f>Q227*H227</f>
        <v>0</v>
      </c>
      <c r="S227" s="136">
        <v>0</v>
      </c>
      <c r="T227" s="137">
        <f>S227*H227</f>
        <v>0</v>
      </c>
      <c r="AR227" s="138" t="s">
        <v>153</v>
      </c>
      <c r="AT227" s="138" t="s">
        <v>165</v>
      </c>
      <c r="AU227" s="138" t="s">
        <v>87</v>
      </c>
      <c r="AY227" s="18" t="s">
        <v>137</v>
      </c>
      <c r="BE227" s="139">
        <f>IF(N227="základní",J227,0)</f>
        <v>0</v>
      </c>
      <c r="BF227" s="139">
        <f>IF(N227="snížená",J227,0)</f>
        <v>0</v>
      </c>
      <c r="BG227" s="139">
        <f>IF(N227="zákl. přenesená",J227,0)</f>
        <v>0</v>
      </c>
      <c r="BH227" s="139">
        <f>IF(N227="sníž. přenesená",J227,0)</f>
        <v>0</v>
      </c>
      <c r="BI227" s="139">
        <f>IF(N227="nulová",J227,0)</f>
        <v>0</v>
      </c>
      <c r="BJ227" s="18" t="s">
        <v>85</v>
      </c>
      <c r="BK227" s="139">
        <f>ROUND(I227*H227,2)</f>
        <v>0</v>
      </c>
      <c r="BL227" s="18" t="s">
        <v>153</v>
      </c>
      <c r="BM227" s="138" t="s">
        <v>962</v>
      </c>
    </row>
    <row r="228" spans="2:65" s="1" customFormat="1" ht="19.5">
      <c r="B228" s="33"/>
      <c r="D228" s="140" t="s">
        <v>147</v>
      </c>
      <c r="F228" s="141" t="s">
        <v>963</v>
      </c>
      <c r="I228" s="142"/>
      <c r="L228" s="33"/>
      <c r="M228" s="143"/>
      <c r="T228" s="54"/>
      <c r="AT228" s="18" t="s">
        <v>147</v>
      </c>
      <c r="AU228" s="18" t="s">
        <v>87</v>
      </c>
    </row>
    <row r="229" spans="2:65" s="1" customFormat="1" ht="11.25">
      <c r="B229" s="33"/>
      <c r="D229" s="163" t="s">
        <v>538</v>
      </c>
      <c r="F229" s="164" t="s">
        <v>964</v>
      </c>
      <c r="I229" s="142"/>
      <c r="L229" s="33"/>
      <c r="M229" s="143"/>
      <c r="T229" s="54"/>
      <c r="AT229" s="18" t="s">
        <v>538</v>
      </c>
      <c r="AU229" s="18" t="s">
        <v>87</v>
      </c>
    </row>
    <row r="230" spans="2:65" s="13" customFormat="1" ht="11.25">
      <c r="B230" s="165"/>
      <c r="D230" s="140" t="s">
        <v>253</v>
      </c>
      <c r="E230" s="166" t="s">
        <v>21</v>
      </c>
      <c r="F230" s="167" t="s">
        <v>906</v>
      </c>
      <c r="H230" s="166" t="s">
        <v>21</v>
      </c>
      <c r="I230" s="168"/>
      <c r="L230" s="165"/>
      <c r="M230" s="169"/>
      <c r="T230" s="170"/>
      <c r="AT230" s="166" t="s">
        <v>253</v>
      </c>
      <c r="AU230" s="166" t="s">
        <v>87</v>
      </c>
      <c r="AV230" s="13" t="s">
        <v>85</v>
      </c>
      <c r="AW230" s="13" t="s">
        <v>38</v>
      </c>
      <c r="AX230" s="13" t="s">
        <v>77</v>
      </c>
      <c r="AY230" s="166" t="s">
        <v>137</v>
      </c>
    </row>
    <row r="231" spans="2:65" s="12" customFormat="1" ht="11.25">
      <c r="B231" s="154"/>
      <c r="D231" s="140" t="s">
        <v>253</v>
      </c>
      <c r="E231" s="155" t="s">
        <v>21</v>
      </c>
      <c r="F231" s="156" t="s">
        <v>965</v>
      </c>
      <c r="H231" s="157">
        <v>38.674999999999997</v>
      </c>
      <c r="I231" s="158"/>
      <c r="L231" s="154"/>
      <c r="M231" s="159"/>
      <c r="T231" s="160"/>
      <c r="AT231" s="155" t="s">
        <v>253</v>
      </c>
      <c r="AU231" s="155" t="s">
        <v>87</v>
      </c>
      <c r="AV231" s="12" t="s">
        <v>87</v>
      </c>
      <c r="AW231" s="12" t="s">
        <v>38</v>
      </c>
      <c r="AX231" s="12" t="s">
        <v>77</v>
      </c>
      <c r="AY231" s="155" t="s">
        <v>137</v>
      </c>
    </row>
    <row r="232" spans="2:65" s="12" customFormat="1" ht="11.25">
      <c r="B232" s="154"/>
      <c r="D232" s="140" t="s">
        <v>253</v>
      </c>
      <c r="E232" s="155" t="s">
        <v>21</v>
      </c>
      <c r="F232" s="156" t="s">
        <v>966</v>
      </c>
      <c r="H232" s="157">
        <v>153.84200000000001</v>
      </c>
      <c r="I232" s="158"/>
      <c r="L232" s="154"/>
      <c r="M232" s="159"/>
      <c r="T232" s="160"/>
      <c r="AT232" s="155" t="s">
        <v>253</v>
      </c>
      <c r="AU232" s="155" t="s">
        <v>87</v>
      </c>
      <c r="AV232" s="12" t="s">
        <v>87</v>
      </c>
      <c r="AW232" s="12" t="s">
        <v>38</v>
      </c>
      <c r="AX232" s="12" t="s">
        <v>77</v>
      </c>
      <c r="AY232" s="155" t="s">
        <v>137</v>
      </c>
    </row>
    <row r="233" spans="2:65" s="15" customFormat="1" ht="11.25">
      <c r="B233" s="185"/>
      <c r="D233" s="140" t="s">
        <v>253</v>
      </c>
      <c r="E233" s="186" t="s">
        <v>763</v>
      </c>
      <c r="F233" s="187" t="s">
        <v>895</v>
      </c>
      <c r="H233" s="188">
        <v>192.517</v>
      </c>
      <c r="I233" s="189"/>
      <c r="L233" s="185"/>
      <c r="M233" s="190"/>
      <c r="T233" s="191"/>
      <c r="AT233" s="186" t="s">
        <v>253</v>
      </c>
      <c r="AU233" s="186" t="s">
        <v>87</v>
      </c>
      <c r="AV233" s="15" t="s">
        <v>140</v>
      </c>
      <c r="AW233" s="15" t="s">
        <v>38</v>
      </c>
      <c r="AX233" s="15" t="s">
        <v>77</v>
      </c>
      <c r="AY233" s="186" t="s">
        <v>137</v>
      </c>
    </row>
    <row r="234" spans="2:65" s="13" customFormat="1" ht="11.25">
      <c r="B234" s="165"/>
      <c r="D234" s="140" t="s">
        <v>253</v>
      </c>
      <c r="E234" s="166" t="s">
        <v>21</v>
      </c>
      <c r="F234" s="167" t="s">
        <v>913</v>
      </c>
      <c r="H234" s="166" t="s">
        <v>21</v>
      </c>
      <c r="I234" s="168"/>
      <c r="L234" s="165"/>
      <c r="M234" s="169"/>
      <c r="T234" s="170"/>
      <c r="AT234" s="166" t="s">
        <v>253</v>
      </c>
      <c r="AU234" s="166" t="s">
        <v>87</v>
      </c>
      <c r="AV234" s="13" t="s">
        <v>85</v>
      </c>
      <c r="AW234" s="13" t="s">
        <v>38</v>
      </c>
      <c r="AX234" s="13" t="s">
        <v>77</v>
      </c>
      <c r="AY234" s="166" t="s">
        <v>137</v>
      </c>
    </row>
    <row r="235" spans="2:65" s="12" customFormat="1" ht="11.25">
      <c r="B235" s="154"/>
      <c r="D235" s="140" t="s">
        <v>253</v>
      </c>
      <c r="E235" s="155" t="s">
        <v>21</v>
      </c>
      <c r="F235" s="156" t="s">
        <v>967</v>
      </c>
      <c r="H235" s="157">
        <v>53.783999999999999</v>
      </c>
      <c r="I235" s="158"/>
      <c r="L235" s="154"/>
      <c r="M235" s="159"/>
      <c r="T235" s="160"/>
      <c r="AT235" s="155" t="s">
        <v>253</v>
      </c>
      <c r="AU235" s="155" t="s">
        <v>87</v>
      </c>
      <c r="AV235" s="12" t="s">
        <v>87</v>
      </c>
      <c r="AW235" s="12" t="s">
        <v>38</v>
      </c>
      <c r="AX235" s="12" t="s">
        <v>77</v>
      </c>
      <c r="AY235" s="155" t="s">
        <v>137</v>
      </c>
    </row>
    <row r="236" spans="2:65" s="12" customFormat="1" ht="11.25">
      <c r="B236" s="154"/>
      <c r="D236" s="140" t="s">
        <v>253</v>
      </c>
      <c r="E236" s="155" t="s">
        <v>21</v>
      </c>
      <c r="F236" s="156" t="s">
        <v>968</v>
      </c>
      <c r="H236" s="157">
        <v>10.167999999999999</v>
      </c>
      <c r="I236" s="158"/>
      <c r="L236" s="154"/>
      <c r="M236" s="159"/>
      <c r="T236" s="160"/>
      <c r="AT236" s="155" t="s">
        <v>253</v>
      </c>
      <c r="AU236" s="155" t="s">
        <v>87</v>
      </c>
      <c r="AV236" s="12" t="s">
        <v>87</v>
      </c>
      <c r="AW236" s="12" t="s">
        <v>38</v>
      </c>
      <c r="AX236" s="12" t="s">
        <v>77</v>
      </c>
      <c r="AY236" s="155" t="s">
        <v>137</v>
      </c>
    </row>
    <row r="237" spans="2:65" s="15" customFormat="1" ht="11.25">
      <c r="B237" s="185"/>
      <c r="D237" s="140" t="s">
        <v>253</v>
      </c>
      <c r="E237" s="186" t="s">
        <v>755</v>
      </c>
      <c r="F237" s="187" t="s">
        <v>895</v>
      </c>
      <c r="H237" s="188">
        <v>63.951999999999998</v>
      </c>
      <c r="I237" s="189"/>
      <c r="L237" s="185"/>
      <c r="M237" s="190"/>
      <c r="T237" s="191"/>
      <c r="AT237" s="186" t="s">
        <v>253</v>
      </c>
      <c r="AU237" s="186" t="s">
        <v>87</v>
      </c>
      <c r="AV237" s="15" t="s">
        <v>140</v>
      </c>
      <c r="AW237" s="15" t="s">
        <v>38</v>
      </c>
      <c r="AX237" s="15" t="s">
        <v>77</v>
      </c>
      <c r="AY237" s="186" t="s">
        <v>137</v>
      </c>
    </row>
    <row r="238" spans="2:65" s="12" customFormat="1" ht="11.25">
      <c r="B238" s="154"/>
      <c r="D238" s="140" t="s">
        <v>253</v>
      </c>
      <c r="E238" s="155" t="s">
        <v>21</v>
      </c>
      <c r="F238" s="156" t="s">
        <v>969</v>
      </c>
      <c r="H238" s="157">
        <v>164</v>
      </c>
      <c r="I238" s="158"/>
      <c r="L238" s="154"/>
      <c r="M238" s="159"/>
      <c r="T238" s="160"/>
      <c r="AT238" s="155" t="s">
        <v>253</v>
      </c>
      <c r="AU238" s="155" t="s">
        <v>87</v>
      </c>
      <c r="AV238" s="12" t="s">
        <v>87</v>
      </c>
      <c r="AW238" s="12" t="s">
        <v>38</v>
      </c>
      <c r="AX238" s="12" t="s">
        <v>77</v>
      </c>
      <c r="AY238" s="155" t="s">
        <v>137</v>
      </c>
    </row>
    <row r="239" spans="2:65" s="14" customFormat="1" ht="11.25">
      <c r="B239" s="178"/>
      <c r="D239" s="140" t="s">
        <v>253</v>
      </c>
      <c r="E239" s="179" t="s">
        <v>752</v>
      </c>
      <c r="F239" s="180" t="s">
        <v>837</v>
      </c>
      <c r="H239" s="181">
        <v>420.46899999999999</v>
      </c>
      <c r="I239" s="182"/>
      <c r="L239" s="178"/>
      <c r="M239" s="183"/>
      <c r="T239" s="184"/>
      <c r="AT239" s="179" t="s">
        <v>253</v>
      </c>
      <c r="AU239" s="179" t="s">
        <v>87</v>
      </c>
      <c r="AV239" s="14" t="s">
        <v>153</v>
      </c>
      <c r="AW239" s="14" t="s">
        <v>38</v>
      </c>
      <c r="AX239" s="14" t="s">
        <v>85</v>
      </c>
      <c r="AY239" s="179" t="s">
        <v>137</v>
      </c>
    </row>
    <row r="240" spans="2:65" s="1" customFormat="1" ht="16.5" customHeight="1">
      <c r="B240" s="33"/>
      <c r="C240" s="145" t="s">
        <v>225</v>
      </c>
      <c r="D240" s="145" t="s">
        <v>165</v>
      </c>
      <c r="E240" s="146" t="s">
        <v>970</v>
      </c>
      <c r="F240" s="147" t="s">
        <v>961</v>
      </c>
      <c r="G240" s="148" t="s">
        <v>574</v>
      </c>
      <c r="H240" s="149">
        <v>569.79</v>
      </c>
      <c r="I240" s="150"/>
      <c r="J240" s="151">
        <f>ROUND(I240*H240,2)</f>
        <v>0</v>
      </c>
      <c r="K240" s="147" t="s">
        <v>535</v>
      </c>
      <c r="L240" s="33"/>
      <c r="M240" s="152" t="s">
        <v>21</v>
      </c>
      <c r="N240" s="153" t="s">
        <v>48</v>
      </c>
      <c r="P240" s="136">
        <f>O240*H240</f>
        <v>0</v>
      </c>
      <c r="Q240" s="136">
        <v>0</v>
      </c>
      <c r="R240" s="136">
        <f>Q240*H240</f>
        <v>0</v>
      </c>
      <c r="S240" s="136">
        <v>0</v>
      </c>
      <c r="T240" s="137">
        <f>S240*H240</f>
        <v>0</v>
      </c>
      <c r="AR240" s="138" t="s">
        <v>153</v>
      </c>
      <c r="AT240" s="138" t="s">
        <v>165</v>
      </c>
      <c r="AU240" s="138" t="s">
        <v>87</v>
      </c>
      <c r="AY240" s="18" t="s">
        <v>137</v>
      </c>
      <c r="BE240" s="139">
        <f>IF(N240="základní",J240,0)</f>
        <v>0</v>
      </c>
      <c r="BF240" s="139">
        <f>IF(N240="snížená",J240,0)</f>
        <v>0</v>
      </c>
      <c r="BG240" s="139">
        <f>IF(N240="zákl. přenesená",J240,0)</f>
        <v>0</v>
      </c>
      <c r="BH240" s="139">
        <f>IF(N240="sníž. přenesená",J240,0)</f>
        <v>0</v>
      </c>
      <c r="BI240" s="139">
        <f>IF(N240="nulová",J240,0)</f>
        <v>0</v>
      </c>
      <c r="BJ240" s="18" t="s">
        <v>85</v>
      </c>
      <c r="BK240" s="139">
        <f>ROUND(I240*H240,2)</f>
        <v>0</v>
      </c>
      <c r="BL240" s="18" t="s">
        <v>153</v>
      </c>
      <c r="BM240" s="138" t="s">
        <v>971</v>
      </c>
    </row>
    <row r="241" spans="2:51" s="1" customFormat="1" ht="19.5">
      <c r="B241" s="33"/>
      <c r="D241" s="140" t="s">
        <v>147</v>
      </c>
      <c r="F241" s="141" t="s">
        <v>963</v>
      </c>
      <c r="I241" s="142"/>
      <c r="L241" s="33"/>
      <c r="M241" s="143"/>
      <c r="T241" s="54"/>
      <c r="AT241" s="18" t="s">
        <v>147</v>
      </c>
      <c r="AU241" s="18" t="s">
        <v>87</v>
      </c>
    </row>
    <row r="242" spans="2:51" s="1" customFormat="1" ht="11.25">
      <c r="B242" s="33"/>
      <c r="D242" s="163" t="s">
        <v>538</v>
      </c>
      <c r="F242" s="164" t="s">
        <v>972</v>
      </c>
      <c r="I242" s="142"/>
      <c r="L242" s="33"/>
      <c r="M242" s="143"/>
      <c r="T242" s="54"/>
      <c r="AT242" s="18" t="s">
        <v>538</v>
      </c>
      <c r="AU242" s="18" t="s">
        <v>87</v>
      </c>
    </row>
    <row r="243" spans="2:51" s="13" customFormat="1" ht="11.25">
      <c r="B243" s="165"/>
      <c r="D243" s="140" t="s">
        <v>253</v>
      </c>
      <c r="E243" s="166" t="s">
        <v>21</v>
      </c>
      <c r="F243" s="167" t="s">
        <v>973</v>
      </c>
      <c r="H243" s="166" t="s">
        <v>21</v>
      </c>
      <c r="I243" s="168"/>
      <c r="L243" s="165"/>
      <c r="M243" s="169"/>
      <c r="T243" s="170"/>
      <c r="AT243" s="166" t="s">
        <v>253</v>
      </c>
      <c r="AU243" s="166" t="s">
        <v>87</v>
      </c>
      <c r="AV243" s="13" t="s">
        <v>85</v>
      </c>
      <c r="AW243" s="13" t="s">
        <v>38</v>
      </c>
      <c r="AX243" s="13" t="s">
        <v>77</v>
      </c>
      <c r="AY243" s="166" t="s">
        <v>137</v>
      </c>
    </row>
    <row r="244" spans="2:51" s="13" customFormat="1" ht="11.25">
      <c r="B244" s="165"/>
      <c r="D244" s="140" t="s">
        <v>253</v>
      </c>
      <c r="E244" s="166" t="s">
        <v>21</v>
      </c>
      <c r="F244" s="167" t="s">
        <v>906</v>
      </c>
      <c r="H244" s="166" t="s">
        <v>21</v>
      </c>
      <c r="I244" s="168"/>
      <c r="L244" s="165"/>
      <c r="M244" s="169"/>
      <c r="T244" s="170"/>
      <c r="AT244" s="166" t="s">
        <v>253</v>
      </c>
      <c r="AU244" s="166" t="s">
        <v>87</v>
      </c>
      <c r="AV244" s="13" t="s">
        <v>85</v>
      </c>
      <c r="AW244" s="13" t="s">
        <v>38</v>
      </c>
      <c r="AX244" s="13" t="s">
        <v>77</v>
      </c>
      <c r="AY244" s="166" t="s">
        <v>137</v>
      </c>
    </row>
    <row r="245" spans="2:51" s="12" customFormat="1" ht="11.25">
      <c r="B245" s="154"/>
      <c r="D245" s="140" t="s">
        <v>253</v>
      </c>
      <c r="E245" s="155" t="s">
        <v>21</v>
      </c>
      <c r="F245" s="156" t="s">
        <v>911</v>
      </c>
      <c r="H245" s="157">
        <v>134.61000000000001</v>
      </c>
      <c r="I245" s="158"/>
      <c r="L245" s="154"/>
      <c r="M245" s="159"/>
      <c r="T245" s="160"/>
      <c r="AT245" s="155" t="s">
        <v>253</v>
      </c>
      <c r="AU245" s="155" t="s">
        <v>87</v>
      </c>
      <c r="AV245" s="12" t="s">
        <v>87</v>
      </c>
      <c r="AW245" s="12" t="s">
        <v>38</v>
      </c>
      <c r="AX245" s="12" t="s">
        <v>77</v>
      </c>
      <c r="AY245" s="155" t="s">
        <v>137</v>
      </c>
    </row>
    <row r="246" spans="2:51" s="12" customFormat="1" ht="11.25">
      <c r="B246" s="154"/>
      <c r="D246" s="140" t="s">
        <v>253</v>
      </c>
      <c r="E246" s="155" t="s">
        <v>21</v>
      </c>
      <c r="F246" s="156" t="s">
        <v>974</v>
      </c>
      <c r="H246" s="157">
        <v>252.2</v>
      </c>
      <c r="I246" s="158"/>
      <c r="L246" s="154"/>
      <c r="M246" s="159"/>
      <c r="T246" s="160"/>
      <c r="AT246" s="155" t="s">
        <v>253</v>
      </c>
      <c r="AU246" s="155" t="s">
        <v>87</v>
      </c>
      <c r="AV246" s="12" t="s">
        <v>87</v>
      </c>
      <c r="AW246" s="12" t="s">
        <v>38</v>
      </c>
      <c r="AX246" s="12" t="s">
        <v>77</v>
      </c>
      <c r="AY246" s="155" t="s">
        <v>137</v>
      </c>
    </row>
    <row r="247" spans="2:51" s="15" customFormat="1" ht="11.25">
      <c r="B247" s="185"/>
      <c r="D247" s="140" t="s">
        <v>253</v>
      </c>
      <c r="E247" s="186" t="s">
        <v>21</v>
      </c>
      <c r="F247" s="187" t="s">
        <v>895</v>
      </c>
      <c r="H247" s="188">
        <v>386.81</v>
      </c>
      <c r="I247" s="189"/>
      <c r="L247" s="185"/>
      <c r="M247" s="190"/>
      <c r="T247" s="191"/>
      <c r="AT247" s="186" t="s">
        <v>253</v>
      </c>
      <c r="AU247" s="186" t="s">
        <v>87</v>
      </c>
      <c r="AV247" s="15" t="s">
        <v>140</v>
      </c>
      <c r="AW247" s="15" t="s">
        <v>38</v>
      </c>
      <c r="AX247" s="15" t="s">
        <v>77</v>
      </c>
      <c r="AY247" s="186" t="s">
        <v>137</v>
      </c>
    </row>
    <row r="248" spans="2:51" s="13" customFormat="1" ht="11.25">
      <c r="B248" s="165"/>
      <c r="D248" s="140" t="s">
        <v>253</v>
      </c>
      <c r="E248" s="166" t="s">
        <v>21</v>
      </c>
      <c r="F248" s="167" t="s">
        <v>875</v>
      </c>
      <c r="H248" s="166" t="s">
        <v>21</v>
      </c>
      <c r="I248" s="168"/>
      <c r="L248" s="165"/>
      <c r="M248" s="169"/>
      <c r="T248" s="170"/>
      <c r="AT248" s="166" t="s">
        <v>253</v>
      </c>
      <c r="AU248" s="166" t="s">
        <v>87</v>
      </c>
      <c r="AV248" s="13" t="s">
        <v>85</v>
      </c>
      <c r="AW248" s="13" t="s">
        <v>38</v>
      </c>
      <c r="AX248" s="13" t="s">
        <v>77</v>
      </c>
      <c r="AY248" s="166" t="s">
        <v>137</v>
      </c>
    </row>
    <row r="249" spans="2:51" s="12" customFormat="1" ht="11.25">
      <c r="B249" s="154"/>
      <c r="D249" s="140" t="s">
        <v>253</v>
      </c>
      <c r="E249" s="155" t="s">
        <v>21</v>
      </c>
      <c r="F249" s="156" t="s">
        <v>975</v>
      </c>
      <c r="H249" s="157">
        <v>69.778000000000006</v>
      </c>
      <c r="I249" s="158"/>
      <c r="L249" s="154"/>
      <c r="M249" s="159"/>
      <c r="T249" s="160"/>
      <c r="AT249" s="155" t="s">
        <v>253</v>
      </c>
      <c r="AU249" s="155" t="s">
        <v>87</v>
      </c>
      <c r="AV249" s="12" t="s">
        <v>87</v>
      </c>
      <c r="AW249" s="12" t="s">
        <v>38</v>
      </c>
      <c r="AX249" s="12" t="s">
        <v>77</v>
      </c>
      <c r="AY249" s="155" t="s">
        <v>137</v>
      </c>
    </row>
    <row r="250" spans="2:51" s="12" customFormat="1" ht="11.25">
      <c r="B250" s="154"/>
      <c r="D250" s="140" t="s">
        <v>253</v>
      </c>
      <c r="E250" s="155" t="s">
        <v>21</v>
      </c>
      <c r="F250" s="156" t="s">
        <v>976</v>
      </c>
      <c r="H250" s="157">
        <v>8.36</v>
      </c>
      <c r="I250" s="158"/>
      <c r="L250" s="154"/>
      <c r="M250" s="159"/>
      <c r="T250" s="160"/>
      <c r="AT250" s="155" t="s">
        <v>253</v>
      </c>
      <c r="AU250" s="155" t="s">
        <v>87</v>
      </c>
      <c r="AV250" s="12" t="s">
        <v>87</v>
      </c>
      <c r="AW250" s="12" t="s">
        <v>38</v>
      </c>
      <c r="AX250" s="12" t="s">
        <v>77</v>
      </c>
      <c r="AY250" s="155" t="s">
        <v>137</v>
      </c>
    </row>
    <row r="251" spans="2:51" s="12" customFormat="1" ht="11.25">
      <c r="B251" s="154"/>
      <c r="D251" s="140" t="s">
        <v>253</v>
      </c>
      <c r="E251" s="155" t="s">
        <v>21</v>
      </c>
      <c r="F251" s="156" t="s">
        <v>977</v>
      </c>
      <c r="H251" s="157">
        <v>40.61</v>
      </c>
      <c r="I251" s="158"/>
      <c r="L251" s="154"/>
      <c r="M251" s="159"/>
      <c r="T251" s="160"/>
      <c r="AT251" s="155" t="s">
        <v>253</v>
      </c>
      <c r="AU251" s="155" t="s">
        <v>87</v>
      </c>
      <c r="AV251" s="12" t="s">
        <v>87</v>
      </c>
      <c r="AW251" s="12" t="s">
        <v>38</v>
      </c>
      <c r="AX251" s="12" t="s">
        <v>77</v>
      </c>
      <c r="AY251" s="155" t="s">
        <v>137</v>
      </c>
    </row>
    <row r="252" spans="2:51" s="12" customFormat="1" ht="11.25">
      <c r="B252" s="154"/>
      <c r="D252" s="140" t="s">
        <v>253</v>
      </c>
      <c r="E252" s="155" t="s">
        <v>21</v>
      </c>
      <c r="F252" s="156" t="s">
        <v>978</v>
      </c>
      <c r="H252" s="157">
        <v>20.620999999999999</v>
      </c>
      <c r="I252" s="158"/>
      <c r="L252" s="154"/>
      <c r="M252" s="159"/>
      <c r="T252" s="160"/>
      <c r="AT252" s="155" t="s">
        <v>253</v>
      </c>
      <c r="AU252" s="155" t="s">
        <v>87</v>
      </c>
      <c r="AV252" s="12" t="s">
        <v>87</v>
      </c>
      <c r="AW252" s="12" t="s">
        <v>38</v>
      </c>
      <c r="AX252" s="12" t="s">
        <v>77</v>
      </c>
      <c r="AY252" s="155" t="s">
        <v>137</v>
      </c>
    </row>
    <row r="253" spans="2:51" s="12" customFormat="1" ht="11.25">
      <c r="B253" s="154"/>
      <c r="D253" s="140" t="s">
        <v>253</v>
      </c>
      <c r="E253" s="155" t="s">
        <v>21</v>
      </c>
      <c r="F253" s="156" t="s">
        <v>920</v>
      </c>
      <c r="H253" s="157">
        <v>87.344999999999999</v>
      </c>
      <c r="I253" s="158"/>
      <c r="L253" s="154"/>
      <c r="M253" s="159"/>
      <c r="T253" s="160"/>
      <c r="AT253" s="155" t="s">
        <v>253</v>
      </c>
      <c r="AU253" s="155" t="s">
        <v>87</v>
      </c>
      <c r="AV253" s="12" t="s">
        <v>87</v>
      </c>
      <c r="AW253" s="12" t="s">
        <v>38</v>
      </c>
      <c r="AX253" s="12" t="s">
        <v>77</v>
      </c>
      <c r="AY253" s="155" t="s">
        <v>137</v>
      </c>
    </row>
    <row r="254" spans="2:51" s="12" customFormat="1" ht="11.25">
      <c r="B254" s="154"/>
      <c r="D254" s="140" t="s">
        <v>253</v>
      </c>
      <c r="E254" s="155" t="s">
        <v>21</v>
      </c>
      <c r="F254" s="156" t="s">
        <v>979</v>
      </c>
      <c r="H254" s="157">
        <v>16.117999999999999</v>
      </c>
      <c r="I254" s="158"/>
      <c r="L254" s="154"/>
      <c r="M254" s="159"/>
      <c r="T254" s="160"/>
      <c r="AT254" s="155" t="s">
        <v>253</v>
      </c>
      <c r="AU254" s="155" t="s">
        <v>87</v>
      </c>
      <c r="AV254" s="12" t="s">
        <v>87</v>
      </c>
      <c r="AW254" s="12" t="s">
        <v>38</v>
      </c>
      <c r="AX254" s="12" t="s">
        <v>77</v>
      </c>
      <c r="AY254" s="155" t="s">
        <v>137</v>
      </c>
    </row>
    <row r="255" spans="2:51" s="12" customFormat="1" ht="11.25">
      <c r="B255" s="154"/>
      <c r="D255" s="140" t="s">
        <v>253</v>
      </c>
      <c r="E255" s="155" t="s">
        <v>21</v>
      </c>
      <c r="F255" s="156" t="s">
        <v>980</v>
      </c>
      <c r="H255" s="157">
        <v>21.553000000000001</v>
      </c>
      <c r="I255" s="158"/>
      <c r="L255" s="154"/>
      <c r="M255" s="159"/>
      <c r="T255" s="160"/>
      <c r="AT255" s="155" t="s">
        <v>253</v>
      </c>
      <c r="AU255" s="155" t="s">
        <v>87</v>
      </c>
      <c r="AV255" s="12" t="s">
        <v>87</v>
      </c>
      <c r="AW255" s="12" t="s">
        <v>38</v>
      </c>
      <c r="AX255" s="12" t="s">
        <v>77</v>
      </c>
      <c r="AY255" s="155" t="s">
        <v>137</v>
      </c>
    </row>
    <row r="256" spans="2:51" s="12" customFormat="1" ht="11.25">
      <c r="B256" s="154"/>
      <c r="D256" s="140" t="s">
        <v>253</v>
      </c>
      <c r="E256" s="155" t="s">
        <v>21</v>
      </c>
      <c r="F256" s="156" t="s">
        <v>981</v>
      </c>
      <c r="H256" s="157">
        <v>18.559999999999999</v>
      </c>
      <c r="I256" s="158"/>
      <c r="L256" s="154"/>
      <c r="M256" s="159"/>
      <c r="T256" s="160"/>
      <c r="AT256" s="155" t="s">
        <v>253</v>
      </c>
      <c r="AU256" s="155" t="s">
        <v>87</v>
      </c>
      <c r="AV256" s="12" t="s">
        <v>87</v>
      </c>
      <c r="AW256" s="12" t="s">
        <v>38</v>
      </c>
      <c r="AX256" s="12" t="s">
        <v>77</v>
      </c>
      <c r="AY256" s="155" t="s">
        <v>137</v>
      </c>
    </row>
    <row r="257" spans="2:65" s="12" customFormat="1" ht="11.25">
      <c r="B257" s="154"/>
      <c r="D257" s="140" t="s">
        <v>253</v>
      </c>
      <c r="E257" s="155" t="s">
        <v>21</v>
      </c>
      <c r="F257" s="156" t="s">
        <v>924</v>
      </c>
      <c r="H257" s="157">
        <v>64.034999999999997</v>
      </c>
      <c r="I257" s="158"/>
      <c r="L257" s="154"/>
      <c r="M257" s="159"/>
      <c r="T257" s="160"/>
      <c r="AT257" s="155" t="s">
        <v>253</v>
      </c>
      <c r="AU257" s="155" t="s">
        <v>87</v>
      </c>
      <c r="AV257" s="12" t="s">
        <v>87</v>
      </c>
      <c r="AW257" s="12" t="s">
        <v>38</v>
      </c>
      <c r="AX257" s="12" t="s">
        <v>77</v>
      </c>
      <c r="AY257" s="155" t="s">
        <v>137</v>
      </c>
    </row>
    <row r="258" spans="2:65" s="13" customFormat="1" ht="11.25">
      <c r="B258" s="165"/>
      <c r="D258" s="140" t="s">
        <v>253</v>
      </c>
      <c r="E258" s="166" t="s">
        <v>21</v>
      </c>
      <c r="F258" s="167" t="s">
        <v>982</v>
      </c>
      <c r="H258" s="166" t="s">
        <v>21</v>
      </c>
      <c r="I258" s="168"/>
      <c r="L258" s="165"/>
      <c r="M258" s="169"/>
      <c r="T258" s="170"/>
      <c r="AT258" s="166" t="s">
        <v>253</v>
      </c>
      <c r="AU258" s="166" t="s">
        <v>87</v>
      </c>
      <c r="AV258" s="13" t="s">
        <v>85</v>
      </c>
      <c r="AW258" s="13" t="s">
        <v>38</v>
      </c>
      <c r="AX258" s="13" t="s">
        <v>77</v>
      </c>
      <c r="AY258" s="166" t="s">
        <v>137</v>
      </c>
    </row>
    <row r="259" spans="2:65" s="12" customFormat="1" ht="11.25">
      <c r="B259" s="154"/>
      <c r="D259" s="140" t="s">
        <v>253</v>
      </c>
      <c r="E259" s="155" t="s">
        <v>696</v>
      </c>
      <c r="F259" s="156" t="s">
        <v>983</v>
      </c>
      <c r="H259" s="157">
        <v>-164</v>
      </c>
      <c r="I259" s="158"/>
      <c r="L259" s="154"/>
      <c r="M259" s="159"/>
      <c r="T259" s="160"/>
      <c r="AT259" s="155" t="s">
        <v>253</v>
      </c>
      <c r="AU259" s="155" t="s">
        <v>87</v>
      </c>
      <c r="AV259" s="12" t="s">
        <v>87</v>
      </c>
      <c r="AW259" s="12" t="s">
        <v>38</v>
      </c>
      <c r="AX259" s="12" t="s">
        <v>77</v>
      </c>
      <c r="AY259" s="155" t="s">
        <v>137</v>
      </c>
    </row>
    <row r="260" spans="2:65" s="14" customFormat="1" ht="11.25">
      <c r="B260" s="178"/>
      <c r="D260" s="140" t="s">
        <v>253</v>
      </c>
      <c r="E260" s="179" t="s">
        <v>685</v>
      </c>
      <c r="F260" s="180" t="s">
        <v>837</v>
      </c>
      <c r="H260" s="181">
        <v>569.79</v>
      </c>
      <c r="I260" s="182"/>
      <c r="L260" s="178"/>
      <c r="M260" s="183"/>
      <c r="T260" s="184"/>
      <c r="AT260" s="179" t="s">
        <v>253</v>
      </c>
      <c r="AU260" s="179" t="s">
        <v>87</v>
      </c>
      <c r="AV260" s="14" t="s">
        <v>153</v>
      </c>
      <c r="AW260" s="14" t="s">
        <v>38</v>
      </c>
      <c r="AX260" s="14" t="s">
        <v>85</v>
      </c>
      <c r="AY260" s="179" t="s">
        <v>137</v>
      </c>
    </row>
    <row r="261" spans="2:65" s="1" customFormat="1" ht="21.75" customHeight="1">
      <c r="B261" s="33"/>
      <c r="C261" s="145" t="s">
        <v>185</v>
      </c>
      <c r="D261" s="145" t="s">
        <v>165</v>
      </c>
      <c r="E261" s="146" t="s">
        <v>984</v>
      </c>
      <c r="F261" s="147" t="s">
        <v>985</v>
      </c>
      <c r="G261" s="148" t="s">
        <v>484</v>
      </c>
      <c r="H261" s="149">
        <v>5948.9</v>
      </c>
      <c r="I261" s="150"/>
      <c r="J261" s="151">
        <f>ROUND(I261*H261,2)</f>
        <v>0</v>
      </c>
      <c r="K261" s="147" t="s">
        <v>535</v>
      </c>
      <c r="L261" s="33"/>
      <c r="M261" s="152" t="s">
        <v>21</v>
      </c>
      <c r="N261" s="153" t="s">
        <v>48</v>
      </c>
      <c r="P261" s="136">
        <f>O261*H261</f>
        <v>0</v>
      </c>
      <c r="Q261" s="136">
        <v>0</v>
      </c>
      <c r="R261" s="136">
        <f>Q261*H261</f>
        <v>0</v>
      </c>
      <c r="S261" s="136">
        <v>0</v>
      </c>
      <c r="T261" s="137">
        <f>S261*H261</f>
        <v>0</v>
      </c>
      <c r="AR261" s="138" t="s">
        <v>153</v>
      </c>
      <c r="AT261" s="138" t="s">
        <v>165</v>
      </c>
      <c r="AU261" s="138" t="s">
        <v>87</v>
      </c>
      <c r="AY261" s="18" t="s">
        <v>137</v>
      </c>
      <c r="BE261" s="139">
        <f>IF(N261="základní",J261,0)</f>
        <v>0</v>
      </c>
      <c r="BF261" s="139">
        <f>IF(N261="snížená",J261,0)</f>
        <v>0</v>
      </c>
      <c r="BG261" s="139">
        <f>IF(N261="zákl. přenesená",J261,0)</f>
        <v>0</v>
      </c>
      <c r="BH261" s="139">
        <f>IF(N261="sníž. přenesená",J261,0)</f>
        <v>0</v>
      </c>
      <c r="BI261" s="139">
        <f>IF(N261="nulová",J261,0)</f>
        <v>0</v>
      </c>
      <c r="BJ261" s="18" t="s">
        <v>85</v>
      </c>
      <c r="BK261" s="139">
        <f>ROUND(I261*H261,2)</f>
        <v>0</v>
      </c>
      <c r="BL261" s="18" t="s">
        <v>153</v>
      </c>
      <c r="BM261" s="138" t="s">
        <v>986</v>
      </c>
    </row>
    <row r="262" spans="2:65" s="1" customFormat="1" ht="11.25">
      <c r="B262" s="33"/>
      <c r="D262" s="140" t="s">
        <v>147</v>
      </c>
      <c r="F262" s="141" t="s">
        <v>987</v>
      </c>
      <c r="I262" s="142"/>
      <c r="L262" s="33"/>
      <c r="M262" s="143"/>
      <c r="T262" s="54"/>
      <c r="AT262" s="18" t="s">
        <v>147</v>
      </c>
      <c r="AU262" s="18" t="s">
        <v>87</v>
      </c>
    </row>
    <row r="263" spans="2:65" s="1" customFormat="1" ht="11.25">
      <c r="B263" s="33"/>
      <c r="D263" s="163" t="s">
        <v>538</v>
      </c>
      <c r="F263" s="164" t="s">
        <v>988</v>
      </c>
      <c r="I263" s="142"/>
      <c r="L263" s="33"/>
      <c r="M263" s="143"/>
      <c r="T263" s="54"/>
      <c r="AT263" s="18" t="s">
        <v>538</v>
      </c>
      <c r="AU263" s="18" t="s">
        <v>87</v>
      </c>
    </row>
    <row r="264" spans="2:65" s="1" customFormat="1" ht="29.25">
      <c r="B264" s="33"/>
      <c r="D264" s="140" t="s">
        <v>149</v>
      </c>
      <c r="F264" s="144" t="s">
        <v>989</v>
      </c>
      <c r="I264" s="142"/>
      <c r="L264" s="33"/>
      <c r="M264" s="143"/>
      <c r="T264" s="54"/>
      <c r="AT264" s="18" t="s">
        <v>149</v>
      </c>
      <c r="AU264" s="18" t="s">
        <v>87</v>
      </c>
    </row>
    <row r="265" spans="2:65" s="13" customFormat="1" ht="11.25">
      <c r="B265" s="165"/>
      <c r="D265" s="140" t="s">
        <v>253</v>
      </c>
      <c r="E265" s="166" t="s">
        <v>21</v>
      </c>
      <c r="F265" s="167" t="s">
        <v>875</v>
      </c>
      <c r="H265" s="166" t="s">
        <v>21</v>
      </c>
      <c r="I265" s="168"/>
      <c r="L265" s="165"/>
      <c r="M265" s="169"/>
      <c r="T265" s="170"/>
      <c r="AT265" s="166" t="s">
        <v>253</v>
      </c>
      <c r="AU265" s="166" t="s">
        <v>87</v>
      </c>
      <c r="AV265" s="13" t="s">
        <v>85</v>
      </c>
      <c r="AW265" s="13" t="s">
        <v>38</v>
      </c>
      <c r="AX265" s="13" t="s">
        <v>77</v>
      </c>
      <c r="AY265" s="166" t="s">
        <v>137</v>
      </c>
    </row>
    <row r="266" spans="2:65" s="12" customFormat="1" ht="11.25">
      <c r="B266" s="154"/>
      <c r="D266" s="140" t="s">
        <v>253</v>
      </c>
      <c r="E266" s="155" t="s">
        <v>665</v>
      </c>
      <c r="F266" s="156" t="s">
        <v>990</v>
      </c>
      <c r="H266" s="157">
        <v>489.25</v>
      </c>
      <c r="I266" s="158"/>
      <c r="L266" s="154"/>
      <c r="M266" s="159"/>
      <c r="T266" s="160"/>
      <c r="AT266" s="155" t="s">
        <v>253</v>
      </c>
      <c r="AU266" s="155" t="s">
        <v>87</v>
      </c>
      <c r="AV266" s="12" t="s">
        <v>87</v>
      </c>
      <c r="AW266" s="12" t="s">
        <v>38</v>
      </c>
      <c r="AX266" s="12" t="s">
        <v>77</v>
      </c>
      <c r="AY266" s="155" t="s">
        <v>137</v>
      </c>
    </row>
    <row r="267" spans="2:65" s="13" customFormat="1" ht="11.25">
      <c r="B267" s="165"/>
      <c r="D267" s="140" t="s">
        <v>253</v>
      </c>
      <c r="E267" s="166" t="s">
        <v>21</v>
      </c>
      <c r="F267" s="167" t="s">
        <v>872</v>
      </c>
      <c r="H267" s="166" t="s">
        <v>21</v>
      </c>
      <c r="I267" s="168"/>
      <c r="L267" s="165"/>
      <c r="M267" s="169"/>
      <c r="T267" s="170"/>
      <c r="AT267" s="166" t="s">
        <v>253</v>
      </c>
      <c r="AU267" s="166" t="s">
        <v>87</v>
      </c>
      <c r="AV267" s="13" t="s">
        <v>85</v>
      </c>
      <c r="AW267" s="13" t="s">
        <v>38</v>
      </c>
      <c r="AX267" s="13" t="s">
        <v>77</v>
      </c>
      <c r="AY267" s="166" t="s">
        <v>137</v>
      </c>
    </row>
    <row r="268" spans="2:65" s="12" customFormat="1" ht="11.25">
      <c r="B268" s="154"/>
      <c r="D268" s="140" t="s">
        <v>253</v>
      </c>
      <c r="E268" s="155" t="s">
        <v>21</v>
      </c>
      <c r="F268" s="156" t="s">
        <v>991</v>
      </c>
      <c r="H268" s="157">
        <v>5459.65</v>
      </c>
      <c r="I268" s="158"/>
      <c r="L268" s="154"/>
      <c r="M268" s="159"/>
      <c r="T268" s="160"/>
      <c r="AT268" s="155" t="s">
        <v>253</v>
      </c>
      <c r="AU268" s="155" t="s">
        <v>87</v>
      </c>
      <c r="AV268" s="12" t="s">
        <v>87</v>
      </c>
      <c r="AW268" s="12" t="s">
        <v>38</v>
      </c>
      <c r="AX268" s="12" t="s">
        <v>77</v>
      </c>
      <c r="AY268" s="155" t="s">
        <v>137</v>
      </c>
    </row>
    <row r="269" spans="2:65" s="14" customFormat="1" ht="11.25">
      <c r="B269" s="178"/>
      <c r="D269" s="140" t="s">
        <v>253</v>
      </c>
      <c r="E269" s="179" t="s">
        <v>662</v>
      </c>
      <c r="F269" s="180" t="s">
        <v>837</v>
      </c>
      <c r="H269" s="181">
        <v>5948.9</v>
      </c>
      <c r="I269" s="182"/>
      <c r="L269" s="178"/>
      <c r="M269" s="183"/>
      <c r="T269" s="184"/>
      <c r="AT269" s="179" t="s">
        <v>253</v>
      </c>
      <c r="AU269" s="179" t="s">
        <v>87</v>
      </c>
      <c r="AV269" s="14" t="s">
        <v>153</v>
      </c>
      <c r="AW269" s="14" t="s">
        <v>38</v>
      </c>
      <c r="AX269" s="14" t="s">
        <v>85</v>
      </c>
      <c r="AY269" s="179" t="s">
        <v>137</v>
      </c>
    </row>
    <row r="270" spans="2:65" s="1" customFormat="1" ht="16.5" customHeight="1">
      <c r="B270" s="33"/>
      <c r="C270" s="145" t="s">
        <v>7</v>
      </c>
      <c r="D270" s="145" t="s">
        <v>165</v>
      </c>
      <c r="E270" s="146" t="s">
        <v>992</v>
      </c>
      <c r="F270" s="147" t="s">
        <v>993</v>
      </c>
      <c r="G270" s="148" t="s">
        <v>484</v>
      </c>
      <c r="H270" s="149">
        <v>5948.9</v>
      </c>
      <c r="I270" s="150"/>
      <c r="J270" s="151">
        <f>ROUND(I270*H270,2)</f>
        <v>0</v>
      </c>
      <c r="K270" s="147" t="s">
        <v>535</v>
      </c>
      <c r="L270" s="33"/>
      <c r="M270" s="152" t="s">
        <v>21</v>
      </c>
      <c r="N270" s="153" t="s">
        <v>48</v>
      </c>
      <c r="P270" s="136">
        <f>O270*H270</f>
        <v>0</v>
      </c>
      <c r="Q270" s="136">
        <v>0</v>
      </c>
      <c r="R270" s="136">
        <f>Q270*H270</f>
        <v>0</v>
      </c>
      <c r="S270" s="136">
        <v>0</v>
      </c>
      <c r="T270" s="137">
        <f>S270*H270</f>
        <v>0</v>
      </c>
      <c r="AR270" s="138" t="s">
        <v>153</v>
      </c>
      <c r="AT270" s="138" t="s">
        <v>165</v>
      </c>
      <c r="AU270" s="138" t="s">
        <v>87</v>
      </c>
      <c r="AY270" s="18" t="s">
        <v>137</v>
      </c>
      <c r="BE270" s="139">
        <f>IF(N270="základní",J270,0)</f>
        <v>0</v>
      </c>
      <c r="BF270" s="139">
        <f>IF(N270="snížená",J270,0)</f>
        <v>0</v>
      </c>
      <c r="BG270" s="139">
        <f>IF(N270="zákl. přenesená",J270,0)</f>
        <v>0</v>
      </c>
      <c r="BH270" s="139">
        <f>IF(N270="sníž. přenesená",J270,0)</f>
        <v>0</v>
      </c>
      <c r="BI270" s="139">
        <f>IF(N270="nulová",J270,0)</f>
        <v>0</v>
      </c>
      <c r="BJ270" s="18" t="s">
        <v>85</v>
      </c>
      <c r="BK270" s="139">
        <f>ROUND(I270*H270,2)</f>
        <v>0</v>
      </c>
      <c r="BL270" s="18" t="s">
        <v>153</v>
      </c>
      <c r="BM270" s="138" t="s">
        <v>994</v>
      </c>
    </row>
    <row r="271" spans="2:65" s="1" customFormat="1" ht="11.25">
      <c r="B271" s="33"/>
      <c r="D271" s="140" t="s">
        <v>147</v>
      </c>
      <c r="F271" s="141" t="s">
        <v>995</v>
      </c>
      <c r="I271" s="142"/>
      <c r="L271" s="33"/>
      <c r="M271" s="143"/>
      <c r="T271" s="54"/>
      <c r="AT271" s="18" t="s">
        <v>147</v>
      </c>
      <c r="AU271" s="18" t="s">
        <v>87</v>
      </c>
    </row>
    <row r="272" spans="2:65" s="1" customFormat="1" ht="11.25">
      <c r="B272" s="33"/>
      <c r="D272" s="163" t="s">
        <v>538</v>
      </c>
      <c r="F272" s="164" t="s">
        <v>996</v>
      </c>
      <c r="I272" s="142"/>
      <c r="L272" s="33"/>
      <c r="M272" s="143"/>
      <c r="T272" s="54"/>
      <c r="AT272" s="18" t="s">
        <v>538</v>
      </c>
      <c r="AU272" s="18" t="s">
        <v>87</v>
      </c>
    </row>
    <row r="273" spans="2:65" s="12" customFormat="1" ht="11.25">
      <c r="B273" s="154"/>
      <c r="D273" s="140" t="s">
        <v>253</v>
      </c>
      <c r="E273" s="155" t="s">
        <v>21</v>
      </c>
      <c r="F273" s="156" t="s">
        <v>662</v>
      </c>
      <c r="H273" s="157">
        <v>5948.9</v>
      </c>
      <c r="I273" s="158"/>
      <c r="L273" s="154"/>
      <c r="M273" s="159"/>
      <c r="T273" s="160"/>
      <c r="AT273" s="155" t="s">
        <v>253</v>
      </c>
      <c r="AU273" s="155" t="s">
        <v>87</v>
      </c>
      <c r="AV273" s="12" t="s">
        <v>87</v>
      </c>
      <c r="AW273" s="12" t="s">
        <v>38</v>
      </c>
      <c r="AX273" s="12" t="s">
        <v>85</v>
      </c>
      <c r="AY273" s="155" t="s">
        <v>137</v>
      </c>
    </row>
    <row r="274" spans="2:65" s="1" customFormat="1" ht="16.5" customHeight="1">
      <c r="B274" s="33"/>
      <c r="C274" s="126" t="s">
        <v>189</v>
      </c>
      <c r="D274" s="126" t="s">
        <v>141</v>
      </c>
      <c r="E274" s="127" t="s">
        <v>997</v>
      </c>
      <c r="F274" s="128" t="s">
        <v>998</v>
      </c>
      <c r="G274" s="129" t="s">
        <v>144</v>
      </c>
      <c r="H274" s="130">
        <v>178.46700000000001</v>
      </c>
      <c r="I274" s="131"/>
      <c r="J274" s="132">
        <f>ROUND(I274*H274,2)</f>
        <v>0</v>
      </c>
      <c r="K274" s="128" t="s">
        <v>535</v>
      </c>
      <c r="L274" s="133"/>
      <c r="M274" s="134" t="s">
        <v>21</v>
      </c>
      <c r="N274" s="135" t="s">
        <v>48</v>
      </c>
      <c r="P274" s="136">
        <f>O274*H274</f>
        <v>0</v>
      </c>
      <c r="Q274" s="136">
        <v>1E-3</v>
      </c>
      <c r="R274" s="136">
        <f>Q274*H274</f>
        <v>0.17846700000000001</v>
      </c>
      <c r="S274" s="136">
        <v>0</v>
      </c>
      <c r="T274" s="137">
        <f>S274*H274</f>
        <v>0</v>
      </c>
      <c r="AR274" s="138" t="s">
        <v>162</v>
      </c>
      <c r="AT274" s="138" t="s">
        <v>141</v>
      </c>
      <c r="AU274" s="138" t="s">
        <v>87</v>
      </c>
      <c r="AY274" s="18" t="s">
        <v>137</v>
      </c>
      <c r="BE274" s="139">
        <f>IF(N274="základní",J274,0)</f>
        <v>0</v>
      </c>
      <c r="BF274" s="139">
        <f>IF(N274="snížená",J274,0)</f>
        <v>0</v>
      </c>
      <c r="BG274" s="139">
        <f>IF(N274="zákl. přenesená",J274,0)</f>
        <v>0</v>
      </c>
      <c r="BH274" s="139">
        <f>IF(N274="sníž. přenesená",J274,0)</f>
        <v>0</v>
      </c>
      <c r="BI274" s="139">
        <f>IF(N274="nulová",J274,0)</f>
        <v>0</v>
      </c>
      <c r="BJ274" s="18" t="s">
        <v>85</v>
      </c>
      <c r="BK274" s="139">
        <f>ROUND(I274*H274,2)</f>
        <v>0</v>
      </c>
      <c r="BL274" s="18" t="s">
        <v>153</v>
      </c>
      <c r="BM274" s="138" t="s">
        <v>999</v>
      </c>
    </row>
    <row r="275" spans="2:65" s="1" customFormat="1" ht="11.25">
      <c r="B275" s="33"/>
      <c r="D275" s="140" t="s">
        <v>147</v>
      </c>
      <c r="F275" s="141" t="s">
        <v>998</v>
      </c>
      <c r="I275" s="142"/>
      <c r="L275" s="33"/>
      <c r="M275" s="143"/>
      <c r="T275" s="54"/>
      <c r="AT275" s="18" t="s">
        <v>147</v>
      </c>
      <c r="AU275" s="18" t="s">
        <v>87</v>
      </c>
    </row>
    <row r="276" spans="2:65" s="12" customFormat="1" ht="11.25">
      <c r="B276" s="154"/>
      <c r="D276" s="140" t="s">
        <v>253</v>
      </c>
      <c r="E276" s="155" t="s">
        <v>21</v>
      </c>
      <c r="F276" s="156" t="s">
        <v>1000</v>
      </c>
      <c r="H276" s="157">
        <v>178.46700000000001</v>
      </c>
      <c r="I276" s="158"/>
      <c r="L276" s="154"/>
      <c r="M276" s="159"/>
      <c r="T276" s="160"/>
      <c r="AT276" s="155" t="s">
        <v>253</v>
      </c>
      <c r="AU276" s="155" t="s">
        <v>87</v>
      </c>
      <c r="AV276" s="12" t="s">
        <v>87</v>
      </c>
      <c r="AW276" s="12" t="s">
        <v>38</v>
      </c>
      <c r="AX276" s="12" t="s">
        <v>85</v>
      </c>
      <c r="AY276" s="155" t="s">
        <v>137</v>
      </c>
    </row>
    <row r="277" spans="2:65" s="1" customFormat="1" ht="16.5" customHeight="1">
      <c r="B277" s="33"/>
      <c r="C277" s="145" t="s">
        <v>238</v>
      </c>
      <c r="D277" s="145" t="s">
        <v>165</v>
      </c>
      <c r="E277" s="146" t="s">
        <v>1001</v>
      </c>
      <c r="F277" s="147" t="s">
        <v>1002</v>
      </c>
      <c r="G277" s="148" t="s">
        <v>484</v>
      </c>
      <c r="H277" s="149">
        <v>922.29399999999998</v>
      </c>
      <c r="I277" s="150"/>
      <c r="J277" s="151">
        <f>ROUND(I277*H277,2)</f>
        <v>0</v>
      </c>
      <c r="K277" s="147" t="s">
        <v>535</v>
      </c>
      <c r="L277" s="33"/>
      <c r="M277" s="152" t="s">
        <v>21</v>
      </c>
      <c r="N277" s="153" t="s">
        <v>48</v>
      </c>
      <c r="P277" s="136">
        <f>O277*H277</f>
        <v>0</v>
      </c>
      <c r="Q277" s="136">
        <v>0</v>
      </c>
      <c r="R277" s="136">
        <f>Q277*H277</f>
        <v>0</v>
      </c>
      <c r="S277" s="136">
        <v>0</v>
      </c>
      <c r="T277" s="137">
        <f>S277*H277</f>
        <v>0</v>
      </c>
      <c r="AR277" s="138" t="s">
        <v>153</v>
      </c>
      <c r="AT277" s="138" t="s">
        <v>165</v>
      </c>
      <c r="AU277" s="138" t="s">
        <v>87</v>
      </c>
      <c r="AY277" s="18" t="s">
        <v>137</v>
      </c>
      <c r="BE277" s="139">
        <f>IF(N277="základní",J277,0)</f>
        <v>0</v>
      </c>
      <c r="BF277" s="139">
        <f>IF(N277="snížená",J277,0)</f>
        <v>0</v>
      </c>
      <c r="BG277" s="139">
        <f>IF(N277="zákl. přenesená",J277,0)</f>
        <v>0</v>
      </c>
      <c r="BH277" s="139">
        <f>IF(N277="sníž. přenesená",J277,0)</f>
        <v>0</v>
      </c>
      <c r="BI277" s="139">
        <f>IF(N277="nulová",J277,0)</f>
        <v>0</v>
      </c>
      <c r="BJ277" s="18" t="s">
        <v>85</v>
      </c>
      <c r="BK277" s="139">
        <f>ROUND(I277*H277,2)</f>
        <v>0</v>
      </c>
      <c r="BL277" s="18" t="s">
        <v>153</v>
      </c>
      <c r="BM277" s="138" t="s">
        <v>1003</v>
      </c>
    </row>
    <row r="278" spans="2:65" s="1" customFormat="1" ht="11.25">
      <c r="B278" s="33"/>
      <c r="D278" s="140" t="s">
        <v>147</v>
      </c>
      <c r="F278" s="141" t="s">
        <v>1004</v>
      </c>
      <c r="I278" s="142"/>
      <c r="L278" s="33"/>
      <c r="M278" s="143"/>
      <c r="T278" s="54"/>
      <c r="AT278" s="18" t="s">
        <v>147</v>
      </c>
      <c r="AU278" s="18" t="s">
        <v>87</v>
      </c>
    </row>
    <row r="279" spans="2:65" s="1" customFormat="1" ht="11.25">
      <c r="B279" s="33"/>
      <c r="D279" s="163" t="s">
        <v>538</v>
      </c>
      <c r="F279" s="164" t="s">
        <v>1005</v>
      </c>
      <c r="I279" s="142"/>
      <c r="L279" s="33"/>
      <c r="M279" s="143"/>
      <c r="T279" s="54"/>
      <c r="AT279" s="18" t="s">
        <v>538</v>
      </c>
      <c r="AU279" s="18" t="s">
        <v>87</v>
      </c>
    </row>
    <row r="280" spans="2:65" s="12" customFormat="1" ht="11.25">
      <c r="B280" s="154"/>
      <c r="D280" s="140" t="s">
        <v>253</v>
      </c>
      <c r="E280" s="155" t="s">
        <v>21</v>
      </c>
      <c r="F280" s="156" t="s">
        <v>668</v>
      </c>
      <c r="H280" s="157">
        <v>922.29399999999998</v>
      </c>
      <c r="I280" s="158"/>
      <c r="L280" s="154"/>
      <c r="M280" s="159"/>
      <c r="T280" s="160"/>
      <c r="AT280" s="155" t="s">
        <v>253</v>
      </c>
      <c r="AU280" s="155" t="s">
        <v>87</v>
      </c>
      <c r="AV280" s="12" t="s">
        <v>87</v>
      </c>
      <c r="AW280" s="12" t="s">
        <v>38</v>
      </c>
      <c r="AX280" s="12" t="s">
        <v>85</v>
      </c>
      <c r="AY280" s="155" t="s">
        <v>137</v>
      </c>
    </row>
    <row r="281" spans="2:65" s="1" customFormat="1" ht="16.5" customHeight="1">
      <c r="B281" s="33"/>
      <c r="C281" s="126" t="s">
        <v>194</v>
      </c>
      <c r="D281" s="126" t="s">
        <v>141</v>
      </c>
      <c r="E281" s="127" t="s">
        <v>1006</v>
      </c>
      <c r="F281" s="128" t="s">
        <v>1007</v>
      </c>
      <c r="G281" s="129" t="s">
        <v>144</v>
      </c>
      <c r="H281" s="130">
        <v>27.669</v>
      </c>
      <c r="I281" s="131"/>
      <c r="J281" s="132">
        <f>ROUND(I281*H281,2)</f>
        <v>0</v>
      </c>
      <c r="K281" s="128" t="s">
        <v>535</v>
      </c>
      <c r="L281" s="133"/>
      <c r="M281" s="134" t="s">
        <v>21</v>
      </c>
      <c r="N281" s="135" t="s">
        <v>48</v>
      </c>
      <c r="P281" s="136">
        <f>O281*H281</f>
        <v>0</v>
      </c>
      <c r="Q281" s="136">
        <v>1E-3</v>
      </c>
      <c r="R281" s="136">
        <f>Q281*H281</f>
        <v>2.7669000000000003E-2</v>
      </c>
      <c r="S281" s="136">
        <v>0</v>
      </c>
      <c r="T281" s="137">
        <f>S281*H281</f>
        <v>0</v>
      </c>
      <c r="AR281" s="138" t="s">
        <v>162</v>
      </c>
      <c r="AT281" s="138" t="s">
        <v>141</v>
      </c>
      <c r="AU281" s="138" t="s">
        <v>87</v>
      </c>
      <c r="AY281" s="18" t="s">
        <v>137</v>
      </c>
      <c r="BE281" s="139">
        <f>IF(N281="základní",J281,0)</f>
        <v>0</v>
      </c>
      <c r="BF281" s="139">
        <f>IF(N281="snížená",J281,0)</f>
        <v>0</v>
      </c>
      <c r="BG281" s="139">
        <f>IF(N281="zákl. přenesená",J281,0)</f>
        <v>0</v>
      </c>
      <c r="BH281" s="139">
        <f>IF(N281="sníž. přenesená",J281,0)</f>
        <v>0</v>
      </c>
      <c r="BI281" s="139">
        <f>IF(N281="nulová",J281,0)</f>
        <v>0</v>
      </c>
      <c r="BJ281" s="18" t="s">
        <v>85</v>
      </c>
      <c r="BK281" s="139">
        <f>ROUND(I281*H281,2)</f>
        <v>0</v>
      </c>
      <c r="BL281" s="18" t="s">
        <v>153</v>
      </c>
      <c r="BM281" s="138" t="s">
        <v>1008</v>
      </c>
    </row>
    <row r="282" spans="2:65" s="1" customFormat="1" ht="11.25">
      <c r="B282" s="33"/>
      <c r="D282" s="140" t="s">
        <v>147</v>
      </c>
      <c r="F282" s="141" t="s">
        <v>1007</v>
      </c>
      <c r="I282" s="142"/>
      <c r="L282" s="33"/>
      <c r="M282" s="143"/>
      <c r="T282" s="54"/>
      <c r="AT282" s="18" t="s">
        <v>147</v>
      </c>
      <c r="AU282" s="18" t="s">
        <v>87</v>
      </c>
    </row>
    <row r="283" spans="2:65" s="12" customFormat="1" ht="11.25">
      <c r="B283" s="154"/>
      <c r="D283" s="140" t="s">
        <v>253</v>
      </c>
      <c r="E283" s="155" t="s">
        <v>21</v>
      </c>
      <c r="F283" s="156" t="s">
        <v>1009</v>
      </c>
      <c r="H283" s="157">
        <v>27.669</v>
      </c>
      <c r="I283" s="158"/>
      <c r="L283" s="154"/>
      <c r="M283" s="159"/>
      <c r="T283" s="160"/>
      <c r="AT283" s="155" t="s">
        <v>253</v>
      </c>
      <c r="AU283" s="155" t="s">
        <v>87</v>
      </c>
      <c r="AV283" s="12" t="s">
        <v>87</v>
      </c>
      <c r="AW283" s="12" t="s">
        <v>38</v>
      </c>
      <c r="AX283" s="12" t="s">
        <v>85</v>
      </c>
      <c r="AY283" s="155" t="s">
        <v>137</v>
      </c>
    </row>
    <row r="284" spans="2:65" s="1" customFormat="1" ht="16.5" customHeight="1">
      <c r="B284" s="33"/>
      <c r="C284" s="145" t="s">
        <v>245</v>
      </c>
      <c r="D284" s="145" t="s">
        <v>165</v>
      </c>
      <c r="E284" s="146" t="s">
        <v>1010</v>
      </c>
      <c r="F284" s="147" t="s">
        <v>1011</v>
      </c>
      <c r="G284" s="148" t="s">
        <v>484</v>
      </c>
      <c r="H284" s="149">
        <v>5948.9</v>
      </c>
      <c r="I284" s="150"/>
      <c r="J284" s="151">
        <f>ROUND(I284*H284,2)</f>
        <v>0</v>
      </c>
      <c r="K284" s="147" t="s">
        <v>535</v>
      </c>
      <c r="L284" s="33"/>
      <c r="M284" s="152" t="s">
        <v>21</v>
      </c>
      <c r="N284" s="153" t="s">
        <v>48</v>
      </c>
      <c r="P284" s="136">
        <f>O284*H284</f>
        <v>0</v>
      </c>
      <c r="Q284" s="136">
        <v>0</v>
      </c>
      <c r="R284" s="136">
        <f>Q284*H284</f>
        <v>0</v>
      </c>
      <c r="S284" s="136">
        <v>0</v>
      </c>
      <c r="T284" s="137">
        <f>S284*H284</f>
        <v>0</v>
      </c>
      <c r="AR284" s="138" t="s">
        <v>153</v>
      </c>
      <c r="AT284" s="138" t="s">
        <v>165</v>
      </c>
      <c r="AU284" s="138" t="s">
        <v>87</v>
      </c>
      <c r="AY284" s="18" t="s">
        <v>137</v>
      </c>
      <c r="BE284" s="139">
        <f>IF(N284="základní",J284,0)</f>
        <v>0</v>
      </c>
      <c r="BF284" s="139">
        <f>IF(N284="snížená",J284,0)</f>
        <v>0</v>
      </c>
      <c r="BG284" s="139">
        <f>IF(N284="zákl. přenesená",J284,0)</f>
        <v>0</v>
      </c>
      <c r="BH284" s="139">
        <f>IF(N284="sníž. přenesená",J284,0)</f>
        <v>0</v>
      </c>
      <c r="BI284" s="139">
        <f>IF(N284="nulová",J284,0)</f>
        <v>0</v>
      </c>
      <c r="BJ284" s="18" t="s">
        <v>85</v>
      </c>
      <c r="BK284" s="139">
        <f>ROUND(I284*H284,2)</f>
        <v>0</v>
      </c>
      <c r="BL284" s="18" t="s">
        <v>153</v>
      </c>
      <c r="BM284" s="138" t="s">
        <v>1012</v>
      </c>
    </row>
    <row r="285" spans="2:65" s="1" customFormat="1" ht="11.25">
      <c r="B285" s="33"/>
      <c r="D285" s="140" t="s">
        <v>147</v>
      </c>
      <c r="F285" s="141" t="s">
        <v>1013</v>
      </c>
      <c r="I285" s="142"/>
      <c r="L285" s="33"/>
      <c r="M285" s="143"/>
      <c r="T285" s="54"/>
      <c r="AT285" s="18" t="s">
        <v>147</v>
      </c>
      <c r="AU285" s="18" t="s">
        <v>87</v>
      </c>
    </row>
    <row r="286" spans="2:65" s="1" customFormat="1" ht="11.25">
      <c r="B286" s="33"/>
      <c r="D286" s="163" t="s">
        <v>538</v>
      </c>
      <c r="F286" s="164" t="s">
        <v>1014</v>
      </c>
      <c r="I286" s="142"/>
      <c r="L286" s="33"/>
      <c r="M286" s="143"/>
      <c r="T286" s="54"/>
      <c r="AT286" s="18" t="s">
        <v>538</v>
      </c>
      <c r="AU286" s="18" t="s">
        <v>87</v>
      </c>
    </row>
    <row r="287" spans="2:65" s="12" customFormat="1" ht="11.25">
      <c r="B287" s="154"/>
      <c r="D287" s="140" t="s">
        <v>253</v>
      </c>
      <c r="E287" s="155" t="s">
        <v>21</v>
      </c>
      <c r="F287" s="156" t="s">
        <v>662</v>
      </c>
      <c r="H287" s="157">
        <v>5948.9</v>
      </c>
      <c r="I287" s="158"/>
      <c r="L287" s="154"/>
      <c r="M287" s="159"/>
      <c r="T287" s="160"/>
      <c r="AT287" s="155" t="s">
        <v>253</v>
      </c>
      <c r="AU287" s="155" t="s">
        <v>87</v>
      </c>
      <c r="AV287" s="12" t="s">
        <v>87</v>
      </c>
      <c r="AW287" s="12" t="s">
        <v>38</v>
      </c>
      <c r="AX287" s="12" t="s">
        <v>85</v>
      </c>
      <c r="AY287" s="155" t="s">
        <v>137</v>
      </c>
    </row>
    <row r="288" spans="2:65" s="1" customFormat="1" ht="16.5" customHeight="1">
      <c r="B288" s="33"/>
      <c r="C288" s="145" t="s">
        <v>198</v>
      </c>
      <c r="D288" s="145" t="s">
        <v>165</v>
      </c>
      <c r="E288" s="146" t="s">
        <v>1015</v>
      </c>
      <c r="F288" s="147" t="s">
        <v>1016</v>
      </c>
      <c r="G288" s="148" t="s">
        <v>484</v>
      </c>
      <c r="H288" s="149">
        <v>1969.15</v>
      </c>
      <c r="I288" s="150"/>
      <c r="J288" s="151">
        <f>ROUND(I288*H288,2)</f>
        <v>0</v>
      </c>
      <c r="K288" s="147" t="s">
        <v>535</v>
      </c>
      <c r="L288" s="33"/>
      <c r="M288" s="152" t="s">
        <v>21</v>
      </c>
      <c r="N288" s="153" t="s">
        <v>48</v>
      </c>
      <c r="P288" s="136">
        <f>O288*H288</f>
        <v>0</v>
      </c>
      <c r="Q288" s="136">
        <v>0</v>
      </c>
      <c r="R288" s="136">
        <f>Q288*H288</f>
        <v>0</v>
      </c>
      <c r="S288" s="136">
        <v>0</v>
      </c>
      <c r="T288" s="137">
        <f>S288*H288</f>
        <v>0</v>
      </c>
      <c r="AR288" s="138" t="s">
        <v>153</v>
      </c>
      <c r="AT288" s="138" t="s">
        <v>165</v>
      </c>
      <c r="AU288" s="138" t="s">
        <v>87</v>
      </c>
      <c r="AY288" s="18" t="s">
        <v>137</v>
      </c>
      <c r="BE288" s="139">
        <f>IF(N288="základní",J288,0)</f>
        <v>0</v>
      </c>
      <c r="BF288" s="139">
        <f>IF(N288="snížená",J288,0)</f>
        <v>0</v>
      </c>
      <c r="BG288" s="139">
        <f>IF(N288="zákl. přenesená",J288,0)</f>
        <v>0</v>
      </c>
      <c r="BH288" s="139">
        <f>IF(N288="sníž. přenesená",J288,0)</f>
        <v>0</v>
      </c>
      <c r="BI288" s="139">
        <f>IF(N288="nulová",J288,0)</f>
        <v>0</v>
      </c>
      <c r="BJ288" s="18" t="s">
        <v>85</v>
      </c>
      <c r="BK288" s="139">
        <f>ROUND(I288*H288,2)</f>
        <v>0</v>
      </c>
      <c r="BL288" s="18" t="s">
        <v>153</v>
      </c>
      <c r="BM288" s="138" t="s">
        <v>1017</v>
      </c>
    </row>
    <row r="289" spans="2:65" s="1" customFormat="1" ht="11.25">
      <c r="B289" s="33"/>
      <c r="D289" s="140" t="s">
        <v>147</v>
      </c>
      <c r="F289" s="141" t="s">
        <v>1018</v>
      </c>
      <c r="I289" s="142"/>
      <c r="L289" s="33"/>
      <c r="M289" s="143"/>
      <c r="T289" s="54"/>
      <c r="AT289" s="18" t="s">
        <v>147</v>
      </c>
      <c r="AU289" s="18" t="s">
        <v>87</v>
      </c>
    </row>
    <row r="290" spans="2:65" s="1" customFormat="1" ht="11.25">
      <c r="B290" s="33"/>
      <c r="D290" s="163" t="s">
        <v>538</v>
      </c>
      <c r="F290" s="164" t="s">
        <v>1019</v>
      </c>
      <c r="I290" s="142"/>
      <c r="L290" s="33"/>
      <c r="M290" s="143"/>
      <c r="T290" s="54"/>
      <c r="AT290" s="18" t="s">
        <v>538</v>
      </c>
      <c r="AU290" s="18" t="s">
        <v>87</v>
      </c>
    </row>
    <row r="291" spans="2:65" s="13" customFormat="1" ht="11.25">
      <c r="B291" s="165"/>
      <c r="D291" s="140" t="s">
        <v>253</v>
      </c>
      <c r="E291" s="166" t="s">
        <v>21</v>
      </c>
      <c r="F291" s="167" t="s">
        <v>1020</v>
      </c>
      <c r="H291" s="166" t="s">
        <v>21</v>
      </c>
      <c r="I291" s="168"/>
      <c r="L291" s="165"/>
      <c r="M291" s="169"/>
      <c r="T291" s="170"/>
      <c r="AT291" s="166" t="s">
        <v>253</v>
      </c>
      <c r="AU291" s="166" t="s">
        <v>87</v>
      </c>
      <c r="AV291" s="13" t="s">
        <v>85</v>
      </c>
      <c r="AW291" s="13" t="s">
        <v>38</v>
      </c>
      <c r="AX291" s="13" t="s">
        <v>77</v>
      </c>
      <c r="AY291" s="166" t="s">
        <v>137</v>
      </c>
    </row>
    <row r="292" spans="2:65" s="12" customFormat="1" ht="11.25">
      <c r="B292" s="154"/>
      <c r="D292" s="140" t="s">
        <v>253</v>
      </c>
      <c r="E292" s="155" t="s">
        <v>21</v>
      </c>
      <c r="F292" s="156" t="s">
        <v>691</v>
      </c>
      <c r="H292" s="157">
        <v>1751.65</v>
      </c>
      <c r="I292" s="158"/>
      <c r="L292" s="154"/>
      <c r="M292" s="159"/>
      <c r="T292" s="160"/>
      <c r="AT292" s="155" t="s">
        <v>253</v>
      </c>
      <c r="AU292" s="155" t="s">
        <v>87</v>
      </c>
      <c r="AV292" s="12" t="s">
        <v>87</v>
      </c>
      <c r="AW292" s="12" t="s">
        <v>38</v>
      </c>
      <c r="AX292" s="12" t="s">
        <v>77</v>
      </c>
      <c r="AY292" s="155" t="s">
        <v>137</v>
      </c>
    </row>
    <row r="293" spans="2:65" s="12" customFormat="1" ht="11.25">
      <c r="B293" s="154"/>
      <c r="D293" s="140" t="s">
        <v>253</v>
      </c>
      <c r="E293" s="155" t="s">
        <v>21</v>
      </c>
      <c r="F293" s="156" t="s">
        <v>702</v>
      </c>
      <c r="H293" s="157">
        <v>217.5</v>
      </c>
      <c r="I293" s="158"/>
      <c r="L293" s="154"/>
      <c r="M293" s="159"/>
      <c r="T293" s="160"/>
      <c r="AT293" s="155" t="s">
        <v>253</v>
      </c>
      <c r="AU293" s="155" t="s">
        <v>87</v>
      </c>
      <c r="AV293" s="12" t="s">
        <v>87</v>
      </c>
      <c r="AW293" s="12" t="s">
        <v>38</v>
      </c>
      <c r="AX293" s="12" t="s">
        <v>77</v>
      </c>
      <c r="AY293" s="155" t="s">
        <v>137</v>
      </c>
    </row>
    <row r="294" spans="2:65" s="14" customFormat="1" ht="11.25">
      <c r="B294" s="178"/>
      <c r="D294" s="140" t="s">
        <v>253</v>
      </c>
      <c r="E294" s="179" t="s">
        <v>21</v>
      </c>
      <c r="F294" s="180" t="s">
        <v>837</v>
      </c>
      <c r="H294" s="181">
        <v>1969.15</v>
      </c>
      <c r="I294" s="182"/>
      <c r="L294" s="178"/>
      <c r="M294" s="183"/>
      <c r="T294" s="184"/>
      <c r="AT294" s="179" t="s">
        <v>253</v>
      </c>
      <c r="AU294" s="179" t="s">
        <v>87</v>
      </c>
      <c r="AV294" s="14" t="s">
        <v>153</v>
      </c>
      <c r="AW294" s="14" t="s">
        <v>38</v>
      </c>
      <c r="AX294" s="14" t="s">
        <v>85</v>
      </c>
      <c r="AY294" s="179" t="s">
        <v>137</v>
      </c>
    </row>
    <row r="295" spans="2:65" s="1" customFormat="1" ht="16.5" customHeight="1">
      <c r="B295" s="33"/>
      <c r="C295" s="145" t="s">
        <v>255</v>
      </c>
      <c r="D295" s="145" t="s">
        <v>165</v>
      </c>
      <c r="E295" s="146" t="s">
        <v>1021</v>
      </c>
      <c r="F295" s="147" t="s">
        <v>1022</v>
      </c>
      <c r="G295" s="148" t="s">
        <v>484</v>
      </c>
      <c r="H295" s="149">
        <v>922.29399999999998</v>
      </c>
      <c r="I295" s="150"/>
      <c r="J295" s="151">
        <f>ROUND(I295*H295,2)</f>
        <v>0</v>
      </c>
      <c r="K295" s="147" t="s">
        <v>535</v>
      </c>
      <c r="L295" s="33"/>
      <c r="M295" s="152" t="s">
        <v>21</v>
      </c>
      <c r="N295" s="153" t="s">
        <v>48</v>
      </c>
      <c r="P295" s="136">
        <f>O295*H295</f>
        <v>0</v>
      </c>
      <c r="Q295" s="136">
        <v>0</v>
      </c>
      <c r="R295" s="136">
        <f>Q295*H295</f>
        <v>0</v>
      </c>
      <c r="S295" s="136">
        <v>0</v>
      </c>
      <c r="T295" s="137">
        <f>S295*H295</f>
        <v>0</v>
      </c>
      <c r="AR295" s="138" t="s">
        <v>153</v>
      </c>
      <c r="AT295" s="138" t="s">
        <v>165</v>
      </c>
      <c r="AU295" s="138" t="s">
        <v>87</v>
      </c>
      <c r="AY295" s="18" t="s">
        <v>137</v>
      </c>
      <c r="BE295" s="139">
        <f>IF(N295="základní",J295,0)</f>
        <v>0</v>
      </c>
      <c r="BF295" s="139">
        <f>IF(N295="snížená",J295,0)</f>
        <v>0</v>
      </c>
      <c r="BG295" s="139">
        <f>IF(N295="zákl. přenesená",J295,0)</f>
        <v>0</v>
      </c>
      <c r="BH295" s="139">
        <f>IF(N295="sníž. přenesená",J295,0)</f>
        <v>0</v>
      </c>
      <c r="BI295" s="139">
        <f>IF(N295="nulová",J295,0)</f>
        <v>0</v>
      </c>
      <c r="BJ295" s="18" t="s">
        <v>85</v>
      </c>
      <c r="BK295" s="139">
        <f>ROUND(I295*H295,2)</f>
        <v>0</v>
      </c>
      <c r="BL295" s="18" t="s">
        <v>153</v>
      </c>
      <c r="BM295" s="138" t="s">
        <v>1023</v>
      </c>
    </row>
    <row r="296" spans="2:65" s="1" customFormat="1" ht="19.5">
      <c r="B296" s="33"/>
      <c r="D296" s="140" t="s">
        <v>147</v>
      </c>
      <c r="F296" s="141" t="s">
        <v>1024</v>
      </c>
      <c r="I296" s="142"/>
      <c r="L296" s="33"/>
      <c r="M296" s="143"/>
      <c r="T296" s="54"/>
      <c r="AT296" s="18" t="s">
        <v>147</v>
      </c>
      <c r="AU296" s="18" t="s">
        <v>87</v>
      </c>
    </row>
    <row r="297" spans="2:65" s="1" customFormat="1" ht="11.25">
      <c r="B297" s="33"/>
      <c r="D297" s="163" t="s">
        <v>538</v>
      </c>
      <c r="F297" s="164" t="s">
        <v>1025</v>
      </c>
      <c r="I297" s="142"/>
      <c r="L297" s="33"/>
      <c r="M297" s="143"/>
      <c r="T297" s="54"/>
      <c r="AT297" s="18" t="s">
        <v>538</v>
      </c>
      <c r="AU297" s="18" t="s">
        <v>87</v>
      </c>
    </row>
    <row r="298" spans="2:65" s="12" customFormat="1" ht="11.25">
      <c r="B298" s="154"/>
      <c r="D298" s="140" t="s">
        <v>253</v>
      </c>
      <c r="E298" s="155" t="s">
        <v>21</v>
      </c>
      <c r="F298" s="156" t="s">
        <v>668</v>
      </c>
      <c r="H298" s="157">
        <v>922.29399999999998</v>
      </c>
      <c r="I298" s="158"/>
      <c r="L298" s="154"/>
      <c r="M298" s="159"/>
      <c r="T298" s="160"/>
      <c r="AT298" s="155" t="s">
        <v>253</v>
      </c>
      <c r="AU298" s="155" t="s">
        <v>87</v>
      </c>
      <c r="AV298" s="12" t="s">
        <v>87</v>
      </c>
      <c r="AW298" s="12" t="s">
        <v>38</v>
      </c>
      <c r="AX298" s="12" t="s">
        <v>85</v>
      </c>
      <c r="AY298" s="155" t="s">
        <v>137</v>
      </c>
    </row>
    <row r="299" spans="2:65" s="1" customFormat="1" ht="16.5" customHeight="1">
      <c r="B299" s="33"/>
      <c r="C299" s="145" t="s">
        <v>259</v>
      </c>
      <c r="D299" s="145" t="s">
        <v>165</v>
      </c>
      <c r="E299" s="146" t="s">
        <v>1026</v>
      </c>
      <c r="F299" s="147" t="s">
        <v>1027</v>
      </c>
      <c r="G299" s="148" t="s">
        <v>484</v>
      </c>
      <c r="H299" s="149">
        <v>922.29399999999998</v>
      </c>
      <c r="I299" s="150"/>
      <c r="J299" s="151">
        <f>ROUND(I299*H299,2)</f>
        <v>0</v>
      </c>
      <c r="K299" s="147" t="s">
        <v>535</v>
      </c>
      <c r="L299" s="33"/>
      <c r="M299" s="152" t="s">
        <v>21</v>
      </c>
      <c r="N299" s="153" t="s">
        <v>48</v>
      </c>
      <c r="P299" s="136">
        <f>O299*H299</f>
        <v>0</v>
      </c>
      <c r="Q299" s="136">
        <v>0</v>
      </c>
      <c r="R299" s="136">
        <f>Q299*H299</f>
        <v>0</v>
      </c>
      <c r="S299" s="136">
        <v>0</v>
      </c>
      <c r="T299" s="137">
        <f>S299*H299</f>
        <v>0</v>
      </c>
      <c r="AR299" s="138" t="s">
        <v>153</v>
      </c>
      <c r="AT299" s="138" t="s">
        <v>165</v>
      </c>
      <c r="AU299" s="138" t="s">
        <v>87</v>
      </c>
      <c r="AY299" s="18" t="s">
        <v>137</v>
      </c>
      <c r="BE299" s="139">
        <f>IF(N299="základní",J299,0)</f>
        <v>0</v>
      </c>
      <c r="BF299" s="139">
        <f>IF(N299="snížená",J299,0)</f>
        <v>0</v>
      </c>
      <c r="BG299" s="139">
        <f>IF(N299="zákl. přenesená",J299,0)</f>
        <v>0</v>
      </c>
      <c r="BH299" s="139">
        <f>IF(N299="sníž. přenesená",J299,0)</f>
        <v>0</v>
      </c>
      <c r="BI299" s="139">
        <f>IF(N299="nulová",J299,0)</f>
        <v>0</v>
      </c>
      <c r="BJ299" s="18" t="s">
        <v>85</v>
      </c>
      <c r="BK299" s="139">
        <f>ROUND(I299*H299,2)</f>
        <v>0</v>
      </c>
      <c r="BL299" s="18" t="s">
        <v>153</v>
      </c>
      <c r="BM299" s="138" t="s">
        <v>1028</v>
      </c>
    </row>
    <row r="300" spans="2:65" s="1" customFormat="1" ht="11.25">
      <c r="B300" s="33"/>
      <c r="D300" s="140" t="s">
        <v>147</v>
      </c>
      <c r="F300" s="141" t="s">
        <v>1029</v>
      </c>
      <c r="I300" s="142"/>
      <c r="L300" s="33"/>
      <c r="M300" s="143"/>
      <c r="T300" s="54"/>
      <c r="AT300" s="18" t="s">
        <v>147</v>
      </c>
      <c r="AU300" s="18" t="s">
        <v>87</v>
      </c>
    </row>
    <row r="301" spans="2:65" s="1" customFormat="1" ht="11.25">
      <c r="B301" s="33"/>
      <c r="D301" s="163" t="s">
        <v>538</v>
      </c>
      <c r="F301" s="164" t="s">
        <v>1030</v>
      </c>
      <c r="I301" s="142"/>
      <c r="L301" s="33"/>
      <c r="M301" s="143"/>
      <c r="T301" s="54"/>
      <c r="AT301" s="18" t="s">
        <v>538</v>
      </c>
      <c r="AU301" s="18" t="s">
        <v>87</v>
      </c>
    </row>
    <row r="302" spans="2:65" s="13" customFormat="1" ht="11.25">
      <c r="B302" s="165"/>
      <c r="D302" s="140" t="s">
        <v>253</v>
      </c>
      <c r="E302" s="166" t="s">
        <v>21</v>
      </c>
      <c r="F302" s="167" t="s">
        <v>1031</v>
      </c>
      <c r="H302" s="166" t="s">
        <v>21</v>
      </c>
      <c r="I302" s="168"/>
      <c r="L302" s="165"/>
      <c r="M302" s="169"/>
      <c r="T302" s="170"/>
      <c r="AT302" s="166" t="s">
        <v>253</v>
      </c>
      <c r="AU302" s="166" t="s">
        <v>87</v>
      </c>
      <c r="AV302" s="13" t="s">
        <v>85</v>
      </c>
      <c r="AW302" s="13" t="s">
        <v>38</v>
      </c>
      <c r="AX302" s="13" t="s">
        <v>77</v>
      </c>
      <c r="AY302" s="166" t="s">
        <v>137</v>
      </c>
    </row>
    <row r="303" spans="2:65" s="12" customFormat="1" ht="11.25">
      <c r="B303" s="154"/>
      <c r="D303" s="140" t="s">
        <v>253</v>
      </c>
      <c r="E303" s="155" t="s">
        <v>668</v>
      </c>
      <c r="F303" s="156" t="s">
        <v>1032</v>
      </c>
      <c r="H303" s="157">
        <v>922.29399999999998</v>
      </c>
      <c r="I303" s="158"/>
      <c r="L303" s="154"/>
      <c r="M303" s="159"/>
      <c r="T303" s="160"/>
      <c r="AT303" s="155" t="s">
        <v>253</v>
      </c>
      <c r="AU303" s="155" t="s">
        <v>87</v>
      </c>
      <c r="AV303" s="12" t="s">
        <v>87</v>
      </c>
      <c r="AW303" s="12" t="s">
        <v>38</v>
      </c>
      <c r="AX303" s="12" t="s">
        <v>85</v>
      </c>
      <c r="AY303" s="155" t="s">
        <v>137</v>
      </c>
    </row>
    <row r="304" spans="2:65" s="1" customFormat="1" ht="16.5" customHeight="1">
      <c r="B304" s="33"/>
      <c r="C304" s="145" t="s">
        <v>266</v>
      </c>
      <c r="D304" s="145" t="s">
        <v>165</v>
      </c>
      <c r="E304" s="146" t="s">
        <v>1033</v>
      </c>
      <c r="F304" s="147" t="s">
        <v>1034</v>
      </c>
      <c r="G304" s="148" t="s">
        <v>484</v>
      </c>
      <c r="H304" s="149">
        <v>5948.9</v>
      </c>
      <c r="I304" s="150"/>
      <c r="J304" s="151">
        <f>ROUND(I304*H304,2)</f>
        <v>0</v>
      </c>
      <c r="K304" s="147" t="s">
        <v>535</v>
      </c>
      <c r="L304" s="33"/>
      <c r="M304" s="152" t="s">
        <v>21</v>
      </c>
      <c r="N304" s="153" t="s">
        <v>48</v>
      </c>
      <c r="P304" s="136">
        <f>O304*H304</f>
        <v>0</v>
      </c>
      <c r="Q304" s="136">
        <v>0</v>
      </c>
      <c r="R304" s="136">
        <f>Q304*H304</f>
        <v>0</v>
      </c>
      <c r="S304" s="136">
        <v>0</v>
      </c>
      <c r="T304" s="137">
        <f>S304*H304</f>
        <v>0</v>
      </c>
      <c r="AR304" s="138" t="s">
        <v>153</v>
      </c>
      <c r="AT304" s="138" t="s">
        <v>165</v>
      </c>
      <c r="AU304" s="138" t="s">
        <v>87</v>
      </c>
      <c r="AY304" s="18" t="s">
        <v>137</v>
      </c>
      <c r="BE304" s="139">
        <f>IF(N304="základní",J304,0)</f>
        <v>0</v>
      </c>
      <c r="BF304" s="139">
        <f>IF(N304="snížená",J304,0)</f>
        <v>0</v>
      </c>
      <c r="BG304" s="139">
        <f>IF(N304="zákl. přenesená",J304,0)</f>
        <v>0</v>
      </c>
      <c r="BH304" s="139">
        <f>IF(N304="sníž. přenesená",J304,0)</f>
        <v>0</v>
      </c>
      <c r="BI304" s="139">
        <f>IF(N304="nulová",J304,0)</f>
        <v>0</v>
      </c>
      <c r="BJ304" s="18" t="s">
        <v>85</v>
      </c>
      <c r="BK304" s="139">
        <f>ROUND(I304*H304,2)</f>
        <v>0</v>
      </c>
      <c r="BL304" s="18" t="s">
        <v>153</v>
      </c>
      <c r="BM304" s="138" t="s">
        <v>1035</v>
      </c>
    </row>
    <row r="305" spans="2:65" s="1" customFormat="1" ht="11.25">
      <c r="B305" s="33"/>
      <c r="D305" s="140" t="s">
        <v>147</v>
      </c>
      <c r="F305" s="141" t="s">
        <v>1036</v>
      </c>
      <c r="I305" s="142"/>
      <c r="L305" s="33"/>
      <c r="M305" s="143"/>
      <c r="T305" s="54"/>
      <c r="AT305" s="18" t="s">
        <v>147</v>
      </c>
      <c r="AU305" s="18" t="s">
        <v>87</v>
      </c>
    </row>
    <row r="306" spans="2:65" s="1" customFormat="1" ht="11.25">
      <c r="B306" s="33"/>
      <c r="D306" s="163" t="s">
        <v>538</v>
      </c>
      <c r="F306" s="164" t="s">
        <v>1037</v>
      </c>
      <c r="I306" s="142"/>
      <c r="L306" s="33"/>
      <c r="M306" s="143"/>
      <c r="T306" s="54"/>
      <c r="AT306" s="18" t="s">
        <v>538</v>
      </c>
      <c r="AU306" s="18" t="s">
        <v>87</v>
      </c>
    </row>
    <row r="307" spans="2:65" s="12" customFormat="1" ht="11.25">
      <c r="B307" s="154"/>
      <c r="D307" s="140" t="s">
        <v>253</v>
      </c>
      <c r="E307" s="155" t="s">
        <v>21</v>
      </c>
      <c r="F307" s="156" t="s">
        <v>662</v>
      </c>
      <c r="H307" s="157">
        <v>5948.9</v>
      </c>
      <c r="I307" s="158"/>
      <c r="L307" s="154"/>
      <c r="M307" s="159"/>
      <c r="T307" s="160"/>
      <c r="AT307" s="155" t="s">
        <v>253</v>
      </c>
      <c r="AU307" s="155" t="s">
        <v>87</v>
      </c>
      <c r="AV307" s="12" t="s">
        <v>87</v>
      </c>
      <c r="AW307" s="12" t="s">
        <v>38</v>
      </c>
      <c r="AX307" s="12" t="s">
        <v>85</v>
      </c>
      <c r="AY307" s="155" t="s">
        <v>137</v>
      </c>
    </row>
    <row r="308" spans="2:65" s="1" customFormat="1" ht="16.5" customHeight="1">
      <c r="B308" s="33"/>
      <c r="C308" s="145" t="s">
        <v>202</v>
      </c>
      <c r="D308" s="145" t="s">
        <v>165</v>
      </c>
      <c r="E308" s="146" t="s">
        <v>1038</v>
      </c>
      <c r="F308" s="147" t="s">
        <v>1039</v>
      </c>
      <c r="G308" s="148" t="s">
        <v>484</v>
      </c>
      <c r="H308" s="149">
        <v>922.29399999999998</v>
      </c>
      <c r="I308" s="150"/>
      <c r="J308" s="151">
        <f>ROUND(I308*H308,2)</f>
        <v>0</v>
      </c>
      <c r="K308" s="147" t="s">
        <v>535</v>
      </c>
      <c r="L308" s="33"/>
      <c r="M308" s="152" t="s">
        <v>21</v>
      </c>
      <c r="N308" s="153" t="s">
        <v>48</v>
      </c>
      <c r="P308" s="136">
        <f>O308*H308</f>
        <v>0</v>
      </c>
      <c r="Q308" s="136">
        <v>0</v>
      </c>
      <c r="R308" s="136">
        <f>Q308*H308</f>
        <v>0</v>
      </c>
      <c r="S308" s="136">
        <v>0</v>
      </c>
      <c r="T308" s="137">
        <f>S308*H308</f>
        <v>0</v>
      </c>
      <c r="AR308" s="138" t="s">
        <v>153</v>
      </c>
      <c r="AT308" s="138" t="s">
        <v>165</v>
      </c>
      <c r="AU308" s="138" t="s">
        <v>87</v>
      </c>
      <c r="AY308" s="18" t="s">
        <v>137</v>
      </c>
      <c r="BE308" s="139">
        <f>IF(N308="základní",J308,0)</f>
        <v>0</v>
      </c>
      <c r="BF308" s="139">
        <f>IF(N308="snížená",J308,0)</f>
        <v>0</v>
      </c>
      <c r="BG308" s="139">
        <f>IF(N308="zákl. přenesená",J308,0)</f>
        <v>0</v>
      </c>
      <c r="BH308" s="139">
        <f>IF(N308="sníž. přenesená",J308,0)</f>
        <v>0</v>
      </c>
      <c r="BI308" s="139">
        <f>IF(N308="nulová",J308,0)</f>
        <v>0</v>
      </c>
      <c r="BJ308" s="18" t="s">
        <v>85</v>
      </c>
      <c r="BK308" s="139">
        <f>ROUND(I308*H308,2)</f>
        <v>0</v>
      </c>
      <c r="BL308" s="18" t="s">
        <v>153</v>
      </c>
      <c r="BM308" s="138" t="s">
        <v>1040</v>
      </c>
    </row>
    <row r="309" spans="2:65" s="1" customFormat="1" ht="11.25">
      <c r="B309" s="33"/>
      <c r="D309" s="140" t="s">
        <v>147</v>
      </c>
      <c r="F309" s="141" t="s">
        <v>1041</v>
      </c>
      <c r="I309" s="142"/>
      <c r="L309" s="33"/>
      <c r="M309" s="143"/>
      <c r="T309" s="54"/>
      <c r="AT309" s="18" t="s">
        <v>147</v>
      </c>
      <c r="AU309" s="18" t="s">
        <v>87</v>
      </c>
    </row>
    <row r="310" spans="2:65" s="1" customFormat="1" ht="11.25">
      <c r="B310" s="33"/>
      <c r="D310" s="163" t="s">
        <v>538</v>
      </c>
      <c r="F310" s="164" t="s">
        <v>1042</v>
      </c>
      <c r="I310" s="142"/>
      <c r="L310" s="33"/>
      <c r="M310" s="143"/>
      <c r="T310" s="54"/>
      <c r="AT310" s="18" t="s">
        <v>538</v>
      </c>
      <c r="AU310" s="18" t="s">
        <v>87</v>
      </c>
    </row>
    <row r="311" spans="2:65" s="12" customFormat="1" ht="11.25">
      <c r="B311" s="154"/>
      <c r="D311" s="140" t="s">
        <v>253</v>
      </c>
      <c r="E311" s="155" t="s">
        <v>21</v>
      </c>
      <c r="F311" s="156" t="s">
        <v>668</v>
      </c>
      <c r="H311" s="157">
        <v>922.29399999999998</v>
      </c>
      <c r="I311" s="158"/>
      <c r="L311" s="154"/>
      <c r="M311" s="159"/>
      <c r="T311" s="160"/>
      <c r="AT311" s="155" t="s">
        <v>253</v>
      </c>
      <c r="AU311" s="155" t="s">
        <v>87</v>
      </c>
      <c r="AV311" s="12" t="s">
        <v>87</v>
      </c>
      <c r="AW311" s="12" t="s">
        <v>38</v>
      </c>
      <c r="AX311" s="12" t="s">
        <v>85</v>
      </c>
      <c r="AY311" s="155" t="s">
        <v>137</v>
      </c>
    </row>
    <row r="312" spans="2:65" s="1" customFormat="1" ht="16.5" customHeight="1">
      <c r="B312" s="33"/>
      <c r="C312" s="145" t="s">
        <v>274</v>
      </c>
      <c r="D312" s="145" t="s">
        <v>165</v>
      </c>
      <c r="E312" s="146" t="s">
        <v>1043</v>
      </c>
      <c r="F312" s="147" t="s">
        <v>1044</v>
      </c>
      <c r="G312" s="148" t="s">
        <v>574</v>
      </c>
      <c r="H312" s="149">
        <v>206.136</v>
      </c>
      <c r="I312" s="150"/>
      <c r="J312" s="151">
        <f>ROUND(I312*H312,2)</f>
        <v>0</v>
      </c>
      <c r="K312" s="147" t="s">
        <v>535</v>
      </c>
      <c r="L312" s="33"/>
      <c r="M312" s="152" t="s">
        <v>21</v>
      </c>
      <c r="N312" s="153" t="s">
        <v>48</v>
      </c>
      <c r="P312" s="136">
        <f>O312*H312</f>
        <v>0</v>
      </c>
      <c r="Q312" s="136">
        <v>0</v>
      </c>
      <c r="R312" s="136">
        <f>Q312*H312</f>
        <v>0</v>
      </c>
      <c r="S312" s="136">
        <v>0</v>
      </c>
      <c r="T312" s="137">
        <f>S312*H312</f>
        <v>0</v>
      </c>
      <c r="AR312" s="138" t="s">
        <v>153</v>
      </c>
      <c r="AT312" s="138" t="s">
        <v>165</v>
      </c>
      <c r="AU312" s="138" t="s">
        <v>87</v>
      </c>
      <c r="AY312" s="18" t="s">
        <v>137</v>
      </c>
      <c r="BE312" s="139">
        <f>IF(N312="základní",J312,0)</f>
        <v>0</v>
      </c>
      <c r="BF312" s="139">
        <f>IF(N312="snížená",J312,0)</f>
        <v>0</v>
      </c>
      <c r="BG312" s="139">
        <f>IF(N312="zákl. přenesená",J312,0)</f>
        <v>0</v>
      </c>
      <c r="BH312" s="139">
        <f>IF(N312="sníž. přenesená",J312,0)</f>
        <v>0</v>
      </c>
      <c r="BI312" s="139">
        <f>IF(N312="nulová",J312,0)</f>
        <v>0</v>
      </c>
      <c r="BJ312" s="18" t="s">
        <v>85</v>
      </c>
      <c r="BK312" s="139">
        <f>ROUND(I312*H312,2)</f>
        <v>0</v>
      </c>
      <c r="BL312" s="18" t="s">
        <v>153</v>
      </c>
      <c r="BM312" s="138" t="s">
        <v>1045</v>
      </c>
    </row>
    <row r="313" spans="2:65" s="1" customFormat="1" ht="11.25">
      <c r="B313" s="33"/>
      <c r="D313" s="140" t="s">
        <v>147</v>
      </c>
      <c r="F313" s="141" t="s">
        <v>1046</v>
      </c>
      <c r="I313" s="142"/>
      <c r="L313" s="33"/>
      <c r="M313" s="143"/>
      <c r="T313" s="54"/>
      <c r="AT313" s="18" t="s">
        <v>147</v>
      </c>
      <c r="AU313" s="18" t="s">
        <v>87</v>
      </c>
    </row>
    <row r="314" spans="2:65" s="1" customFormat="1" ht="11.25">
      <c r="B314" s="33"/>
      <c r="D314" s="163" t="s">
        <v>538</v>
      </c>
      <c r="F314" s="164" t="s">
        <v>1047</v>
      </c>
      <c r="I314" s="142"/>
      <c r="L314" s="33"/>
      <c r="M314" s="143"/>
      <c r="T314" s="54"/>
      <c r="AT314" s="18" t="s">
        <v>538</v>
      </c>
      <c r="AU314" s="18" t="s">
        <v>87</v>
      </c>
    </row>
    <row r="315" spans="2:65" s="12" customFormat="1" ht="11.25">
      <c r="B315" s="154"/>
      <c r="D315" s="140" t="s">
        <v>253</v>
      </c>
      <c r="E315" s="155" t="s">
        <v>21</v>
      </c>
      <c r="F315" s="156" t="s">
        <v>1048</v>
      </c>
      <c r="H315" s="157">
        <v>206.136</v>
      </c>
      <c r="I315" s="158"/>
      <c r="L315" s="154"/>
      <c r="M315" s="159"/>
      <c r="T315" s="160"/>
      <c r="AT315" s="155" t="s">
        <v>253</v>
      </c>
      <c r="AU315" s="155" t="s">
        <v>87</v>
      </c>
      <c r="AV315" s="12" t="s">
        <v>87</v>
      </c>
      <c r="AW315" s="12" t="s">
        <v>38</v>
      </c>
      <c r="AX315" s="12" t="s">
        <v>85</v>
      </c>
      <c r="AY315" s="155" t="s">
        <v>137</v>
      </c>
    </row>
    <row r="316" spans="2:65" s="11" customFormat="1" ht="22.9" customHeight="1">
      <c r="B316" s="116"/>
      <c r="D316" s="117" t="s">
        <v>76</v>
      </c>
      <c r="E316" s="161" t="s">
        <v>87</v>
      </c>
      <c r="F316" s="161" t="s">
        <v>1049</v>
      </c>
      <c r="I316" s="119"/>
      <c r="J316" s="162">
        <f>BK316</f>
        <v>0</v>
      </c>
      <c r="L316" s="116"/>
      <c r="M316" s="121"/>
      <c r="P316" s="122">
        <f>SUM(P317:P357)</f>
        <v>0</v>
      </c>
      <c r="R316" s="122">
        <f>SUM(R317:R357)</f>
        <v>3.6218244000000004</v>
      </c>
      <c r="T316" s="123">
        <f>SUM(T317:T357)</f>
        <v>0</v>
      </c>
      <c r="AR316" s="117" t="s">
        <v>85</v>
      </c>
      <c r="AT316" s="124" t="s">
        <v>76</v>
      </c>
      <c r="AU316" s="124" t="s">
        <v>85</v>
      </c>
      <c r="AY316" s="117" t="s">
        <v>137</v>
      </c>
      <c r="BK316" s="125">
        <f>SUM(BK317:BK357)</f>
        <v>0</v>
      </c>
    </row>
    <row r="317" spans="2:65" s="1" customFormat="1" ht="16.5" customHeight="1">
      <c r="B317" s="33"/>
      <c r="C317" s="145" t="s">
        <v>204</v>
      </c>
      <c r="D317" s="145" t="s">
        <v>165</v>
      </c>
      <c r="E317" s="146" t="s">
        <v>1050</v>
      </c>
      <c r="F317" s="147" t="s">
        <v>1051</v>
      </c>
      <c r="G317" s="148" t="s">
        <v>574</v>
      </c>
      <c r="H317" s="149">
        <v>7.5</v>
      </c>
      <c r="I317" s="150"/>
      <c r="J317" s="151">
        <f>ROUND(I317*H317,2)</f>
        <v>0</v>
      </c>
      <c r="K317" s="147" t="s">
        <v>21</v>
      </c>
      <c r="L317" s="33"/>
      <c r="M317" s="152" t="s">
        <v>21</v>
      </c>
      <c r="N317" s="153" t="s">
        <v>48</v>
      </c>
      <c r="P317" s="136">
        <f>O317*H317</f>
        <v>0</v>
      </c>
      <c r="Q317" s="136">
        <v>0</v>
      </c>
      <c r="R317" s="136">
        <f>Q317*H317</f>
        <v>0</v>
      </c>
      <c r="S317" s="136">
        <v>0</v>
      </c>
      <c r="T317" s="137">
        <f>S317*H317</f>
        <v>0</v>
      </c>
      <c r="AR317" s="138" t="s">
        <v>153</v>
      </c>
      <c r="AT317" s="138" t="s">
        <v>165</v>
      </c>
      <c r="AU317" s="138" t="s">
        <v>87</v>
      </c>
      <c r="AY317" s="18" t="s">
        <v>137</v>
      </c>
      <c r="BE317" s="139">
        <f>IF(N317="základní",J317,0)</f>
        <v>0</v>
      </c>
      <c r="BF317" s="139">
        <f>IF(N317="snížená",J317,0)</f>
        <v>0</v>
      </c>
      <c r="BG317" s="139">
        <f>IF(N317="zákl. přenesená",J317,0)</f>
        <v>0</v>
      </c>
      <c r="BH317" s="139">
        <f>IF(N317="sníž. přenesená",J317,0)</f>
        <v>0</v>
      </c>
      <c r="BI317" s="139">
        <f>IF(N317="nulová",J317,0)</f>
        <v>0</v>
      </c>
      <c r="BJ317" s="18" t="s">
        <v>85</v>
      </c>
      <c r="BK317" s="139">
        <f>ROUND(I317*H317,2)</f>
        <v>0</v>
      </c>
      <c r="BL317" s="18" t="s">
        <v>153</v>
      </c>
      <c r="BM317" s="138" t="s">
        <v>1052</v>
      </c>
    </row>
    <row r="318" spans="2:65" s="1" customFormat="1" ht="11.25">
      <c r="B318" s="33"/>
      <c r="D318" s="140" t="s">
        <v>147</v>
      </c>
      <c r="F318" s="141" t="s">
        <v>1053</v>
      </c>
      <c r="I318" s="142"/>
      <c r="L318" s="33"/>
      <c r="M318" s="143"/>
      <c r="T318" s="54"/>
      <c r="AT318" s="18" t="s">
        <v>147</v>
      </c>
      <c r="AU318" s="18" t="s">
        <v>87</v>
      </c>
    </row>
    <row r="319" spans="2:65" s="1" customFormat="1" ht="19.5">
      <c r="B319" s="33"/>
      <c r="D319" s="140" t="s">
        <v>149</v>
      </c>
      <c r="F319" s="144" t="s">
        <v>1054</v>
      </c>
      <c r="I319" s="142"/>
      <c r="L319" s="33"/>
      <c r="M319" s="143"/>
      <c r="T319" s="54"/>
      <c r="AT319" s="18" t="s">
        <v>149</v>
      </c>
      <c r="AU319" s="18" t="s">
        <v>87</v>
      </c>
    </row>
    <row r="320" spans="2:65" s="13" customFormat="1" ht="11.25">
      <c r="B320" s="165"/>
      <c r="D320" s="140" t="s">
        <v>253</v>
      </c>
      <c r="E320" s="166" t="s">
        <v>21</v>
      </c>
      <c r="F320" s="167" t="s">
        <v>1055</v>
      </c>
      <c r="H320" s="166" t="s">
        <v>21</v>
      </c>
      <c r="I320" s="168"/>
      <c r="L320" s="165"/>
      <c r="M320" s="169"/>
      <c r="T320" s="170"/>
      <c r="AT320" s="166" t="s">
        <v>253</v>
      </c>
      <c r="AU320" s="166" t="s">
        <v>87</v>
      </c>
      <c r="AV320" s="13" t="s">
        <v>85</v>
      </c>
      <c r="AW320" s="13" t="s">
        <v>38</v>
      </c>
      <c r="AX320" s="13" t="s">
        <v>77</v>
      </c>
      <c r="AY320" s="166" t="s">
        <v>137</v>
      </c>
    </row>
    <row r="321" spans="2:65" s="12" customFormat="1" ht="11.25">
      <c r="B321" s="154"/>
      <c r="D321" s="140" t="s">
        <v>253</v>
      </c>
      <c r="E321" s="155" t="s">
        <v>21</v>
      </c>
      <c r="F321" s="156" t="s">
        <v>1056</v>
      </c>
      <c r="H321" s="157">
        <v>9</v>
      </c>
      <c r="I321" s="158"/>
      <c r="L321" s="154"/>
      <c r="M321" s="159"/>
      <c r="T321" s="160"/>
      <c r="AT321" s="155" t="s">
        <v>253</v>
      </c>
      <c r="AU321" s="155" t="s">
        <v>87</v>
      </c>
      <c r="AV321" s="12" t="s">
        <v>87</v>
      </c>
      <c r="AW321" s="12" t="s">
        <v>38</v>
      </c>
      <c r="AX321" s="12" t="s">
        <v>77</v>
      </c>
      <c r="AY321" s="155" t="s">
        <v>137</v>
      </c>
    </row>
    <row r="322" spans="2:65" s="12" customFormat="1" ht="11.25">
      <c r="B322" s="154"/>
      <c r="D322" s="140" t="s">
        <v>253</v>
      </c>
      <c r="E322" s="155" t="s">
        <v>21</v>
      </c>
      <c r="F322" s="156" t="s">
        <v>1057</v>
      </c>
      <c r="H322" s="157">
        <v>-1.5</v>
      </c>
      <c r="I322" s="158"/>
      <c r="L322" s="154"/>
      <c r="M322" s="159"/>
      <c r="T322" s="160"/>
      <c r="AT322" s="155" t="s">
        <v>253</v>
      </c>
      <c r="AU322" s="155" t="s">
        <v>87</v>
      </c>
      <c r="AV322" s="12" t="s">
        <v>87</v>
      </c>
      <c r="AW322" s="12" t="s">
        <v>38</v>
      </c>
      <c r="AX322" s="12" t="s">
        <v>77</v>
      </c>
      <c r="AY322" s="155" t="s">
        <v>137</v>
      </c>
    </row>
    <row r="323" spans="2:65" s="14" customFormat="1" ht="11.25">
      <c r="B323" s="178"/>
      <c r="D323" s="140" t="s">
        <v>253</v>
      </c>
      <c r="E323" s="179" t="s">
        <v>794</v>
      </c>
      <c r="F323" s="180" t="s">
        <v>837</v>
      </c>
      <c r="H323" s="181">
        <v>7.5</v>
      </c>
      <c r="I323" s="182"/>
      <c r="L323" s="178"/>
      <c r="M323" s="183"/>
      <c r="T323" s="184"/>
      <c r="AT323" s="179" t="s">
        <v>253</v>
      </c>
      <c r="AU323" s="179" t="s">
        <v>87</v>
      </c>
      <c r="AV323" s="14" t="s">
        <v>153</v>
      </c>
      <c r="AW323" s="14" t="s">
        <v>38</v>
      </c>
      <c r="AX323" s="14" t="s">
        <v>85</v>
      </c>
      <c r="AY323" s="179" t="s">
        <v>137</v>
      </c>
    </row>
    <row r="324" spans="2:65" s="1" customFormat="1" ht="16.5" customHeight="1">
      <c r="B324" s="33"/>
      <c r="C324" s="145" t="s">
        <v>281</v>
      </c>
      <c r="D324" s="145" t="s">
        <v>165</v>
      </c>
      <c r="E324" s="146" t="s">
        <v>1058</v>
      </c>
      <c r="F324" s="147" t="s">
        <v>1059</v>
      </c>
      <c r="G324" s="148" t="s">
        <v>213</v>
      </c>
      <c r="H324" s="149">
        <v>63</v>
      </c>
      <c r="I324" s="150"/>
      <c r="J324" s="151">
        <f>ROUND(I324*H324,2)</f>
        <v>0</v>
      </c>
      <c r="K324" s="147" t="s">
        <v>535</v>
      </c>
      <c r="L324" s="33"/>
      <c r="M324" s="152" t="s">
        <v>21</v>
      </c>
      <c r="N324" s="153" t="s">
        <v>48</v>
      </c>
      <c r="P324" s="136">
        <f>O324*H324</f>
        <v>0</v>
      </c>
      <c r="Q324" s="136">
        <v>4.8999999999999998E-4</v>
      </c>
      <c r="R324" s="136">
        <f>Q324*H324</f>
        <v>3.0869999999999998E-2</v>
      </c>
      <c r="S324" s="136">
        <v>0</v>
      </c>
      <c r="T324" s="137">
        <f>S324*H324</f>
        <v>0</v>
      </c>
      <c r="AR324" s="138" t="s">
        <v>153</v>
      </c>
      <c r="AT324" s="138" t="s">
        <v>165</v>
      </c>
      <c r="AU324" s="138" t="s">
        <v>87</v>
      </c>
      <c r="AY324" s="18" t="s">
        <v>137</v>
      </c>
      <c r="BE324" s="139">
        <f>IF(N324="základní",J324,0)</f>
        <v>0</v>
      </c>
      <c r="BF324" s="139">
        <f>IF(N324="snížená",J324,0)</f>
        <v>0</v>
      </c>
      <c r="BG324" s="139">
        <f>IF(N324="zákl. přenesená",J324,0)</f>
        <v>0</v>
      </c>
      <c r="BH324" s="139">
        <f>IF(N324="sníž. přenesená",J324,0)</f>
        <v>0</v>
      </c>
      <c r="BI324" s="139">
        <f>IF(N324="nulová",J324,0)</f>
        <v>0</v>
      </c>
      <c r="BJ324" s="18" t="s">
        <v>85</v>
      </c>
      <c r="BK324" s="139">
        <f>ROUND(I324*H324,2)</f>
        <v>0</v>
      </c>
      <c r="BL324" s="18" t="s">
        <v>153</v>
      </c>
      <c r="BM324" s="138" t="s">
        <v>1060</v>
      </c>
    </row>
    <row r="325" spans="2:65" s="1" customFormat="1" ht="11.25">
      <c r="B325" s="33"/>
      <c r="D325" s="140" t="s">
        <v>147</v>
      </c>
      <c r="F325" s="141" t="s">
        <v>1061</v>
      </c>
      <c r="I325" s="142"/>
      <c r="L325" s="33"/>
      <c r="M325" s="143"/>
      <c r="T325" s="54"/>
      <c r="AT325" s="18" t="s">
        <v>147</v>
      </c>
      <c r="AU325" s="18" t="s">
        <v>87</v>
      </c>
    </row>
    <row r="326" spans="2:65" s="1" customFormat="1" ht="11.25">
      <c r="B326" s="33"/>
      <c r="D326" s="163" t="s">
        <v>538</v>
      </c>
      <c r="F326" s="164" t="s">
        <v>1062</v>
      </c>
      <c r="I326" s="142"/>
      <c r="L326" s="33"/>
      <c r="M326" s="143"/>
      <c r="T326" s="54"/>
      <c r="AT326" s="18" t="s">
        <v>538</v>
      </c>
      <c r="AU326" s="18" t="s">
        <v>87</v>
      </c>
    </row>
    <row r="327" spans="2:65" s="13" customFormat="1" ht="11.25">
      <c r="B327" s="165"/>
      <c r="D327" s="140" t="s">
        <v>253</v>
      </c>
      <c r="E327" s="166" t="s">
        <v>21</v>
      </c>
      <c r="F327" s="167" t="s">
        <v>1063</v>
      </c>
      <c r="H327" s="166" t="s">
        <v>21</v>
      </c>
      <c r="I327" s="168"/>
      <c r="L327" s="165"/>
      <c r="M327" s="169"/>
      <c r="T327" s="170"/>
      <c r="AT327" s="166" t="s">
        <v>253</v>
      </c>
      <c r="AU327" s="166" t="s">
        <v>87</v>
      </c>
      <c r="AV327" s="13" t="s">
        <v>85</v>
      </c>
      <c r="AW327" s="13" t="s">
        <v>38</v>
      </c>
      <c r="AX327" s="13" t="s">
        <v>77</v>
      </c>
      <c r="AY327" s="166" t="s">
        <v>137</v>
      </c>
    </row>
    <row r="328" spans="2:65" s="12" customFormat="1" ht="11.25">
      <c r="B328" s="154"/>
      <c r="D328" s="140" t="s">
        <v>253</v>
      </c>
      <c r="E328" s="155" t="s">
        <v>21</v>
      </c>
      <c r="F328" s="156" t="s">
        <v>1064</v>
      </c>
      <c r="H328" s="157">
        <v>31.2</v>
      </c>
      <c r="I328" s="158"/>
      <c r="L328" s="154"/>
      <c r="M328" s="159"/>
      <c r="T328" s="160"/>
      <c r="AT328" s="155" t="s">
        <v>253</v>
      </c>
      <c r="AU328" s="155" t="s">
        <v>87</v>
      </c>
      <c r="AV328" s="12" t="s">
        <v>87</v>
      </c>
      <c r="AW328" s="12" t="s">
        <v>38</v>
      </c>
      <c r="AX328" s="12" t="s">
        <v>77</v>
      </c>
      <c r="AY328" s="155" t="s">
        <v>137</v>
      </c>
    </row>
    <row r="329" spans="2:65" s="12" customFormat="1" ht="11.25">
      <c r="B329" s="154"/>
      <c r="D329" s="140" t="s">
        <v>253</v>
      </c>
      <c r="E329" s="155" t="s">
        <v>21</v>
      </c>
      <c r="F329" s="156" t="s">
        <v>1065</v>
      </c>
      <c r="H329" s="157">
        <v>28.8</v>
      </c>
      <c r="I329" s="158"/>
      <c r="L329" s="154"/>
      <c r="M329" s="159"/>
      <c r="T329" s="160"/>
      <c r="AT329" s="155" t="s">
        <v>253</v>
      </c>
      <c r="AU329" s="155" t="s">
        <v>87</v>
      </c>
      <c r="AV329" s="12" t="s">
        <v>87</v>
      </c>
      <c r="AW329" s="12" t="s">
        <v>38</v>
      </c>
      <c r="AX329" s="12" t="s">
        <v>77</v>
      </c>
      <c r="AY329" s="155" t="s">
        <v>137</v>
      </c>
    </row>
    <row r="330" spans="2:65" s="14" customFormat="1" ht="11.25">
      <c r="B330" s="178"/>
      <c r="D330" s="140" t="s">
        <v>253</v>
      </c>
      <c r="E330" s="179" t="s">
        <v>618</v>
      </c>
      <c r="F330" s="180" t="s">
        <v>837</v>
      </c>
      <c r="H330" s="181">
        <v>60</v>
      </c>
      <c r="I330" s="182"/>
      <c r="L330" s="178"/>
      <c r="M330" s="183"/>
      <c r="T330" s="184"/>
      <c r="AT330" s="179" t="s">
        <v>253</v>
      </c>
      <c r="AU330" s="179" t="s">
        <v>87</v>
      </c>
      <c r="AV330" s="14" t="s">
        <v>153</v>
      </c>
      <c r="AW330" s="14" t="s">
        <v>38</v>
      </c>
      <c r="AX330" s="14" t="s">
        <v>85</v>
      </c>
      <c r="AY330" s="179" t="s">
        <v>137</v>
      </c>
    </row>
    <row r="331" spans="2:65" s="12" customFormat="1" ht="11.25">
      <c r="B331" s="154"/>
      <c r="D331" s="140" t="s">
        <v>253</v>
      </c>
      <c r="F331" s="156" t="s">
        <v>1066</v>
      </c>
      <c r="H331" s="157">
        <v>63</v>
      </c>
      <c r="I331" s="158"/>
      <c r="L331" s="154"/>
      <c r="M331" s="159"/>
      <c r="T331" s="160"/>
      <c r="AT331" s="155" t="s">
        <v>253</v>
      </c>
      <c r="AU331" s="155" t="s">
        <v>87</v>
      </c>
      <c r="AV331" s="12" t="s">
        <v>87</v>
      </c>
      <c r="AW331" s="12" t="s">
        <v>4</v>
      </c>
      <c r="AX331" s="12" t="s">
        <v>85</v>
      </c>
      <c r="AY331" s="155" t="s">
        <v>137</v>
      </c>
    </row>
    <row r="332" spans="2:65" s="1" customFormat="1" ht="16.5" customHeight="1">
      <c r="B332" s="33"/>
      <c r="C332" s="145" t="s">
        <v>207</v>
      </c>
      <c r="D332" s="145" t="s">
        <v>165</v>
      </c>
      <c r="E332" s="146" t="s">
        <v>1067</v>
      </c>
      <c r="F332" s="147" t="s">
        <v>1068</v>
      </c>
      <c r="G332" s="148" t="s">
        <v>213</v>
      </c>
      <c r="H332" s="149">
        <v>2720.64</v>
      </c>
      <c r="I332" s="150"/>
      <c r="J332" s="151">
        <f>ROUND(I332*H332,2)</f>
        <v>0</v>
      </c>
      <c r="K332" s="147" t="s">
        <v>535</v>
      </c>
      <c r="L332" s="33"/>
      <c r="M332" s="152" t="s">
        <v>21</v>
      </c>
      <c r="N332" s="153" t="s">
        <v>48</v>
      </c>
      <c r="P332" s="136">
        <f>O332*H332</f>
        <v>0</v>
      </c>
      <c r="Q332" s="136">
        <v>1.1E-4</v>
      </c>
      <c r="R332" s="136">
        <f>Q332*H332</f>
        <v>0.29927039999999999</v>
      </c>
      <c r="S332" s="136">
        <v>0</v>
      </c>
      <c r="T332" s="137">
        <f>S332*H332</f>
        <v>0</v>
      </c>
      <c r="AR332" s="138" t="s">
        <v>153</v>
      </c>
      <c r="AT332" s="138" t="s">
        <v>165</v>
      </c>
      <c r="AU332" s="138" t="s">
        <v>87</v>
      </c>
      <c r="AY332" s="18" t="s">
        <v>137</v>
      </c>
      <c r="BE332" s="139">
        <f>IF(N332="základní",J332,0)</f>
        <v>0</v>
      </c>
      <c r="BF332" s="139">
        <f>IF(N332="snížená",J332,0)</f>
        <v>0</v>
      </c>
      <c r="BG332" s="139">
        <f>IF(N332="zákl. přenesená",J332,0)</f>
        <v>0</v>
      </c>
      <c r="BH332" s="139">
        <f>IF(N332="sníž. přenesená",J332,0)</f>
        <v>0</v>
      </c>
      <c r="BI332" s="139">
        <f>IF(N332="nulová",J332,0)</f>
        <v>0</v>
      </c>
      <c r="BJ332" s="18" t="s">
        <v>85</v>
      </c>
      <c r="BK332" s="139">
        <f>ROUND(I332*H332,2)</f>
        <v>0</v>
      </c>
      <c r="BL332" s="18" t="s">
        <v>153</v>
      </c>
      <c r="BM332" s="138" t="s">
        <v>1069</v>
      </c>
    </row>
    <row r="333" spans="2:65" s="1" customFormat="1" ht="19.5">
      <c r="B333" s="33"/>
      <c r="D333" s="140" t="s">
        <v>147</v>
      </c>
      <c r="F333" s="141" t="s">
        <v>1070</v>
      </c>
      <c r="I333" s="142"/>
      <c r="L333" s="33"/>
      <c r="M333" s="143"/>
      <c r="T333" s="54"/>
      <c r="AT333" s="18" t="s">
        <v>147</v>
      </c>
      <c r="AU333" s="18" t="s">
        <v>87</v>
      </c>
    </row>
    <row r="334" spans="2:65" s="1" customFormat="1" ht="11.25">
      <c r="B334" s="33"/>
      <c r="D334" s="163" t="s">
        <v>538</v>
      </c>
      <c r="F334" s="164" t="s">
        <v>1071</v>
      </c>
      <c r="I334" s="142"/>
      <c r="L334" s="33"/>
      <c r="M334" s="143"/>
      <c r="T334" s="54"/>
      <c r="AT334" s="18" t="s">
        <v>538</v>
      </c>
      <c r="AU334" s="18" t="s">
        <v>87</v>
      </c>
    </row>
    <row r="335" spans="2:65" s="13" customFormat="1" ht="11.25">
      <c r="B335" s="165"/>
      <c r="D335" s="140" t="s">
        <v>253</v>
      </c>
      <c r="E335" s="166" t="s">
        <v>21</v>
      </c>
      <c r="F335" s="167" t="s">
        <v>1072</v>
      </c>
      <c r="H335" s="166" t="s">
        <v>21</v>
      </c>
      <c r="I335" s="168"/>
      <c r="L335" s="165"/>
      <c r="M335" s="169"/>
      <c r="T335" s="170"/>
      <c r="AT335" s="166" t="s">
        <v>253</v>
      </c>
      <c r="AU335" s="166" t="s">
        <v>87</v>
      </c>
      <c r="AV335" s="13" t="s">
        <v>85</v>
      </c>
      <c r="AW335" s="13" t="s">
        <v>38</v>
      </c>
      <c r="AX335" s="13" t="s">
        <v>77</v>
      </c>
      <c r="AY335" s="166" t="s">
        <v>137</v>
      </c>
    </row>
    <row r="336" spans="2:65" s="12" customFormat="1" ht="11.25">
      <c r="B336" s="154"/>
      <c r="D336" s="140" t="s">
        <v>253</v>
      </c>
      <c r="E336" s="155" t="s">
        <v>21</v>
      </c>
      <c r="F336" s="156" t="s">
        <v>1073</v>
      </c>
      <c r="H336" s="157">
        <v>1360.32</v>
      </c>
      <c r="I336" s="158"/>
      <c r="L336" s="154"/>
      <c r="M336" s="159"/>
      <c r="T336" s="160"/>
      <c r="AT336" s="155" t="s">
        <v>253</v>
      </c>
      <c r="AU336" s="155" t="s">
        <v>87</v>
      </c>
      <c r="AV336" s="12" t="s">
        <v>87</v>
      </c>
      <c r="AW336" s="12" t="s">
        <v>38</v>
      </c>
      <c r="AX336" s="12" t="s">
        <v>77</v>
      </c>
      <c r="AY336" s="155" t="s">
        <v>137</v>
      </c>
    </row>
    <row r="337" spans="2:65" s="12" customFormat="1" ht="11.25">
      <c r="B337" s="154"/>
      <c r="D337" s="140" t="s">
        <v>253</v>
      </c>
      <c r="E337" s="155" t="s">
        <v>21</v>
      </c>
      <c r="F337" s="156" t="s">
        <v>1074</v>
      </c>
      <c r="H337" s="157">
        <v>1360.32</v>
      </c>
      <c r="I337" s="158"/>
      <c r="L337" s="154"/>
      <c r="M337" s="159"/>
      <c r="T337" s="160"/>
      <c r="AT337" s="155" t="s">
        <v>253</v>
      </c>
      <c r="AU337" s="155" t="s">
        <v>87</v>
      </c>
      <c r="AV337" s="12" t="s">
        <v>87</v>
      </c>
      <c r="AW337" s="12" t="s">
        <v>38</v>
      </c>
      <c r="AX337" s="12" t="s">
        <v>77</v>
      </c>
      <c r="AY337" s="155" t="s">
        <v>137</v>
      </c>
    </row>
    <row r="338" spans="2:65" s="14" customFormat="1" ht="11.25">
      <c r="B338" s="178"/>
      <c r="D338" s="140" t="s">
        <v>253</v>
      </c>
      <c r="E338" s="179" t="s">
        <v>21</v>
      </c>
      <c r="F338" s="180" t="s">
        <v>837</v>
      </c>
      <c r="H338" s="181">
        <v>2720.64</v>
      </c>
      <c r="I338" s="182"/>
      <c r="L338" s="178"/>
      <c r="M338" s="183"/>
      <c r="T338" s="184"/>
      <c r="AT338" s="179" t="s">
        <v>253</v>
      </c>
      <c r="AU338" s="179" t="s">
        <v>87</v>
      </c>
      <c r="AV338" s="14" t="s">
        <v>153</v>
      </c>
      <c r="AW338" s="14" t="s">
        <v>38</v>
      </c>
      <c r="AX338" s="14" t="s">
        <v>85</v>
      </c>
      <c r="AY338" s="179" t="s">
        <v>137</v>
      </c>
    </row>
    <row r="339" spans="2:65" s="1" customFormat="1" ht="16.5" customHeight="1">
      <c r="B339" s="33"/>
      <c r="C339" s="145" t="s">
        <v>290</v>
      </c>
      <c r="D339" s="145" t="s">
        <v>165</v>
      </c>
      <c r="E339" s="146" t="s">
        <v>1075</v>
      </c>
      <c r="F339" s="147" t="s">
        <v>1076</v>
      </c>
      <c r="G339" s="148" t="s">
        <v>262</v>
      </c>
      <c r="H339" s="149">
        <v>4534</v>
      </c>
      <c r="I339" s="150"/>
      <c r="J339" s="151">
        <f>ROUND(I339*H339,2)</f>
        <v>0</v>
      </c>
      <c r="K339" s="147" t="s">
        <v>21</v>
      </c>
      <c r="L339" s="33"/>
      <c r="M339" s="152" t="s">
        <v>21</v>
      </c>
      <c r="N339" s="153" t="s">
        <v>48</v>
      </c>
      <c r="P339" s="136">
        <f>O339*H339</f>
        <v>0</v>
      </c>
      <c r="Q339" s="136">
        <v>0</v>
      </c>
      <c r="R339" s="136">
        <f>Q339*H339</f>
        <v>0</v>
      </c>
      <c r="S339" s="136">
        <v>0</v>
      </c>
      <c r="T339" s="137">
        <f>S339*H339</f>
        <v>0</v>
      </c>
      <c r="AR339" s="138" t="s">
        <v>153</v>
      </c>
      <c r="AT339" s="138" t="s">
        <v>165</v>
      </c>
      <c r="AU339" s="138" t="s">
        <v>87</v>
      </c>
      <c r="AY339" s="18" t="s">
        <v>137</v>
      </c>
      <c r="BE339" s="139">
        <f>IF(N339="základní",J339,0)</f>
        <v>0</v>
      </c>
      <c r="BF339" s="139">
        <f>IF(N339="snížená",J339,0)</f>
        <v>0</v>
      </c>
      <c r="BG339" s="139">
        <f>IF(N339="zákl. přenesená",J339,0)</f>
        <v>0</v>
      </c>
      <c r="BH339" s="139">
        <f>IF(N339="sníž. přenesená",J339,0)</f>
        <v>0</v>
      </c>
      <c r="BI339" s="139">
        <f>IF(N339="nulová",J339,0)</f>
        <v>0</v>
      </c>
      <c r="BJ339" s="18" t="s">
        <v>85</v>
      </c>
      <c r="BK339" s="139">
        <f>ROUND(I339*H339,2)</f>
        <v>0</v>
      </c>
      <c r="BL339" s="18" t="s">
        <v>153</v>
      </c>
      <c r="BM339" s="138" t="s">
        <v>1077</v>
      </c>
    </row>
    <row r="340" spans="2:65" s="1" customFormat="1" ht="11.25">
      <c r="B340" s="33"/>
      <c r="D340" s="140" t="s">
        <v>147</v>
      </c>
      <c r="F340" s="141" t="s">
        <v>1076</v>
      </c>
      <c r="I340" s="142"/>
      <c r="L340" s="33"/>
      <c r="M340" s="143"/>
      <c r="T340" s="54"/>
      <c r="AT340" s="18" t="s">
        <v>147</v>
      </c>
      <c r="AU340" s="18" t="s">
        <v>87</v>
      </c>
    </row>
    <row r="341" spans="2:65" s="13" customFormat="1" ht="11.25">
      <c r="B341" s="165"/>
      <c r="D341" s="140" t="s">
        <v>253</v>
      </c>
      <c r="E341" s="166" t="s">
        <v>21</v>
      </c>
      <c r="F341" s="167" t="s">
        <v>1072</v>
      </c>
      <c r="H341" s="166" t="s">
        <v>21</v>
      </c>
      <c r="I341" s="168"/>
      <c r="L341" s="165"/>
      <c r="M341" s="169"/>
      <c r="T341" s="170"/>
      <c r="AT341" s="166" t="s">
        <v>253</v>
      </c>
      <c r="AU341" s="166" t="s">
        <v>87</v>
      </c>
      <c r="AV341" s="13" t="s">
        <v>85</v>
      </c>
      <c r="AW341" s="13" t="s">
        <v>38</v>
      </c>
      <c r="AX341" s="13" t="s">
        <v>77</v>
      </c>
      <c r="AY341" s="166" t="s">
        <v>137</v>
      </c>
    </row>
    <row r="342" spans="2:65" s="12" customFormat="1" ht="11.25">
      <c r="B342" s="154"/>
      <c r="D342" s="140" t="s">
        <v>253</v>
      </c>
      <c r="E342" s="155" t="s">
        <v>21</v>
      </c>
      <c r="F342" s="156" t="s">
        <v>1078</v>
      </c>
      <c r="H342" s="157">
        <v>4534.3999999999996</v>
      </c>
      <c r="I342" s="158"/>
      <c r="L342" s="154"/>
      <c r="M342" s="159"/>
      <c r="T342" s="160"/>
      <c r="AT342" s="155" t="s">
        <v>253</v>
      </c>
      <c r="AU342" s="155" t="s">
        <v>87</v>
      </c>
      <c r="AV342" s="12" t="s">
        <v>87</v>
      </c>
      <c r="AW342" s="12" t="s">
        <v>38</v>
      </c>
      <c r="AX342" s="12" t="s">
        <v>77</v>
      </c>
      <c r="AY342" s="155" t="s">
        <v>137</v>
      </c>
    </row>
    <row r="343" spans="2:65" s="14" customFormat="1" ht="11.25">
      <c r="B343" s="178"/>
      <c r="D343" s="140" t="s">
        <v>253</v>
      </c>
      <c r="E343" s="179" t="s">
        <v>21</v>
      </c>
      <c r="F343" s="180" t="s">
        <v>837</v>
      </c>
      <c r="H343" s="181">
        <v>4534.3999999999996</v>
      </c>
      <c r="I343" s="182"/>
      <c r="L343" s="178"/>
      <c r="M343" s="183"/>
      <c r="T343" s="184"/>
      <c r="AT343" s="179" t="s">
        <v>253</v>
      </c>
      <c r="AU343" s="179" t="s">
        <v>87</v>
      </c>
      <c r="AV343" s="14" t="s">
        <v>153</v>
      </c>
      <c r="AW343" s="14" t="s">
        <v>38</v>
      </c>
      <c r="AX343" s="14" t="s">
        <v>77</v>
      </c>
      <c r="AY343" s="179" t="s">
        <v>137</v>
      </c>
    </row>
    <row r="344" spans="2:65" s="12" customFormat="1" ht="11.25">
      <c r="B344" s="154"/>
      <c r="D344" s="140" t="s">
        <v>253</v>
      </c>
      <c r="E344" s="155" t="s">
        <v>21</v>
      </c>
      <c r="F344" s="156" t="s">
        <v>1079</v>
      </c>
      <c r="H344" s="157">
        <v>4534</v>
      </c>
      <c r="I344" s="158"/>
      <c r="L344" s="154"/>
      <c r="M344" s="159"/>
      <c r="T344" s="160"/>
      <c r="AT344" s="155" t="s">
        <v>253</v>
      </c>
      <c r="AU344" s="155" t="s">
        <v>87</v>
      </c>
      <c r="AV344" s="12" t="s">
        <v>87</v>
      </c>
      <c r="AW344" s="12" t="s">
        <v>38</v>
      </c>
      <c r="AX344" s="12" t="s">
        <v>77</v>
      </c>
      <c r="AY344" s="155" t="s">
        <v>137</v>
      </c>
    </row>
    <row r="345" spans="2:65" s="14" customFormat="1" ht="11.25">
      <c r="B345" s="178"/>
      <c r="D345" s="140" t="s">
        <v>253</v>
      </c>
      <c r="E345" s="179" t="s">
        <v>721</v>
      </c>
      <c r="F345" s="180" t="s">
        <v>837</v>
      </c>
      <c r="H345" s="181">
        <v>4534</v>
      </c>
      <c r="I345" s="182"/>
      <c r="L345" s="178"/>
      <c r="M345" s="183"/>
      <c r="T345" s="184"/>
      <c r="AT345" s="179" t="s">
        <v>253</v>
      </c>
      <c r="AU345" s="179" t="s">
        <v>87</v>
      </c>
      <c r="AV345" s="14" t="s">
        <v>153</v>
      </c>
      <c r="AW345" s="14" t="s">
        <v>38</v>
      </c>
      <c r="AX345" s="14" t="s">
        <v>85</v>
      </c>
      <c r="AY345" s="179" t="s">
        <v>137</v>
      </c>
    </row>
    <row r="346" spans="2:65" s="1" customFormat="1" ht="16.5" customHeight="1">
      <c r="B346" s="33"/>
      <c r="C346" s="145" t="s">
        <v>295</v>
      </c>
      <c r="D346" s="145" t="s">
        <v>165</v>
      </c>
      <c r="E346" s="146" t="s">
        <v>1080</v>
      </c>
      <c r="F346" s="147" t="s">
        <v>1081</v>
      </c>
      <c r="G346" s="148" t="s">
        <v>1082</v>
      </c>
      <c r="H346" s="149">
        <v>408.06</v>
      </c>
      <c r="I346" s="150"/>
      <c r="J346" s="151">
        <f>ROUND(I346*H346,2)</f>
        <v>0</v>
      </c>
      <c r="K346" s="147" t="s">
        <v>535</v>
      </c>
      <c r="L346" s="33"/>
      <c r="M346" s="152" t="s">
        <v>21</v>
      </c>
      <c r="N346" s="153" t="s">
        <v>48</v>
      </c>
      <c r="P346" s="136">
        <f>O346*H346</f>
        <v>0</v>
      </c>
      <c r="Q346" s="136">
        <v>1.4E-3</v>
      </c>
      <c r="R346" s="136">
        <f>Q346*H346</f>
        <v>0.57128400000000001</v>
      </c>
      <c r="S346" s="136">
        <v>0</v>
      </c>
      <c r="T346" s="137">
        <f>S346*H346</f>
        <v>0</v>
      </c>
      <c r="AR346" s="138" t="s">
        <v>153</v>
      </c>
      <c r="AT346" s="138" t="s">
        <v>165</v>
      </c>
      <c r="AU346" s="138" t="s">
        <v>87</v>
      </c>
      <c r="AY346" s="18" t="s">
        <v>137</v>
      </c>
      <c r="BE346" s="139">
        <f>IF(N346="základní",J346,0)</f>
        <v>0</v>
      </c>
      <c r="BF346" s="139">
        <f>IF(N346="snížená",J346,0)</f>
        <v>0</v>
      </c>
      <c r="BG346" s="139">
        <f>IF(N346="zákl. přenesená",J346,0)</f>
        <v>0</v>
      </c>
      <c r="BH346" s="139">
        <f>IF(N346="sníž. přenesená",J346,0)</f>
        <v>0</v>
      </c>
      <c r="BI346" s="139">
        <f>IF(N346="nulová",J346,0)</f>
        <v>0</v>
      </c>
      <c r="BJ346" s="18" t="s">
        <v>85</v>
      </c>
      <c r="BK346" s="139">
        <f>ROUND(I346*H346,2)</f>
        <v>0</v>
      </c>
      <c r="BL346" s="18" t="s">
        <v>153</v>
      </c>
      <c r="BM346" s="138" t="s">
        <v>1083</v>
      </c>
    </row>
    <row r="347" spans="2:65" s="1" customFormat="1" ht="11.25">
      <c r="B347" s="33"/>
      <c r="D347" s="140" t="s">
        <v>147</v>
      </c>
      <c r="F347" s="141" t="s">
        <v>1084</v>
      </c>
      <c r="I347" s="142"/>
      <c r="L347" s="33"/>
      <c r="M347" s="143"/>
      <c r="T347" s="54"/>
      <c r="AT347" s="18" t="s">
        <v>147</v>
      </c>
      <c r="AU347" s="18" t="s">
        <v>87</v>
      </c>
    </row>
    <row r="348" spans="2:65" s="1" customFormat="1" ht="11.25">
      <c r="B348" s="33"/>
      <c r="D348" s="163" t="s">
        <v>538</v>
      </c>
      <c r="F348" s="164" t="s">
        <v>1085</v>
      </c>
      <c r="I348" s="142"/>
      <c r="L348" s="33"/>
      <c r="M348" s="143"/>
      <c r="T348" s="54"/>
      <c r="AT348" s="18" t="s">
        <v>538</v>
      </c>
      <c r="AU348" s="18" t="s">
        <v>87</v>
      </c>
    </row>
    <row r="349" spans="2:65" s="13" customFormat="1" ht="11.25">
      <c r="B349" s="165"/>
      <c r="D349" s="140" t="s">
        <v>253</v>
      </c>
      <c r="E349" s="166" t="s">
        <v>21</v>
      </c>
      <c r="F349" s="167" t="s">
        <v>1086</v>
      </c>
      <c r="H349" s="166" t="s">
        <v>21</v>
      </c>
      <c r="I349" s="168"/>
      <c r="L349" s="165"/>
      <c r="M349" s="169"/>
      <c r="T349" s="170"/>
      <c r="AT349" s="166" t="s">
        <v>253</v>
      </c>
      <c r="AU349" s="166" t="s">
        <v>87</v>
      </c>
      <c r="AV349" s="13" t="s">
        <v>85</v>
      </c>
      <c r="AW349" s="13" t="s">
        <v>38</v>
      </c>
      <c r="AX349" s="13" t="s">
        <v>77</v>
      </c>
      <c r="AY349" s="166" t="s">
        <v>137</v>
      </c>
    </row>
    <row r="350" spans="2:65" s="12" customFormat="1" ht="11.25">
      <c r="B350" s="154"/>
      <c r="D350" s="140" t="s">
        <v>253</v>
      </c>
      <c r="E350" s="155" t="s">
        <v>21</v>
      </c>
      <c r="F350" s="156" t="s">
        <v>1087</v>
      </c>
      <c r="H350" s="157">
        <v>408.06</v>
      </c>
      <c r="I350" s="158"/>
      <c r="L350" s="154"/>
      <c r="M350" s="159"/>
      <c r="T350" s="160"/>
      <c r="AT350" s="155" t="s">
        <v>253</v>
      </c>
      <c r="AU350" s="155" t="s">
        <v>87</v>
      </c>
      <c r="AV350" s="12" t="s">
        <v>87</v>
      </c>
      <c r="AW350" s="12" t="s">
        <v>38</v>
      </c>
      <c r="AX350" s="12" t="s">
        <v>85</v>
      </c>
      <c r="AY350" s="155" t="s">
        <v>137</v>
      </c>
    </row>
    <row r="351" spans="2:65" s="1" customFormat="1" ht="16.5" customHeight="1">
      <c r="B351" s="33"/>
      <c r="C351" s="126" t="s">
        <v>299</v>
      </c>
      <c r="D351" s="126" t="s">
        <v>141</v>
      </c>
      <c r="E351" s="127" t="s">
        <v>1088</v>
      </c>
      <c r="F351" s="128" t="s">
        <v>1089</v>
      </c>
      <c r="G351" s="129" t="s">
        <v>144</v>
      </c>
      <c r="H351" s="130">
        <v>2720.4</v>
      </c>
      <c r="I351" s="131"/>
      <c r="J351" s="132">
        <f>ROUND(I351*H351,2)</f>
        <v>0</v>
      </c>
      <c r="K351" s="128" t="s">
        <v>21</v>
      </c>
      <c r="L351" s="133"/>
      <c r="M351" s="134" t="s">
        <v>21</v>
      </c>
      <c r="N351" s="135" t="s">
        <v>48</v>
      </c>
      <c r="P351" s="136">
        <f>O351*H351</f>
        <v>0</v>
      </c>
      <c r="Q351" s="136">
        <v>1E-3</v>
      </c>
      <c r="R351" s="136">
        <f>Q351*H351</f>
        <v>2.7204000000000002</v>
      </c>
      <c r="S351" s="136">
        <v>0</v>
      </c>
      <c r="T351" s="137">
        <f>S351*H351</f>
        <v>0</v>
      </c>
      <c r="AR351" s="138" t="s">
        <v>162</v>
      </c>
      <c r="AT351" s="138" t="s">
        <v>141</v>
      </c>
      <c r="AU351" s="138" t="s">
        <v>87</v>
      </c>
      <c r="AY351" s="18" t="s">
        <v>137</v>
      </c>
      <c r="BE351" s="139">
        <f>IF(N351="základní",J351,0)</f>
        <v>0</v>
      </c>
      <c r="BF351" s="139">
        <f>IF(N351="snížená",J351,0)</f>
        <v>0</v>
      </c>
      <c r="BG351" s="139">
        <f>IF(N351="zákl. přenesená",J351,0)</f>
        <v>0</v>
      </c>
      <c r="BH351" s="139">
        <f>IF(N351="sníž. přenesená",J351,0)</f>
        <v>0</v>
      </c>
      <c r="BI351" s="139">
        <f>IF(N351="nulová",J351,0)</f>
        <v>0</v>
      </c>
      <c r="BJ351" s="18" t="s">
        <v>85</v>
      </c>
      <c r="BK351" s="139">
        <f>ROUND(I351*H351,2)</f>
        <v>0</v>
      </c>
      <c r="BL351" s="18" t="s">
        <v>153</v>
      </c>
      <c r="BM351" s="138" t="s">
        <v>1090</v>
      </c>
    </row>
    <row r="352" spans="2:65" s="1" customFormat="1" ht="11.25">
      <c r="B352" s="33"/>
      <c r="D352" s="140" t="s">
        <v>147</v>
      </c>
      <c r="F352" s="141" t="s">
        <v>1091</v>
      </c>
      <c r="I352" s="142"/>
      <c r="L352" s="33"/>
      <c r="M352" s="143"/>
      <c r="T352" s="54"/>
      <c r="AT352" s="18" t="s">
        <v>147</v>
      </c>
      <c r="AU352" s="18" t="s">
        <v>87</v>
      </c>
    </row>
    <row r="353" spans="2:65" s="12" customFormat="1" ht="11.25">
      <c r="B353" s="154"/>
      <c r="D353" s="140" t="s">
        <v>253</v>
      </c>
      <c r="E353" s="155" t="s">
        <v>21</v>
      </c>
      <c r="F353" s="156" t="s">
        <v>1092</v>
      </c>
      <c r="H353" s="157">
        <v>2720.4</v>
      </c>
      <c r="I353" s="158"/>
      <c r="L353" s="154"/>
      <c r="M353" s="159"/>
      <c r="T353" s="160"/>
      <c r="AT353" s="155" t="s">
        <v>253</v>
      </c>
      <c r="AU353" s="155" t="s">
        <v>87</v>
      </c>
      <c r="AV353" s="12" t="s">
        <v>87</v>
      </c>
      <c r="AW353" s="12" t="s">
        <v>38</v>
      </c>
      <c r="AX353" s="12" t="s">
        <v>77</v>
      </c>
      <c r="AY353" s="155" t="s">
        <v>137</v>
      </c>
    </row>
    <row r="354" spans="2:65" s="14" customFormat="1" ht="11.25">
      <c r="B354" s="178"/>
      <c r="D354" s="140" t="s">
        <v>253</v>
      </c>
      <c r="E354" s="179" t="s">
        <v>21</v>
      </c>
      <c r="F354" s="180" t="s">
        <v>837</v>
      </c>
      <c r="H354" s="181">
        <v>2720.4</v>
      </c>
      <c r="I354" s="182"/>
      <c r="L354" s="178"/>
      <c r="M354" s="183"/>
      <c r="T354" s="184"/>
      <c r="AT354" s="179" t="s">
        <v>253</v>
      </c>
      <c r="AU354" s="179" t="s">
        <v>87</v>
      </c>
      <c r="AV354" s="14" t="s">
        <v>153</v>
      </c>
      <c r="AW354" s="14" t="s">
        <v>38</v>
      </c>
      <c r="AX354" s="14" t="s">
        <v>85</v>
      </c>
      <c r="AY354" s="179" t="s">
        <v>137</v>
      </c>
    </row>
    <row r="355" spans="2:65" s="1" customFormat="1" ht="16.5" customHeight="1">
      <c r="B355" s="33"/>
      <c r="C355" s="145" t="s">
        <v>304</v>
      </c>
      <c r="D355" s="145" t="s">
        <v>165</v>
      </c>
      <c r="E355" s="146" t="s">
        <v>1093</v>
      </c>
      <c r="F355" s="147" t="s">
        <v>1094</v>
      </c>
      <c r="G355" s="148" t="s">
        <v>262</v>
      </c>
      <c r="H355" s="149">
        <v>4534</v>
      </c>
      <c r="I355" s="150"/>
      <c r="J355" s="151">
        <f>ROUND(I355*H355,2)</f>
        <v>0</v>
      </c>
      <c r="K355" s="147" t="s">
        <v>21</v>
      </c>
      <c r="L355" s="33"/>
      <c r="M355" s="152" t="s">
        <v>21</v>
      </c>
      <c r="N355" s="153" t="s">
        <v>48</v>
      </c>
      <c r="P355" s="136">
        <f>O355*H355</f>
        <v>0</v>
      </c>
      <c r="Q355" s="136">
        <v>0</v>
      </c>
      <c r="R355" s="136">
        <f>Q355*H355</f>
        <v>0</v>
      </c>
      <c r="S355" s="136">
        <v>0</v>
      </c>
      <c r="T355" s="137">
        <f>S355*H355</f>
        <v>0</v>
      </c>
      <c r="AR355" s="138" t="s">
        <v>153</v>
      </c>
      <c r="AT355" s="138" t="s">
        <v>165</v>
      </c>
      <c r="AU355" s="138" t="s">
        <v>87</v>
      </c>
      <c r="AY355" s="18" t="s">
        <v>137</v>
      </c>
      <c r="BE355" s="139">
        <f>IF(N355="základní",J355,0)</f>
        <v>0</v>
      </c>
      <c r="BF355" s="139">
        <f>IF(N355="snížená",J355,0)</f>
        <v>0</v>
      </c>
      <c r="BG355" s="139">
        <f>IF(N355="zákl. přenesená",J355,0)</f>
        <v>0</v>
      </c>
      <c r="BH355" s="139">
        <f>IF(N355="sníž. přenesená",J355,0)</f>
        <v>0</v>
      </c>
      <c r="BI355" s="139">
        <f>IF(N355="nulová",J355,0)</f>
        <v>0</v>
      </c>
      <c r="BJ355" s="18" t="s">
        <v>85</v>
      </c>
      <c r="BK355" s="139">
        <f>ROUND(I355*H355,2)</f>
        <v>0</v>
      </c>
      <c r="BL355" s="18" t="s">
        <v>153</v>
      </c>
      <c r="BM355" s="138" t="s">
        <v>1095</v>
      </c>
    </row>
    <row r="356" spans="2:65" s="1" customFormat="1" ht="11.25">
      <c r="B356" s="33"/>
      <c r="D356" s="140" t="s">
        <v>147</v>
      </c>
      <c r="F356" s="141" t="s">
        <v>1094</v>
      </c>
      <c r="I356" s="142"/>
      <c r="L356" s="33"/>
      <c r="M356" s="143"/>
      <c r="T356" s="54"/>
      <c r="AT356" s="18" t="s">
        <v>147</v>
      </c>
      <c r="AU356" s="18" t="s">
        <v>87</v>
      </c>
    </row>
    <row r="357" spans="2:65" s="12" customFormat="1" ht="11.25">
      <c r="B357" s="154"/>
      <c r="D357" s="140" t="s">
        <v>253</v>
      </c>
      <c r="E357" s="155" t="s">
        <v>21</v>
      </c>
      <c r="F357" s="156" t="s">
        <v>721</v>
      </c>
      <c r="H357" s="157">
        <v>4534</v>
      </c>
      <c r="I357" s="158"/>
      <c r="L357" s="154"/>
      <c r="M357" s="159"/>
      <c r="T357" s="160"/>
      <c r="AT357" s="155" t="s">
        <v>253</v>
      </c>
      <c r="AU357" s="155" t="s">
        <v>87</v>
      </c>
      <c r="AV357" s="12" t="s">
        <v>87</v>
      </c>
      <c r="AW357" s="12" t="s">
        <v>38</v>
      </c>
      <c r="AX357" s="12" t="s">
        <v>85</v>
      </c>
      <c r="AY357" s="155" t="s">
        <v>137</v>
      </c>
    </row>
    <row r="358" spans="2:65" s="11" customFormat="1" ht="22.9" customHeight="1">
      <c r="B358" s="116"/>
      <c r="D358" s="117" t="s">
        <v>76</v>
      </c>
      <c r="E358" s="161" t="s">
        <v>140</v>
      </c>
      <c r="F358" s="161" t="s">
        <v>1096</v>
      </c>
      <c r="I358" s="119"/>
      <c r="J358" s="162">
        <f>BK358</f>
        <v>0</v>
      </c>
      <c r="L358" s="116"/>
      <c r="M358" s="121"/>
      <c r="P358" s="122">
        <f>SUM(P359:P498)</f>
        <v>0</v>
      </c>
      <c r="R358" s="122">
        <f>SUM(R359:R498)</f>
        <v>60.680465650000002</v>
      </c>
      <c r="T358" s="123">
        <f>SUM(T359:T498)</f>
        <v>0</v>
      </c>
      <c r="AR358" s="117" t="s">
        <v>85</v>
      </c>
      <c r="AT358" s="124" t="s">
        <v>76</v>
      </c>
      <c r="AU358" s="124" t="s">
        <v>85</v>
      </c>
      <c r="AY358" s="117" t="s">
        <v>137</v>
      </c>
      <c r="BK358" s="125">
        <f>SUM(BK359:BK498)</f>
        <v>0</v>
      </c>
    </row>
    <row r="359" spans="2:65" s="1" customFormat="1" ht="16.5" customHeight="1">
      <c r="B359" s="33"/>
      <c r="C359" s="145" t="s">
        <v>314</v>
      </c>
      <c r="D359" s="145" t="s">
        <v>165</v>
      </c>
      <c r="E359" s="146" t="s">
        <v>1097</v>
      </c>
      <c r="F359" s="147" t="s">
        <v>1098</v>
      </c>
      <c r="G359" s="148" t="s">
        <v>574</v>
      </c>
      <c r="H359" s="149">
        <v>35.895000000000003</v>
      </c>
      <c r="I359" s="150"/>
      <c r="J359" s="151">
        <f>ROUND(I359*H359,2)</f>
        <v>0</v>
      </c>
      <c r="K359" s="147" t="s">
        <v>535</v>
      </c>
      <c r="L359" s="33"/>
      <c r="M359" s="152" t="s">
        <v>21</v>
      </c>
      <c r="N359" s="153" t="s">
        <v>48</v>
      </c>
      <c r="P359" s="136">
        <f>O359*H359</f>
        <v>0</v>
      </c>
      <c r="Q359" s="136">
        <v>0.36037999999999998</v>
      </c>
      <c r="R359" s="136">
        <f>Q359*H359</f>
        <v>12.9358401</v>
      </c>
      <c r="S359" s="136">
        <v>0</v>
      </c>
      <c r="T359" s="137">
        <f>S359*H359</f>
        <v>0</v>
      </c>
      <c r="AR359" s="138" t="s">
        <v>153</v>
      </c>
      <c r="AT359" s="138" t="s">
        <v>165</v>
      </c>
      <c r="AU359" s="138" t="s">
        <v>87</v>
      </c>
      <c r="AY359" s="18" t="s">
        <v>137</v>
      </c>
      <c r="BE359" s="139">
        <f>IF(N359="základní",J359,0)</f>
        <v>0</v>
      </c>
      <c r="BF359" s="139">
        <f>IF(N359="snížená",J359,0)</f>
        <v>0</v>
      </c>
      <c r="BG359" s="139">
        <f>IF(N359="zákl. přenesená",J359,0)</f>
        <v>0</v>
      </c>
      <c r="BH359" s="139">
        <f>IF(N359="sníž. přenesená",J359,0)</f>
        <v>0</v>
      </c>
      <c r="BI359" s="139">
        <f>IF(N359="nulová",J359,0)</f>
        <v>0</v>
      </c>
      <c r="BJ359" s="18" t="s">
        <v>85</v>
      </c>
      <c r="BK359" s="139">
        <f>ROUND(I359*H359,2)</f>
        <v>0</v>
      </c>
      <c r="BL359" s="18" t="s">
        <v>153</v>
      </c>
      <c r="BM359" s="138" t="s">
        <v>1099</v>
      </c>
    </row>
    <row r="360" spans="2:65" s="1" customFormat="1" ht="29.25">
      <c r="B360" s="33"/>
      <c r="D360" s="140" t="s">
        <v>147</v>
      </c>
      <c r="F360" s="141" t="s">
        <v>1100</v>
      </c>
      <c r="I360" s="142"/>
      <c r="L360" s="33"/>
      <c r="M360" s="143"/>
      <c r="T360" s="54"/>
      <c r="AT360" s="18" t="s">
        <v>147</v>
      </c>
      <c r="AU360" s="18" t="s">
        <v>87</v>
      </c>
    </row>
    <row r="361" spans="2:65" s="1" customFormat="1" ht="11.25">
      <c r="B361" s="33"/>
      <c r="D361" s="163" t="s">
        <v>538</v>
      </c>
      <c r="F361" s="164" t="s">
        <v>1101</v>
      </c>
      <c r="I361" s="142"/>
      <c r="L361" s="33"/>
      <c r="M361" s="143"/>
      <c r="T361" s="54"/>
      <c r="AT361" s="18" t="s">
        <v>538</v>
      </c>
      <c r="AU361" s="18" t="s">
        <v>87</v>
      </c>
    </row>
    <row r="362" spans="2:65" s="13" customFormat="1" ht="11.25">
      <c r="B362" s="165"/>
      <c r="D362" s="140" t="s">
        <v>253</v>
      </c>
      <c r="E362" s="166" t="s">
        <v>21</v>
      </c>
      <c r="F362" s="167" t="s">
        <v>1102</v>
      </c>
      <c r="H362" s="166" t="s">
        <v>21</v>
      </c>
      <c r="I362" s="168"/>
      <c r="L362" s="165"/>
      <c r="M362" s="169"/>
      <c r="T362" s="170"/>
      <c r="AT362" s="166" t="s">
        <v>253</v>
      </c>
      <c r="AU362" s="166" t="s">
        <v>87</v>
      </c>
      <c r="AV362" s="13" t="s">
        <v>85</v>
      </c>
      <c r="AW362" s="13" t="s">
        <v>38</v>
      </c>
      <c r="AX362" s="13" t="s">
        <v>77</v>
      </c>
      <c r="AY362" s="166" t="s">
        <v>137</v>
      </c>
    </row>
    <row r="363" spans="2:65" s="12" customFormat="1" ht="11.25">
      <c r="B363" s="154"/>
      <c r="D363" s="140" t="s">
        <v>253</v>
      </c>
      <c r="E363" s="155" t="s">
        <v>21</v>
      </c>
      <c r="F363" s="156" t="s">
        <v>641</v>
      </c>
      <c r="H363" s="157">
        <v>35.895000000000003</v>
      </c>
      <c r="I363" s="158"/>
      <c r="L363" s="154"/>
      <c r="M363" s="159"/>
      <c r="T363" s="160"/>
      <c r="AT363" s="155" t="s">
        <v>253</v>
      </c>
      <c r="AU363" s="155" t="s">
        <v>87</v>
      </c>
      <c r="AV363" s="12" t="s">
        <v>87</v>
      </c>
      <c r="AW363" s="12" t="s">
        <v>38</v>
      </c>
      <c r="AX363" s="12" t="s">
        <v>85</v>
      </c>
      <c r="AY363" s="155" t="s">
        <v>137</v>
      </c>
    </row>
    <row r="364" spans="2:65" s="1" customFormat="1" ht="16.5" customHeight="1">
      <c r="B364" s="33"/>
      <c r="C364" s="126" t="s">
        <v>319</v>
      </c>
      <c r="D364" s="126" t="s">
        <v>141</v>
      </c>
      <c r="E364" s="127" t="s">
        <v>1103</v>
      </c>
      <c r="F364" s="128" t="s">
        <v>1104</v>
      </c>
      <c r="G364" s="129" t="s">
        <v>574</v>
      </c>
      <c r="H364" s="130">
        <v>5.3840000000000003</v>
      </c>
      <c r="I364" s="131"/>
      <c r="J364" s="132">
        <f>ROUND(I364*H364,2)</f>
        <v>0</v>
      </c>
      <c r="K364" s="128" t="s">
        <v>21</v>
      </c>
      <c r="L364" s="133"/>
      <c r="M364" s="134" t="s">
        <v>21</v>
      </c>
      <c r="N364" s="135" t="s">
        <v>48</v>
      </c>
      <c r="P364" s="136">
        <f>O364*H364</f>
        <v>0</v>
      </c>
      <c r="Q364" s="136">
        <v>0</v>
      </c>
      <c r="R364" s="136">
        <f>Q364*H364</f>
        <v>0</v>
      </c>
      <c r="S364" s="136">
        <v>0</v>
      </c>
      <c r="T364" s="137">
        <f>S364*H364</f>
        <v>0</v>
      </c>
      <c r="AR364" s="138" t="s">
        <v>162</v>
      </c>
      <c r="AT364" s="138" t="s">
        <v>141</v>
      </c>
      <c r="AU364" s="138" t="s">
        <v>87</v>
      </c>
      <c r="AY364" s="18" t="s">
        <v>137</v>
      </c>
      <c r="BE364" s="139">
        <f>IF(N364="základní",J364,0)</f>
        <v>0</v>
      </c>
      <c r="BF364" s="139">
        <f>IF(N364="snížená",J364,0)</f>
        <v>0</v>
      </c>
      <c r="BG364" s="139">
        <f>IF(N364="zákl. přenesená",J364,0)</f>
        <v>0</v>
      </c>
      <c r="BH364" s="139">
        <f>IF(N364="sníž. přenesená",J364,0)</f>
        <v>0</v>
      </c>
      <c r="BI364" s="139">
        <f>IF(N364="nulová",J364,0)</f>
        <v>0</v>
      </c>
      <c r="BJ364" s="18" t="s">
        <v>85</v>
      </c>
      <c r="BK364" s="139">
        <f>ROUND(I364*H364,2)</f>
        <v>0</v>
      </c>
      <c r="BL364" s="18" t="s">
        <v>153</v>
      </c>
      <c r="BM364" s="138" t="s">
        <v>1105</v>
      </c>
    </row>
    <row r="365" spans="2:65" s="1" customFormat="1" ht="11.25">
      <c r="B365" s="33"/>
      <c r="D365" s="140" t="s">
        <v>147</v>
      </c>
      <c r="F365" s="141" t="s">
        <v>1104</v>
      </c>
      <c r="I365" s="142"/>
      <c r="L365" s="33"/>
      <c r="M365" s="143"/>
      <c r="T365" s="54"/>
      <c r="AT365" s="18" t="s">
        <v>147</v>
      </c>
      <c r="AU365" s="18" t="s">
        <v>87</v>
      </c>
    </row>
    <row r="366" spans="2:65" s="1" customFormat="1" ht="19.5">
      <c r="B366" s="33"/>
      <c r="D366" s="140" t="s">
        <v>149</v>
      </c>
      <c r="F366" s="144" t="s">
        <v>1106</v>
      </c>
      <c r="I366" s="142"/>
      <c r="L366" s="33"/>
      <c r="M366" s="143"/>
      <c r="T366" s="54"/>
      <c r="AT366" s="18" t="s">
        <v>149</v>
      </c>
      <c r="AU366" s="18" t="s">
        <v>87</v>
      </c>
    </row>
    <row r="367" spans="2:65" s="12" customFormat="1" ht="11.25">
      <c r="B367" s="154"/>
      <c r="D367" s="140" t="s">
        <v>253</v>
      </c>
      <c r="E367" s="155" t="s">
        <v>21</v>
      </c>
      <c r="F367" s="156" t="s">
        <v>1107</v>
      </c>
      <c r="H367" s="157">
        <v>5.3840000000000003</v>
      </c>
      <c r="I367" s="158"/>
      <c r="L367" s="154"/>
      <c r="M367" s="159"/>
      <c r="T367" s="160"/>
      <c r="AT367" s="155" t="s">
        <v>253</v>
      </c>
      <c r="AU367" s="155" t="s">
        <v>87</v>
      </c>
      <c r="AV367" s="12" t="s">
        <v>87</v>
      </c>
      <c r="AW367" s="12" t="s">
        <v>38</v>
      </c>
      <c r="AX367" s="12" t="s">
        <v>85</v>
      </c>
      <c r="AY367" s="155" t="s">
        <v>137</v>
      </c>
    </row>
    <row r="368" spans="2:65" s="1" customFormat="1" ht="16.5" customHeight="1">
      <c r="B368" s="33"/>
      <c r="C368" s="145" t="s">
        <v>323</v>
      </c>
      <c r="D368" s="145" t="s">
        <v>165</v>
      </c>
      <c r="E368" s="146" t="s">
        <v>1108</v>
      </c>
      <c r="F368" s="147" t="s">
        <v>1109</v>
      </c>
      <c r="G368" s="148" t="s">
        <v>574</v>
      </c>
      <c r="H368" s="149">
        <v>0.9</v>
      </c>
      <c r="I368" s="150"/>
      <c r="J368" s="151">
        <f>ROUND(I368*H368,2)</f>
        <v>0</v>
      </c>
      <c r="K368" s="147" t="s">
        <v>535</v>
      </c>
      <c r="L368" s="33"/>
      <c r="M368" s="152" t="s">
        <v>21</v>
      </c>
      <c r="N368" s="153" t="s">
        <v>48</v>
      </c>
      <c r="P368" s="136">
        <f>O368*H368</f>
        <v>0</v>
      </c>
      <c r="Q368" s="136">
        <v>0</v>
      </c>
      <c r="R368" s="136">
        <f>Q368*H368</f>
        <v>0</v>
      </c>
      <c r="S368" s="136">
        <v>0</v>
      </c>
      <c r="T368" s="137">
        <f>S368*H368</f>
        <v>0</v>
      </c>
      <c r="AR368" s="138" t="s">
        <v>153</v>
      </c>
      <c r="AT368" s="138" t="s">
        <v>165</v>
      </c>
      <c r="AU368" s="138" t="s">
        <v>87</v>
      </c>
      <c r="AY368" s="18" t="s">
        <v>137</v>
      </c>
      <c r="BE368" s="139">
        <f>IF(N368="základní",J368,0)</f>
        <v>0</v>
      </c>
      <c r="BF368" s="139">
        <f>IF(N368="snížená",J368,0)</f>
        <v>0</v>
      </c>
      <c r="BG368" s="139">
        <f>IF(N368="zákl. přenesená",J368,0)</f>
        <v>0</v>
      </c>
      <c r="BH368" s="139">
        <f>IF(N368="sníž. přenesená",J368,0)</f>
        <v>0</v>
      </c>
      <c r="BI368" s="139">
        <f>IF(N368="nulová",J368,0)</f>
        <v>0</v>
      </c>
      <c r="BJ368" s="18" t="s">
        <v>85</v>
      </c>
      <c r="BK368" s="139">
        <f>ROUND(I368*H368,2)</f>
        <v>0</v>
      </c>
      <c r="BL368" s="18" t="s">
        <v>153</v>
      </c>
      <c r="BM368" s="138" t="s">
        <v>1110</v>
      </c>
    </row>
    <row r="369" spans="2:65" s="1" customFormat="1" ht="19.5">
      <c r="B369" s="33"/>
      <c r="D369" s="140" t="s">
        <v>147</v>
      </c>
      <c r="F369" s="141" t="s">
        <v>1111</v>
      </c>
      <c r="I369" s="142"/>
      <c r="L369" s="33"/>
      <c r="M369" s="143"/>
      <c r="T369" s="54"/>
      <c r="AT369" s="18" t="s">
        <v>147</v>
      </c>
      <c r="AU369" s="18" t="s">
        <v>87</v>
      </c>
    </row>
    <row r="370" spans="2:65" s="1" customFormat="1" ht="11.25">
      <c r="B370" s="33"/>
      <c r="D370" s="163" t="s">
        <v>538</v>
      </c>
      <c r="F370" s="164" t="s">
        <v>1112</v>
      </c>
      <c r="I370" s="142"/>
      <c r="L370" s="33"/>
      <c r="M370" s="143"/>
      <c r="T370" s="54"/>
      <c r="AT370" s="18" t="s">
        <v>538</v>
      </c>
      <c r="AU370" s="18" t="s">
        <v>87</v>
      </c>
    </row>
    <row r="371" spans="2:65" s="1" customFormat="1" ht="48.75">
      <c r="B371" s="33"/>
      <c r="D371" s="140" t="s">
        <v>149</v>
      </c>
      <c r="F371" s="144" t="s">
        <v>1113</v>
      </c>
      <c r="I371" s="142"/>
      <c r="L371" s="33"/>
      <c r="M371" s="143"/>
      <c r="T371" s="54"/>
      <c r="AT371" s="18" t="s">
        <v>149</v>
      </c>
      <c r="AU371" s="18" t="s">
        <v>87</v>
      </c>
    </row>
    <row r="372" spans="2:65" s="13" customFormat="1" ht="11.25">
      <c r="B372" s="165"/>
      <c r="D372" s="140" t="s">
        <v>253</v>
      </c>
      <c r="E372" s="166" t="s">
        <v>21</v>
      </c>
      <c r="F372" s="167" t="s">
        <v>1114</v>
      </c>
      <c r="H372" s="166" t="s">
        <v>21</v>
      </c>
      <c r="I372" s="168"/>
      <c r="L372" s="165"/>
      <c r="M372" s="169"/>
      <c r="T372" s="170"/>
      <c r="AT372" s="166" t="s">
        <v>253</v>
      </c>
      <c r="AU372" s="166" t="s">
        <v>87</v>
      </c>
      <c r="AV372" s="13" t="s">
        <v>85</v>
      </c>
      <c r="AW372" s="13" t="s">
        <v>38</v>
      </c>
      <c r="AX372" s="13" t="s">
        <v>77</v>
      </c>
      <c r="AY372" s="166" t="s">
        <v>137</v>
      </c>
    </row>
    <row r="373" spans="2:65" s="13" customFormat="1" ht="11.25">
      <c r="B373" s="165"/>
      <c r="D373" s="140" t="s">
        <v>253</v>
      </c>
      <c r="E373" s="166" t="s">
        <v>21</v>
      </c>
      <c r="F373" s="167" t="s">
        <v>1115</v>
      </c>
      <c r="H373" s="166" t="s">
        <v>21</v>
      </c>
      <c r="I373" s="168"/>
      <c r="L373" s="165"/>
      <c r="M373" s="169"/>
      <c r="T373" s="170"/>
      <c r="AT373" s="166" t="s">
        <v>253</v>
      </c>
      <c r="AU373" s="166" t="s">
        <v>87</v>
      </c>
      <c r="AV373" s="13" t="s">
        <v>85</v>
      </c>
      <c r="AW373" s="13" t="s">
        <v>38</v>
      </c>
      <c r="AX373" s="13" t="s">
        <v>77</v>
      </c>
      <c r="AY373" s="166" t="s">
        <v>137</v>
      </c>
    </row>
    <row r="374" spans="2:65" s="12" customFormat="1" ht="11.25">
      <c r="B374" s="154"/>
      <c r="D374" s="140" t="s">
        <v>253</v>
      </c>
      <c r="E374" s="155" t="s">
        <v>21</v>
      </c>
      <c r="F374" s="156" t="s">
        <v>1116</v>
      </c>
      <c r="H374" s="157">
        <v>0.9</v>
      </c>
      <c r="I374" s="158"/>
      <c r="L374" s="154"/>
      <c r="M374" s="159"/>
      <c r="T374" s="160"/>
      <c r="AT374" s="155" t="s">
        <v>253</v>
      </c>
      <c r="AU374" s="155" t="s">
        <v>87</v>
      </c>
      <c r="AV374" s="12" t="s">
        <v>87</v>
      </c>
      <c r="AW374" s="12" t="s">
        <v>38</v>
      </c>
      <c r="AX374" s="12" t="s">
        <v>77</v>
      </c>
      <c r="AY374" s="155" t="s">
        <v>137</v>
      </c>
    </row>
    <row r="375" spans="2:65" s="14" customFormat="1" ht="11.25">
      <c r="B375" s="178"/>
      <c r="D375" s="140" t="s">
        <v>253</v>
      </c>
      <c r="E375" s="179" t="s">
        <v>759</v>
      </c>
      <c r="F375" s="180" t="s">
        <v>837</v>
      </c>
      <c r="H375" s="181">
        <v>0.9</v>
      </c>
      <c r="I375" s="182"/>
      <c r="L375" s="178"/>
      <c r="M375" s="183"/>
      <c r="T375" s="184"/>
      <c r="AT375" s="179" t="s">
        <v>253</v>
      </c>
      <c r="AU375" s="179" t="s">
        <v>87</v>
      </c>
      <c r="AV375" s="14" t="s">
        <v>153</v>
      </c>
      <c r="AW375" s="14" t="s">
        <v>38</v>
      </c>
      <c r="AX375" s="14" t="s">
        <v>85</v>
      </c>
      <c r="AY375" s="179" t="s">
        <v>137</v>
      </c>
    </row>
    <row r="376" spans="2:65" s="1" customFormat="1" ht="16.5" customHeight="1">
      <c r="B376" s="33"/>
      <c r="C376" s="145" t="s">
        <v>328</v>
      </c>
      <c r="D376" s="145" t="s">
        <v>165</v>
      </c>
      <c r="E376" s="146" t="s">
        <v>1117</v>
      </c>
      <c r="F376" s="147" t="s">
        <v>1118</v>
      </c>
      <c r="G376" s="148" t="s">
        <v>574</v>
      </c>
      <c r="H376" s="149">
        <v>423.11700000000002</v>
      </c>
      <c r="I376" s="150"/>
      <c r="J376" s="151">
        <f>ROUND(I376*H376,2)</f>
        <v>0</v>
      </c>
      <c r="K376" s="147" t="s">
        <v>535</v>
      </c>
      <c r="L376" s="33"/>
      <c r="M376" s="152" t="s">
        <v>21</v>
      </c>
      <c r="N376" s="153" t="s">
        <v>48</v>
      </c>
      <c r="P376" s="136">
        <f>O376*H376</f>
        <v>0</v>
      </c>
      <c r="Q376" s="136">
        <v>0</v>
      </c>
      <c r="R376" s="136">
        <f>Q376*H376</f>
        <v>0</v>
      </c>
      <c r="S376" s="136">
        <v>0</v>
      </c>
      <c r="T376" s="137">
        <f>S376*H376</f>
        <v>0</v>
      </c>
      <c r="AR376" s="138" t="s">
        <v>153</v>
      </c>
      <c r="AT376" s="138" t="s">
        <v>165</v>
      </c>
      <c r="AU376" s="138" t="s">
        <v>87</v>
      </c>
      <c r="AY376" s="18" t="s">
        <v>137</v>
      </c>
      <c r="BE376" s="139">
        <f>IF(N376="základní",J376,0)</f>
        <v>0</v>
      </c>
      <c r="BF376" s="139">
        <f>IF(N376="snížená",J376,0)</f>
        <v>0</v>
      </c>
      <c r="BG376" s="139">
        <f>IF(N376="zákl. přenesená",J376,0)</f>
        <v>0</v>
      </c>
      <c r="BH376" s="139">
        <f>IF(N376="sníž. přenesená",J376,0)</f>
        <v>0</v>
      </c>
      <c r="BI376" s="139">
        <f>IF(N376="nulová",J376,0)</f>
        <v>0</v>
      </c>
      <c r="BJ376" s="18" t="s">
        <v>85</v>
      </c>
      <c r="BK376" s="139">
        <f>ROUND(I376*H376,2)</f>
        <v>0</v>
      </c>
      <c r="BL376" s="18" t="s">
        <v>153</v>
      </c>
      <c r="BM376" s="138" t="s">
        <v>1119</v>
      </c>
    </row>
    <row r="377" spans="2:65" s="1" customFormat="1" ht="19.5">
      <c r="B377" s="33"/>
      <c r="D377" s="140" t="s">
        <v>147</v>
      </c>
      <c r="F377" s="141" t="s">
        <v>1120</v>
      </c>
      <c r="I377" s="142"/>
      <c r="L377" s="33"/>
      <c r="M377" s="143"/>
      <c r="T377" s="54"/>
      <c r="AT377" s="18" t="s">
        <v>147</v>
      </c>
      <c r="AU377" s="18" t="s">
        <v>87</v>
      </c>
    </row>
    <row r="378" spans="2:65" s="1" customFormat="1" ht="11.25">
      <c r="B378" s="33"/>
      <c r="D378" s="163" t="s">
        <v>538</v>
      </c>
      <c r="F378" s="164" t="s">
        <v>1121</v>
      </c>
      <c r="I378" s="142"/>
      <c r="L378" s="33"/>
      <c r="M378" s="143"/>
      <c r="T378" s="54"/>
      <c r="AT378" s="18" t="s">
        <v>538</v>
      </c>
      <c r="AU378" s="18" t="s">
        <v>87</v>
      </c>
    </row>
    <row r="379" spans="2:65" s="1" customFormat="1" ht="48.75">
      <c r="B379" s="33"/>
      <c r="D379" s="140" t="s">
        <v>149</v>
      </c>
      <c r="F379" s="144" t="s">
        <v>1122</v>
      </c>
      <c r="I379" s="142"/>
      <c r="L379" s="33"/>
      <c r="M379" s="143"/>
      <c r="T379" s="54"/>
      <c r="AT379" s="18" t="s">
        <v>149</v>
      </c>
      <c r="AU379" s="18" t="s">
        <v>87</v>
      </c>
    </row>
    <row r="380" spans="2:65" s="13" customFormat="1" ht="11.25">
      <c r="B380" s="165"/>
      <c r="D380" s="140" t="s">
        <v>253</v>
      </c>
      <c r="E380" s="166" t="s">
        <v>21</v>
      </c>
      <c r="F380" s="167" t="s">
        <v>1123</v>
      </c>
      <c r="H380" s="166" t="s">
        <v>21</v>
      </c>
      <c r="I380" s="168"/>
      <c r="L380" s="165"/>
      <c r="M380" s="169"/>
      <c r="T380" s="170"/>
      <c r="AT380" s="166" t="s">
        <v>253</v>
      </c>
      <c r="AU380" s="166" t="s">
        <v>87</v>
      </c>
      <c r="AV380" s="13" t="s">
        <v>85</v>
      </c>
      <c r="AW380" s="13" t="s">
        <v>38</v>
      </c>
      <c r="AX380" s="13" t="s">
        <v>77</v>
      </c>
      <c r="AY380" s="166" t="s">
        <v>137</v>
      </c>
    </row>
    <row r="381" spans="2:65" s="13" customFormat="1" ht="11.25">
      <c r="B381" s="165"/>
      <c r="D381" s="140" t="s">
        <v>253</v>
      </c>
      <c r="E381" s="166" t="s">
        <v>21</v>
      </c>
      <c r="F381" s="167" t="s">
        <v>1124</v>
      </c>
      <c r="H381" s="166" t="s">
        <v>21</v>
      </c>
      <c r="I381" s="168"/>
      <c r="L381" s="165"/>
      <c r="M381" s="169"/>
      <c r="T381" s="170"/>
      <c r="AT381" s="166" t="s">
        <v>253</v>
      </c>
      <c r="AU381" s="166" t="s">
        <v>87</v>
      </c>
      <c r="AV381" s="13" t="s">
        <v>85</v>
      </c>
      <c r="AW381" s="13" t="s">
        <v>38</v>
      </c>
      <c r="AX381" s="13" t="s">
        <v>77</v>
      </c>
      <c r="AY381" s="166" t="s">
        <v>137</v>
      </c>
    </row>
    <row r="382" spans="2:65" s="12" customFormat="1" ht="11.25">
      <c r="B382" s="154"/>
      <c r="D382" s="140" t="s">
        <v>253</v>
      </c>
      <c r="E382" s="155" t="s">
        <v>21</v>
      </c>
      <c r="F382" s="156" t="s">
        <v>1125</v>
      </c>
      <c r="H382" s="157">
        <v>2.7050000000000001</v>
      </c>
      <c r="I382" s="158"/>
      <c r="L382" s="154"/>
      <c r="M382" s="159"/>
      <c r="T382" s="160"/>
      <c r="AT382" s="155" t="s">
        <v>253</v>
      </c>
      <c r="AU382" s="155" t="s">
        <v>87</v>
      </c>
      <c r="AV382" s="12" t="s">
        <v>87</v>
      </c>
      <c r="AW382" s="12" t="s">
        <v>38</v>
      </c>
      <c r="AX382" s="12" t="s">
        <v>77</v>
      </c>
      <c r="AY382" s="155" t="s">
        <v>137</v>
      </c>
    </row>
    <row r="383" spans="2:65" s="15" customFormat="1" ht="11.25">
      <c r="B383" s="185"/>
      <c r="D383" s="140" t="s">
        <v>253</v>
      </c>
      <c r="E383" s="186" t="s">
        <v>596</v>
      </c>
      <c r="F383" s="187" t="s">
        <v>895</v>
      </c>
      <c r="H383" s="188">
        <v>2.7050000000000001</v>
      </c>
      <c r="I383" s="189"/>
      <c r="L383" s="185"/>
      <c r="M383" s="190"/>
      <c r="T383" s="191"/>
      <c r="AT383" s="186" t="s">
        <v>253</v>
      </c>
      <c r="AU383" s="186" t="s">
        <v>87</v>
      </c>
      <c r="AV383" s="15" t="s">
        <v>140</v>
      </c>
      <c r="AW383" s="15" t="s">
        <v>38</v>
      </c>
      <c r="AX383" s="15" t="s">
        <v>77</v>
      </c>
      <c r="AY383" s="186" t="s">
        <v>137</v>
      </c>
    </row>
    <row r="384" spans="2:65" s="13" customFormat="1" ht="11.25">
      <c r="B384" s="165"/>
      <c r="D384" s="140" t="s">
        <v>253</v>
      </c>
      <c r="E384" s="166" t="s">
        <v>21</v>
      </c>
      <c r="F384" s="167" t="s">
        <v>1126</v>
      </c>
      <c r="H384" s="166" t="s">
        <v>21</v>
      </c>
      <c r="I384" s="168"/>
      <c r="L384" s="165"/>
      <c r="M384" s="169"/>
      <c r="T384" s="170"/>
      <c r="AT384" s="166" t="s">
        <v>253</v>
      </c>
      <c r="AU384" s="166" t="s">
        <v>87</v>
      </c>
      <c r="AV384" s="13" t="s">
        <v>85</v>
      </c>
      <c r="AW384" s="13" t="s">
        <v>38</v>
      </c>
      <c r="AX384" s="13" t="s">
        <v>77</v>
      </c>
      <c r="AY384" s="166" t="s">
        <v>137</v>
      </c>
    </row>
    <row r="385" spans="2:51" s="13" customFormat="1" ht="11.25">
      <c r="B385" s="165"/>
      <c r="D385" s="140" t="s">
        <v>253</v>
      </c>
      <c r="E385" s="166" t="s">
        <v>21</v>
      </c>
      <c r="F385" s="167" t="s">
        <v>1127</v>
      </c>
      <c r="H385" s="166" t="s">
        <v>21</v>
      </c>
      <c r="I385" s="168"/>
      <c r="L385" s="165"/>
      <c r="M385" s="169"/>
      <c r="T385" s="170"/>
      <c r="AT385" s="166" t="s">
        <v>253</v>
      </c>
      <c r="AU385" s="166" t="s">
        <v>87</v>
      </c>
      <c r="AV385" s="13" t="s">
        <v>85</v>
      </c>
      <c r="AW385" s="13" t="s">
        <v>38</v>
      </c>
      <c r="AX385" s="13" t="s">
        <v>77</v>
      </c>
      <c r="AY385" s="166" t="s">
        <v>137</v>
      </c>
    </row>
    <row r="386" spans="2:51" s="12" customFormat="1" ht="11.25">
      <c r="B386" s="154"/>
      <c r="D386" s="140" t="s">
        <v>253</v>
      </c>
      <c r="E386" s="155" t="s">
        <v>21</v>
      </c>
      <c r="F386" s="156" t="s">
        <v>1128</v>
      </c>
      <c r="H386" s="157">
        <v>8.4410000000000007</v>
      </c>
      <c r="I386" s="158"/>
      <c r="L386" s="154"/>
      <c r="M386" s="159"/>
      <c r="T386" s="160"/>
      <c r="AT386" s="155" t="s">
        <v>253</v>
      </c>
      <c r="AU386" s="155" t="s">
        <v>87</v>
      </c>
      <c r="AV386" s="12" t="s">
        <v>87</v>
      </c>
      <c r="AW386" s="12" t="s">
        <v>38</v>
      </c>
      <c r="AX386" s="12" t="s">
        <v>77</v>
      </c>
      <c r="AY386" s="155" t="s">
        <v>137</v>
      </c>
    </row>
    <row r="387" spans="2:51" s="12" customFormat="1" ht="11.25">
      <c r="B387" s="154"/>
      <c r="D387" s="140" t="s">
        <v>253</v>
      </c>
      <c r="E387" s="155" t="s">
        <v>744</v>
      </c>
      <c r="F387" s="156" t="s">
        <v>1129</v>
      </c>
      <c r="H387" s="157">
        <v>3.24</v>
      </c>
      <c r="I387" s="158"/>
      <c r="L387" s="154"/>
      <c r="M387" s="159"/>
      <c r="T387" s="160"/>
      <c r="AT387" s="155" t="s">
        <v>253</v>
      </c>
      <c r="AU387" s="155" t="s">
        <v>87</v>
      </c>
      <c r="AV387" s="12" t="s">
        <v>87</v>
      </c>
      <c r="AW387" s="12" t="s">
        <v>38</v>
      </c>
      <c r="AX387" s="12" t="s">
        <v>77</v>
      </c>
      <c r="AY387" s="155" t="s">
        <v>137</v>
      </c>
    </row>
    <row r="388" spans="2:51" s="13" customFormat="1" ht="11.25">
      <c r="B388" s="165"/>
      <c r="D388" s="140" t="s">
        <v>253</v>
      </c>
      <c r="E388" s="166" t="s">
        <v>21</v>
      </c>
      <c r="F388" s="167" t="s">
        <v>1130</v>
      </c>
      <c r="H388" s="166" t="s">
        <v>21</v>
      </c>
      <c r="I388" s="168"/>
      <c r="L388" s="165"/>
      <c r="M388" s="169"/>
      <c r="T388" s="170"/>
      <c r="AT388" s="166" t="s">
        <v>253</v>
      </c>
      <c r="AU388" s="166" t="s">
        <v>87</v>
      </c>
      <c r="AV388" s="13" t="s">
        <v>85</v>
      </c>
      <c r="AW388" s="13" t="s">
        <v>38</v>
      </c>
      <c r="AX388" s="13" t="s">
        <v>77</v>
      </c>
      <c r="AY388" s="166" t="s">
        <v>137</v>
      </c>
    </row>
    <row r="389" spans="2:51" s="12" customFormat="1" ht="11.25">
      <c r="B389" s="154"/>
      <c r="D389" s="140" t="s">
        <v>253</v>
      </c>
      <c r="E389" s="155" t="s">
        <v>21</v>
      </c>
      <c r="F389" s="156" t="s">
        <v>1131</v>
      </c>
      <c r="H389" s="157">
        <v>2.4</v>
      </c>
      <c r="I389" s="158"/>
      <c r="L389" s="154"/>
      <c r="M389" s="159"/>
      <c r="T389" s="160"/>
      <c r="AT389" s="155" t="s">
        <v>253</v>
      </c>
      <c r="AU389" s="155" t="s">
        <v>87</v>
      </c>
      <c r="AV389" s="12" t="s">
        <v>87</v>
      </c>
      <c r="AW389" s="12" t="s">
        <v>38</v>
      </c>
      <c r="AX389" s="12" t="s">
        <v>77</v>
      </c>
      <c r="AY389" s="155" t="s">
        <v>137</v>
      </c>
    </row>
    <row r="390" spans="2:51" s="13" customFormat="1" ht="11.25">
      <c r="B390" s="165"/>
      <c r="D390" s="140" t="s">
        <v>253</v>
      </c>
      <c r="E390" s="166" t="s">
        <v>21</v>
      </c>
      <c r="F390" s="167" t="s">
        <v>1132</v>
      </c>
      <c r="H390" s="166" t="s">
        <v>21</v>
      </c>
      <c r="I390" s="168"/>
      <c r="L390" s="165"/>
      <c r="M390" s="169"/>
      <c r="T390" s="170"/>
      <c r="AT390" s="166" t="s">
        <v>253</v>
      </c>
      <c r="AU390" s="166" t="s">
        <v>87</v>
      </c>
      <c r="AV390" s="13" t="s">
        <v>85</v>
      </c>
      <c r="AW390" s="13" t="s">
        <v>38</v>
      </c>
      <c r="AX390" s="13" t="s">
        <v>77</v>
      </c>
      <c r="AY390" s="166" t="s">
        <v>137</v>
      </c>
    </row>
    <row r="391" spans="2:51" s="12" customFormat="1" ht="11.25">
      <c r="B391" s="154"/>
      <c r="D391" s="140" t="s">
        <v>253</v>
      </c>
      <c r="E391" s="155" t="s">
        <v>21</v>
      </c>
      <c r="F391" s="156" t="s">
        <v>1133</v>
      </c>
      <c r="H391" s="157">
        <v>2.8660000000000001</v>
      </c>
      <c r="I391" s="158"/>
      <c r="L391" s="154"/>
      <c r="M391" s="159"/>
      <c r="T391" s="160"/>
      <c r="AT391" s="155" t="s">
        <v>253</v>
      </c>
      <c r="AU391" s="155" t="s">
        <v>87</v>
      </c>
      <c r="AV391" s="12" t="s">
        <v>87</v>
      </c>
      <c r="AW391" s="12" t="s">
        <v>38</v>
      </c>
      <c r="AX391" s="12" t="s">
        <v>77</v>
      </c>
      <c r="AY391" s="155" t="s">
        <v>137</v>
      </c>
    </row>
    <row r="392" spans="2:51" s="15" customFormat="1" ht="11.25">
      <c r="B392" s="185"/>
      <c r="D392" s="140" t="s">
        <v>253</v>
      </c>
      <c r="E392" s="186" t="s">
        <v>21</v>
      </c>
      <c r="F392" s="187" t="s">
        <v>895</v>
      </c>
      <c r="H392" s="188">
        <v>16.946999999999999</v>
      </c>
      <c r="I392" s="189"/>
      <c r="L392" s="185"/>
      <c r="M392" s="190"/>
      <c r="T392" s="191"/>
      <c r="AT392" s="186" t="s">
        <v>253</v>
      </c>
      <c r="AU392" s="186" t="s">
        <v>87</v>
      </c>
      <c r="AV392" s="15" t="s">
        <v>140</v>
      </c>
      <c r="AW392" s="15" t="s">
        <v>38</v>
      </c>
      <c r="AX392" s="15" t="s">
        <v>77</v>
      </c>
      <c r="AY392" s="186" t="s">
        <v>137</v>
      </c>
    </row>
    <row r="393" spans="2:51" s="13" customFormat="1" ht="11.25">
      <c r="B393" s="165"/>
      <c r="D393" s="140" t="s">
        <v>253</v>
      </c>
      <c r="E393" s="166" t="s">
        <v>21</v>
      </c>
      <c r="F393" s="167" t="s">
        <v>1134</v>
      </c>
      <c r="H393" s="166" t="s">
        <v>21</v>
      </c>
      <c r="I393" s="168"/>
      <c r="L393" s="165"/>
      <c r="M393" s="169"/>
      <c r="T393" s="170"/>
      <c r="AT393" s="166" t="s">
        <v>253</v>
      </c>
      <c r="AU393" s="166" t="s">
        <v>87</v>
      </c>
      <c r="AV393" s="13" t="s">
        <v>85</v>
      </c>
      <c r="AW393" s="13" t="s">
        <v>38</v>
      </c>
      <c r="AX393" s="13" t="s">
        <v>77</v>
      </c>
      <c r="AY393" s="166" t="s">
        <v>137</v>
      </c>
    </row>
    <row r="394" spans="2:51" s="12" customFormat="1" ht="11.25">
      <c r="B394" s="154"/>
      <c r="D394" s="140" t="s">
        <v>253</v>
      </c>
      <c r="E394" s="155" t="s">
        <v>1135</v>
      </c>
      <c r="F394" s="156" t="s">
        <v>1136</v>
      </c>
      <c r="H394" s="157">
        <v>1.2</v>
      </c>
      <c r="I394" s="158"/>
      <c r="L394" s="154"/>
      <c r="M394" s="159"/>
      <c r="T394" s="160"/>
      <c r="AT394" s="155" t="s">
        <v>253</v>
      </c>
      <c r="AU394" s="155" t="s">
        <v>87</v>
      </c>
      <c r="AV394" s="12" t="s">
        <v>87</v>
      </c>
      <c r="AW394" s="12" t="s">
        <v>38</v>
      </c>
      <c r="AX394" s="12" t="s">
        <v>77</v>
      </c>
      <c r="AY394" s="155" t="s">
        <v>137</v>
      </c>
    </row>
    <row r="395" spans="2:51" s="13" customFormat="1" ht="11.25">
      <c r="B395" s="165"/>
      <c r="D395" s="140" t="s">
        <v>253</v>
      </c>
      <c r="E395" s="166" t="s">
        <v>21</v>
      </c>
      <c r="F395" s="167" t="s">
        <v>1137</v>
      </c>
      <c r="H395" s="166" t="s">
        <v>21</v>
      </c>
      <c r="I395" s="168"/>
      <c r="L395" s="165"/>
      <c r="M395" s="169"/>
      <c r="T395" s="170"/>
      <c r="AT395" s="166" t="s">
        <v>253</v>
      </c>
      <c r="AU395" s="166" t="s">
        <v>87</v>
      </c>
      <c r="AV395" s="13" t="s">
        <v>85</v>
      </c>
      <c r="AW395" s="13" t="s">
        <v>38</v>
      </c>
      <c r="AX395" s="13" t="s">
        <v>77</v>
      </c>
      <c r="AY395" s="166" t="s">
        <v>137</v>
      </c>
    </row>
    <row r="396" spans="2:51" s="12" customFormat="1" ht="11.25">
      <c r="B396" s="154"/>
      <c r="D396" s="140" t="s">
        <v>253</v>
      </c>
      <c r="E396" s="155" t="s">
        <v>717</v>
      </c>
      <c r="F396" s="156" t="s">
        <v>1138</v>
      </c>
      <c r="H396" s="157">
        <v>3.4</v>
      </c>
      <c r="I396" s="158"/>
      <c r="L396" s="154"/>
      <c r="M396" s="159"/>
      <c r="T396" s="160"/>
      <c r="AT396" s="155" t="s">
        <v>253</v>
      </c>
      <c r="AU396" s="155" t="s">
        <v>87</v>
      </c>
      <c r="AV396" s="12" t="s">
        <v>87</v>
      </c>
      <c r="AW396" s="12" t="s">
        <v>38</v>
      </c>
      <c r="AX396" s="12" t="s">
        <v>77</v>
      </c>
      <c r="AY396" s="155" t="s">
        <v>137</v>
      </c>
    </row>
    <row r="397" spans="2:51" s="15" customFormat="1" ht="11.25">
      <c r="B397" s="185"/>
      <c r="D397" s="140" t="s">
        <v>253</v>
      </c>
      <c r="E397" s="186" t="s">
        <v>21</v>
      </c>
      <c r="F397" s="187" t="s">
        <v>895</v>
      </c>
      <c r="H397" s="188">
        <v>4.5999999999999996</v>
      </c>
      <c r="I397" s="189"/>
      <c r="L397" s="185"/>
      <c r="M397" s="190"/>
      <c r="T397" s="191"/>
      <c r="AT397" s="186" t="s">
        <v>253</v>
      </c>
      <c r="AU397" s="186" t="s">
        <v>87</v>
      </c>
      <c r="AV397" s="15" t="s">
        <v>140</v>
      </c>
      <c r="AW397" s="15" t="s">
        <v>38</v>
      </c>
      <c r="AX397" s="15" t="s">
        <v>77</v>
      </c>
      <c r="AY397" s="186" t="s">
        <v>137</v>
      </c>
    </row>
    <row r="398" spans="2:51" s="13" customFormat="1" ht="11.25">
      <c r="B398" s="165"/>
      <c r="D398" s="140" t="s">
        <v>253</v>
      </c>
      <c r="E398" s="166" t="s">
        <v>21</v>
      </c>
      <c r="F398" s="167" t="s">
        <v>1139</v>
      </c>
      <c r="H398" s="166" t="s">
        <v>21</v>
      </c>
      <c r="I398" s="168"/>
      <c r="L398" s="165"/>
      <c r="M398" s="169"/>
      <c r="T398" s="170"/>
      <c r="AT398" s="166" t="s">
        <v>253</v>
      </c>
      <c r="AU398" s="166" t="s">
        <v>87</v>
      </c>
      <c r="AV398" s="13" t="s">
        <v>85</v>
      </c>
      <c r="AW398" s="13" t="s">
        <v>38</v>
      </c>
      <c r="AX398" s="13" t="s">
        <v>77</v>
      </c>
      <c r="AY398" s="166" t="s">
        <v>137</v>
      </c>
    </row>
    <row r="399" spans="2:51" s="12" customFormat="1" ht="11.25">
      <c r="B399" s="154"/>
      <c r="D399" s="140" t="s">
        <v>253</v>
      </c>
      <c r="E399" s="155" t="s">
        <v>21</v>
      </c>
      <c r="F399" s="156" t="s">
        <v>1140</v>
      </c>
      <c r="H399" s="157">
        <v>20.2</v>
      </c>
      <c r="I399" s="158"/>
      <c r="L399" s="154"/>
      <c r="M399" s="159"/>
      <c r="T399" s="160"/>
      <c r="AT399" s="155" t="s">
        <v>253</v>
      </c>
      <c r="AU399" s="155" t="s">
        <v>87</v>
      </c>
      <c r="AV399" s="12" t="s">
        <v>87</v>
      </c>
      <c r="AW399" s="12" t="s">
        <v>38</v>
      </c>
      <c r="AX399" s="12" t="s">
        <v>77</v>
      </c>
      <c r="AY399" s="155" t="s">
        <v>137</v>
      </c>
    </row>
    <row r="400" spans="2:51" s="15" customFormat="1" ht="11.25">
      <c r="B400" s="185"/>
      <c r="D400" s="140" t="s">
        <v>253</v>
      </c>
      <c r="E400" s="186" t="s">
        <v>21</v>
      </c>
      <c r="F400" s="187" t="s">
        <v>895</v>
      </c>
      <c r="H400" s="188">
        <v>20.2</v>
      </c>
      <c r="I400" s="189"/>
      <c r="L400" s="185"/>
      <c r="M400" s="190"/>
      <c r="T400" s="191"/>
      <c r="AT400" s="186" t="s">
        <v>253</v>
      </c>
      <c r="AU400" s="186" t="s">
        <v>87</v>
      </c>
      <c r="AV400" s="15" t="s">
        <v>140</v>
      </c>
      <c r="AW400" s="15" t="s">
        <v>38</v>
      </c>
      <c r="AX400" s="15" t="s">
        <v>77</v>
      </c>
      <c r="AY400" s="186" t="s">
        <v>137</v>
      </c>
    </row>
    <row r="401" spans="2:65" s="13" customFormat="1" ht="11.25">
      <c r="B401" s="165"/>
      <c r="D401" s="140" t="s">
        <v>253</v>
      </c>
      <c r="E401" s="166" t="s">
        <v>21</v>
      </c>
      <c r="F401" s="167" t="s">
        <v>1141</v>
      </c>
      <c r="H401" s="166" t="s">
        <v>21</v>
      </c>
      <c r="I401" s="168"/>
      <c r="L401" s="165"/>
      <c r="M401" s="169"/>
      <c r="T401" s="170"/>
      <c r="AT401" s="166" t="s">
        <v>253</v>
      </c>
      <c r="AU401" s="166" t="s">
        <v>87</v>
      </c>
      <c r="AV401" s="13" t="s">
        <v>85</v>
      </c>
      <c r="AW401" s="13" t="s">
        <v>38</v>
      </c>
      <c r="AX401" s="13" t="s">
        <v>77</v>
      </c>
      <c r="AY401" s="166" t="s">
        <v>137</v>
      </c>
    </row>
    <row r="402" spans="2:65" s="13" customFormat="1" ht="11.25">
      <c r="B402" s="165"/>
      <c r="D402" s="140" t="s">
        <v>253</v>
      </c>
      <c r="E402" s="166" t="s">
        <v>21</v>
      </c>
      <c r="F402" s="167" t="s">
        <v>1142</v>
      </c>
      <c r="H402" s="166" t="s">
        <v>21</v>
      </c>
      <c r="I402" s="168"/>
      <c r="L402" s="165"/>
      <c r="M402" s="169"/>
      <c r="T402" s="170"/>
      <c r="AT402" s="166" t="s">
        <v>253</v>
      </c>
      <c r="AU402" s="166" t="s">
        <v>87</v>
      </c>
      <c r="AV402" s="13" t="s">
        <v>85</v>
      </c>
      <c r="AW402" s="13" t="s">
        <v>38</v>
      </c>
      <c r="AX402" s="13" t="s">
        <v>77</v>
      </c>
      <c r="AY402" s="166" t="s">
        <v>137</v>
      </c>
    </row>
    <row r="403" spans="2:65" s="12" customFormat="1" ht="11.25">
      <c r="B403" s="154"/>
      <c r="D403" s="140" t="s">
        <v>253</v>
      </c>
      <c r="E403" s="155" t="s">
        <v>21</v>
      </c>
      <c r="F403" s="156" t="s">
        <v>1143</v>
      </c>
      <c r="H403" s="157">
        <v>165.137</v>
      </c>
      <c r="I403" s="158"/>
      <c r="L403" s="154"/>
      <c r="M403" s="159"/>
      <c r="T403" s="160"/>
      <c r="AT403" s="155" t="s">
        <v>253</v>
      </c>
      <c r="AU403" s="155" t="s">
        <v>87</v>
      </c>
      <c r="AV403" s="12" t="s">
        <v>87</v>
      </c>
      <c r="AW403" s="12" t="s">
        <v>38</v>
      </c>
      <c r="AX403" s="12" t="s">
        <v>77</v>
      </c>
      <c r="AY403" s="155" t="s">
        <v>137</v>
      </c>
    </row>
    <row r="404" spans="2:65" s="12" customFormat="1" ht="11.25">
      <c r="B404" s="154"/>
      <c r="D404" s="140" t="s">
        <v>253</v>
      </c>
      <c r="E404" s="155" t="s">
        <v>21</v>
      </c>
      <c r="F404" s="156" t="s">
        <v>1144</v>
      </c>
      <c r="H404" s="157">
        <v>1.04</v>
      </c>
      <c r="I404" s="158"/>
      <c r="L404" s="154"/>
      <c r="M404" s="159"/>
      <c r="T404" s="160"/>
      <c r="AT404" s="155" t="s">
        <v>253</v>
      </c>
      <c r="AU404" s="155" t="s">
        <v>87</v>
      </c>
      <c r="AV404" s="12" t="s">
        <v>87</v>
      </c>
      <c r="AW404" s="12" t="s">
        <v>38</v>
      </c>
      <c r="AX404" s="12" t="s">
        <v>77</v>
      </c>
      <c r="AY404" s="155" t="s">
        <v>137</v>
      </c>
    </row>
    <row r="405" spans="2:65" s="15" customFormat="1" ht="11.25">
      <c r="B405" s="185"/>
      <c r="D405" s="140" t="s">
        <v>253</v>
      </c>
      <c r="E405" s="186" t="s">
        <v>814</v>
      </c>
      <c r="F405" s="187" t="s">
        <v>895</v>
      </c>
      <c r="H405" s="188">
        <v>166.17699999999999</v>
      </c>
      <c r="I405" s="189"/>
      <c r="L405" s="185"/>
      <c r="M405" s="190"/>
      <c r="T405" s="191"/>
      <c r="AT405" s="186" t="s">
        <v>253</v>
      </c>
      <c r="AU405" s="186" t="s">
        <v>87</v>
      </c>
      <c r="AV405" s="15" t="s">
        <v>140</v>
      </c>
      <c r="AW405" s="15" t="s">
        <v>38</v>
      </c>
      <c r="AX405" s="15" t="s">
        <v>77</v>
      </c>
      <c r="AY405" s="186" t="s">
        <v>137</v>
      </c>
    </row>
    <row r="406" spans="2:65" s="13" customFormat="1" ht="11.25">
      <c r="B406" s="165"/>
      <c r="D406" s="140" t="s">
        <v>253</v>
      </c>
      <c r="E406" s="166" t="s">
        <v>21</v>
      </c>
      <c r="F406" s="167" t="s">
        <v>1145</v>
      </c>
      <c r="H406" s="166" t="s">
        <v>21</v>
      </c>
      <c r="I406" s="168"/>
      <c r="L406" s="165"/>
      <c r="M406" s="169"/>
      <c r="T406" s="170"/>
      <c r="AT406" s="166" t="s">
        <v>253</v>
      </c>
      <c r="AU406" s="166" t="s">
        <v>87</v>
      </c>
      <c r="AV406" s="13" t="s">
        <v>85</v>
      </c>
      <c r="AW406" s="13" t="s">
        <v>38</v>
      </c>
      <c r="AX406" s="13" t="s">
        <v>77</v>
      </c>
      <c r="AY406" s="166" t="s">
        <v>137</v>
      </c>
    </row>
    <row r="407" spans="2:65" s="12" customFormat="1" ht="11.25">
      <c r="B407" s="154"/>
      <c r="D407" s="140" t="s">
        <v>253</v>
      </c>
      <c r="E407" s="155" t="s">
        <v>21</v>
      </c>
      <c r="F407" s="156" t="s">
        <v>1146</v>
      </c>
      <c r="H407" s="157">
        <v>165.66399999999999</v>
      </c>
      <c r="I407" s="158"/>
      <c r="L407" s="154"/>
      <c r="M407" s="159"/>
      <c r="T407" s="160"/>
      <c r="AT407" s="155" t="s">
        <v>253</v>
      </c>
      <c r="AU407" s="155" t="s">
        <v>87</v>
      </c>
      <c r="AV407" s="12" t="s">
        <v>87</v>
      </c>
      <c r="AW407" s="12" t="s">
        <v>38</v>
      </c>
      <c r="AX407" s="12" t="s">
        <v>77</v>
      </c>
      <c r="AY407" s="155" t="s">
        <v>137</v>
      </c>
    </row>
    <row r="408" spans="2:65" s="12" customFormat="1" ht="11.25">
      <c r="B408" s="154"/>
      <c r="D408" s="140" t="s">
        <v>253</v>
      </c>
      <c r="E408" s="155" t="s">
        <v>21</v>
      </c>
      <c r="F408" s="156" t="s">
        <v>1147</v>
      </c>
      <c r="H408" s="157">
        <v>18.263999999999999</v>
      </c>
      <c r="I408" s="158"/>
      <c r="L408" s="154"/>
      <c r="M408" s="159"/>
      <c r="T408" s="160"/>
      <c r="AT408" s="155" t="s">
        <v>253</v>
      </c>
      <c r="AU408" s="155" t="s">
        <v>87</v>
      </c>
      <c r="AV408" s="12" t="s">
        <v>87</v>
      </c>
      <c r="AW408" s="12" t="s">
        <v>38</v>
      </c>
      <c r="AX408" s="12" t="s">
        <v>77</v>
      </c>
      <c r="AY408" s="155" t="s">
        <v>137</v>
      </c>
    </row>
    <row r="409" spans="2:65" s="12" customFormat="1" ht="11.25">
      <c r="B409" s="154"/>
      <c r="D409" s="140" t="s">
        <v>253</v>
      </c>
      <c r="E409" s="155" t="s">
        <v>21</v>
      </c>
      <c r="F409" s="156" t="s">
        <v>1148</v>
      </c>
      <c r="H409" s="157">
        <v>1.56</v>
      </c>
      <c r="I409" s="158"/>
      <c r="L409" s="154"/>
      <c r="M409" s="159"/>
      <c r="T409" s="160"/>
      <c r="AT409" s="155" t="s">
        <v>253</v>
      </c>
      <c r="AU409" s="155" t="s">
        <v>87</v>
      </c>
      <c r="AV409" s="12" t="s">
        <v>87</v>
      </c>
      <c r="AW409" s="12" t="s">
        <v>38</v>
      </c>
      <c r="AX409" s="12" t="s">
        <v>77</v>
      </c>
      <c r="AY409" s="155" t="s">
        <v>137</v>
      </c>
    </row>
    <row r="410" spans="2:65" s="15" customFormat="1" ht="11.25">
      <c r="B410" s="185"/>
      <c r="D410" s="140" t="s">
        <v>253</v>
      </c>
      <c r="E410" s="186" t="s">
        <v>779</v>
      </c>
      <c r="F410" s="187" t="s">
        <v>895</v>
      </c>
      <c r="H410" s="188">
        <v>185.488</v>
      </c>
      <c r="I410" s="189"/>
      <c r="L410" s="185"/>
      <c r="M410" s="190"/>
      <c r="T410" s="191"/>
      <c r="AT410" s="186" t="s">
        <v>253</v>
      </c>
      <c r="AU410" s="186" t="s">
        <v>87</v>
      </c>
      <c r="AV410" s="15" t="s">
        <v>140</v>
      </c>
      <c r="AW410" s="15" t="s">
        <v>38</v>
      </c>
      <c r="AX410" s="15" t="s">
        <v>77</v>
      </c>
      <c r="AY410" s="186" t="s">
        <v>137</v>
      </c>
    </row>
    <row r="411" spans="2:65" s="13" customFormat="1" ht="11.25">
      <c r="B411" s="165"/>
      <c r="D411" s="140" t="s">
        <v>253</v>
      </c>
      <c r="E411" s="166" t="s">
        <v>21</v>
      </c>
      <c r="F411" s="167" t="s">
        <v>1149</v>
      </c>
      <c r="H411" s="166" t="s">
        <v>21</v>
      </c>
      <c r="I411" s="168"/>
      <c r="L411" s="165"/>
      <c r="M411" s="169"/>
      <c r="T411" s="170"/>
      <c r="AT411" s="166" t="s">
        <v>253</v>
      </c>
      <c r="AU411" s="166" t="s">
        <v>87</v>
      </c>
      <c r="AV411" s="13" t="s">
        <v>85</v>
      </c>
      <c r="AW411" s="13" t="s">
        <v>38</v>
      </c>
      <c r="AX411" s="13" t="s">
        <v>77</v>
      </c>
      <c r="AY411" s="166" t="s">
        <v>137</v>
      </c>
    </row>
    <row r="412" spans="2:65" s="12" customFormat="1" ht="11.25">
      <c r="B412" s="154"/>
      <c r="D412" s="140" t="s">
        <v>253</v>
      </c>
      <c r="E412" s="155" t="s">
        <v>21</v>
      </c>
      <c r="F412" s="156" t="s">
        <v>1150</v>
      </c>
      <c r="H412" s="157">
        <v>27</v>
      </c>
      <c r="I412" s="158"/>
      <c r="L412" s="154"/>
      <c r="M412" s="159"/>
      <c r="T412" s="160"/>
      <c r="AT412" s="155" t="s">
        <v>253</v>
      </c>
      <c r="AU412" s="155" t="s">
        <v>87</v>
      </c>
      <c r="AV412" s="12" t="s">
        <v>87</v>
      </c>
      <c r="AW412" s="12" t="s">
        <v>38</v>
      </c>
      <c r="AX412" s="12" t="s">
        <v>77</v>
      </c>
      <c r="AY412" s="155" t="s">
        <v>137</v>
      </c>
    </row>
    <row r="413" spans="2:65" s="14" customFormat="1" ht="11.25">
      <c r="B413" s="178"/>
      <c r="D413" s="140" t="s">
        <v>253</v>
      </c>
      <c r="E413" s="179" t="s">
        <v>573</v>
      </c>
      <c r="F413" s="180" t="s">
        <v>837</v>
      </c>
      <c r="H413" s="181">
        <v>423.11700000000002</v>
      </c>
      <c r="I413" s="182"/>
      <c r="L413" s="178"/>
      <c r="M413" s="183"/>
      <c r="T413" s="184"/>
      <c r="AT413" s="179" t="s">
        <v>253</v>
      </c>
      <c r="AU413" s="179" t="s">
        <v>87</v>
      </c>
      <c r="AV413" s="14" t="s">
        <v>153</v>
      </c>
      <c r="AW413" s="14" t="s">
        <v>38</v>
      </c>
      <c r="AX413" s="14" t="s">
        <v>85</v>
      </c>
      <c r="AY413" s="179" t="s">
        <v>137</v>
      </c>
    </row>
    <row r="414" spans="2:65" s="1" customFormat="1" ht="16.5" customHeight="1">
      <c r="B414" s="33"/>
      <c r="C414" s="145" t="s">
        <v>332</v>
      </c>
      <c r="D414" s="145" t="s">
        <v>165</v>
      </c>
      <c r="E414" s="146" t="s">
        <v>1151</v>
      </c>
      <c r="F414" s="147" t="s">
        <v>1152</v>
      </c>
      <c r="G414" s="148" t="s">
        <v>484</v>
      </c>
      <c r="H414" s="149">
        <v>1695.3040000000001</v>
      </c>
      <c r="I414" s="150"/>
      <c r="J414" s="151">
        <f>ROUND(I414*H414,2)</f>
        <v>0</v>
      </c>
      <c r="K414" s="147" t="s">
        <v>535</v>
      </c>
      <c r="L414" s="33"/>
      <c r="M414" s="152" t="s">
        <v>21</v>
      </c>
      <c r="N414" s="153" t="s">
        <v>48</v>
      </c>
      <c r="P414" s="136">
        <f>O414*H414</f>
        <v>0</v>
      </c>
      <c r="Q414" s="136">
        <v>8.6499999999999997E-3</v>
      </c>
      <c r="R414" s="136">
        <f>Q414*H414</f>
        <v>14.6643796</v>
      </c>
      <c r="S414" s="136">
        <v>0</v>
      </c>
      <c r="T414" s="137">
        <f>S414*H414</f>
        <v>0</v>
      </c>
      <c r="AR414" s="138" t="s">
        <v>153</v>
      </c>
      <c r="AT414" s="138" t="s">
        <v>165</v>
      </c>
      <c r="AU414" s="138" t="s">
        <v>87</v>
      </c>
      <c r="AY414" s="18" t="s">
        <v>137</v>
      </c>
      <c r="BE414" s="139">
        <f>IF(N414="základní",J414,0)</f>
        <v>0</v>
      </c>
      <c r="BF414" s="139">
        <f>IF(N414="snížená",J414,0)</f>
        <v>0</v>
      </c>
      <c r="BG414" s="139">
        <f>IF(N414="zákl. přenesená",J414,0)</f>
        <v>0</v>
      </c>
      <c r="BH414" s="139">
        <f>IF(N414="sníž. přenesená",J414,0)</f>
        <v>0</v>
      </c>
      <c r="BI414" s="139">
        <f>IF(N414="nulová",J414,0)</f>
        <v>0</v>
      </c>
      <c r="BJ414" s="18" t="s">
        <v>85</v>
      </c>
      <c r="BK414" s="139">
        <f>ROUND(I414*H414,2)</f>
        <v>0</v>
      </c>
      <c r="BL414" s="18" t="s">
        <v>153</v>
      </c>
      <c r="BM414" s="138" t="s">
        <v>1153</v>
      </c>
    </row>
    <row r="415" spans="2:65" s="1" customFormat="1" ht="29.25">
      <c r="B415" s="33"/>
      <c r="D415" s="140" t="s">
        <v>147</v>
      </c>
      <c r="F415" s="141" t="s">
        <v>1154</v>
      </c>
      <c r="I415" s="142"/>
      <c r="L415" s="33"/>
      <c r="M415" s="143"/>
      <c r="T415" s="54"/>
      <c r="AT415" s="18" t="s">
        <v>147</v>
      </c>
      <c r="AU415" s="18" t="s">
        <v>87</v>
      </c>
    </row>
    <row r="416" spans="2:65" s="1" customFormat="1" ht="11.25">
      <c r="B416" s="33"/>
      <c r="D416" s="163" t="s">
        <v>538</v>
      </c>
      <c r="F416" s="164" t="s">
        <v>1155</v>
      </c>
      <c r="I416" s="142"/>
      <c r="L416" s="33"/>
      <c r="M416" s="143"/>
      <c r="T416" s="54"/>
      <c r="AT416" s="18" t="s">
        <v>538</v>
      </c>
      <c r="AU416" s="18" t="s">
        <v>87</v>
      </c>
    </row>
    <row r="417" spans="2:51" s="13" customFormat="1" ht="11.25">
      <c r="B417" s="165"/>
      <c r="D417" s="140" t="s">
        <v>253</v>
      </c>
      <c r="E417" s="166" t="s">
        <v>21</v>
      </c>
      <c r="F417" s="167" t="s">
        <v>1156</v>
      </c>
      <c r="H417" s="166" t="s">
        <v>21</v>
      </c>
      <c r="I417" s="168"/>
      <c r="L417" s="165"/>
      <c r="M417" s="169"/>
      <c r="T417" s="170"/>
      <c r="AT417" s="166" t="s">
        <v>253</v>
      </c>
      <c r="AU417" s="166" t="s">
        <v>87</v>
      </c>
      <c r="AV417" s="13" t="s">
        <v>85</v>
      </c>
      <c r="AW417" s="13" t="s">
        <v>38</v>
      </c>
      <c r="AX417" s="13" t="s">
        <v>77</v>
      </c>
      <c r="AY417" s="166" t="s">
        <v>137</v>
      </c>
    </row>
    <row r="418" spans="2:51" s="12" customFormat="1" ht="11.25">
      <c r="B418" s="154"/>
      <c r="D418" s="140" t="s">
        <v>253</v>
      </c>
      <c r="E418" s="155" t="s">
        <v>21</v>
      </c>
      <c r="F418" s="156" t="s">
        <v>1157</v>
      </c>
      <c r="H418" s="157">
        <v>14.48</v>
      </c>
      <c r="I418" s="158"/>
      <c r="L418" s="154"/>
      <c r="M418" s="159"/>
      <c r="T418" s="160"/>
      <c r="AT418" s="155" t="s">
        <v>253</v>
      </c>
      <c r="AU418" s="155" t="s">
        <v>87</v>
      </c>
      <c r="AV418" s="12" t="s">
        <v>87</v>
      </c>
      <c r="AW418" s="12" t="s">
        <v>38</v>
      </c>
      <c r="AX418" s="12" t="s">
        <v>77</v>
      </c>
      <c r="AY418" s="155" t="s">
        <v>137</v>
      </c>
    </row>
    <row r="419" spans="2:51" s="13" customFormat="1" ht="11.25">
      <c r="B419" s="165"/>
      <c r="D419" s="140" t="s">
        <v>253</v>
      </c>
      <c r="E419" s="166" t="s">
        <v>21</v>
      </c>
      <c r="F419" s="167" t="s">
        <v>1158</v>
      </c>
      <c r="H419" s="166" t="s">
        <v>21</v>
      </c>
      <c r="I419" s="168"/>
      <c r="L419" s="165"/>
      <c r="M419" s="169"/>
      <c r="T419" s="170"/>
      <c r="AT419" s="166" t="s">
        <v>253</v>
      </c>
      <c r="AU419" s="166" t="s">
        <v>87</v>
      </c>
      <c r="AV419" s="13" t="s">
        <v>85</v>
      </c>
      <c r="AW419" s="13" t="s">
        <v>38</v>
      </c>
      <c r="AX419" s="13" t="s">
        <v>77</v>
      </c>
      <c r="AY419" s="166" t="s">
        <v>137</v>
      </c>
    </row>
    <row r="420" spans="2:51" s="12" customFormat="1" ht="11.25">
      <c r="B420" s="154"/>
      <c r="D420" s="140" t="s">
        <v>253</v>
      </c>
      <c r="E420" s="155" t="s">
        <v>21</v>
      </c>
      <c r="F420" s="156" t="s">
        <v>1159</v>
      </c>
      <c r="H420" s="157">
        <v>111.68</v>
      </c>
      <c r="I420" s="158"/>
      <c r="L420" s="154"/>
      <c r="M420" s="159"/>
      <c r="T420" s="160"/>
      <c r="AT420" s="155" t="s">
        <v>253</v>
      </c>
      <c r="AU420" s="155" t="s">
        <v>87</v>
      </c>
      <c r="AV420" s="12" t="s">
        <v>87</v>
      </c>
      <c r="AW420" s="12" t="s">
        <v>38</v>
      </c>
      <c r="AX420" s="12" t="s">
        <v>77</v>
      </c>
      <c r="AY420" s="155" t="s">
        <v>137</v>
      </c>
    </row>
    <row r="421" spans="2:51" s="12" customFormat="1" ht="11.25">
      <c r="B421" s="154"/>
      <c r="D421" s="140" t="s">
        <v>253</v>
      </c>
      <c r="E421" s="155" t="s">
        <v>21</v>
      </c>
      <c r="F421" s="156" t="s">
        <v>1160</v>
      </c>
      <c r="H421" s="157">
        <v>100.36</v>
      </c>
      <c r="I421" s="158"/>
      <c r="L421" s="154"/>
      <c r="M421" s="159"/>
      <c r="T421" s="160"/>
      <c r="AT421" s="155" t="s">
        <v>253</v>
      </c>
      <c r="AU421" s="155" t="s">
        <v>87</v>
      </c>
      <c r="AV421" s="12" t="s">
        <v>87</v>
      </c>
      <c r="AW421" s="12" t="s">
        <v>38</v>
      </c>
      <c r="AX421" s="12" t="s">
        <v>77</v>
      </c>
      <c r="AY421" s="155" t="s">
        <v>137</v>
      </c>
    </row>
    <row r="422" spans="2:51" s="12" customFormat="1" ht="11.25">
      <c r="B422" s="154"/>
      <c r="D422" s="140" t="s">
        <v>253</v>
      </c>
      <c r="E422" s="155" t="s">
        <v>21</v>
      </c>
      <c r="F422" s="156" t="s">
        <v>1161</v>
      </c>
      <c r="H422" s="157">
        <v>119.48</v>
      </c>
      <c r="I422" s="158"/>
      <c r="L422" s="154"/>
      <c r="M422" s="159"/>
      <c r="T422" s="160"/>
      <c r="AT422" s="155" t="s">
        <v>253</v>
      </c>
      <c r="AU422" s="155" t="s">
        <v>87</v>
      </c>
      <c r="AV422" s="12" t="s">
        <v>87</v>
      </c>
      <c r="AW422" s="12" t="s">
        <v>38</v>
      </c>
      <c r="AX422" s="12" t="s">
        <v>77</v>
      </c>
      <c r="AY422" s="155" t="s">
        <v>137</v>
      </c>
    </row>
    <row r="423" spans="2:51" s="13" customFormat="1" ht="11.25">
      <c r="B423" s="165"/>
      <c r="D423" s="140" t="s">
        <v>253</v>
      </c>
      <c r="E423" s="166" t="s">
        <v>21</v>
      </c>
      <c r="F423" s="167" t="s">
        <v>1162</v>
      </c>
      <c r="H423" s="166" t="s">
        <v>21</v>
      </c>
      <c r="I423" s="168"/>
      <c r="L423" s="165"/>
      <c r="M423" s="169"/>
      <c r="T423" s="170"/>
      <c r="AT423" s="166" t="s">
        <v>253</v>
      </c>
      <c r="AU423" s="166" t="s">
        <v>87</v>
      </c>
      <c r="AV423" s="13" t="s">
        <v>85</v>
      </c>
      <c r="AW423" s="13" t="s">
        <v>38</v>
      </c>
      <c r="AX423" s="13" t="s">
        <v>77</v>
      </c>
      <c r="AY423" s="166" t="s">
        <v>137</v>
      </c>
    </row>
    <row r="424" spans="2:51" s="12" customFormat="1" ht="11.25">
      <c r="B424" s="154"/>
      <c r="D424" s="140" t="s">
        <v>253</v>
      </c>
      <c r="E424" s="155" t="s">
        <v>21</v>
      </c>
      <c r="F424" s="156" t="s">
        <v>1163</v>
      </c>
      <c r="H424" s="157">
        <v>5.7</v>
      </c>
      <c r="I424" s="158"/>
      <c r="L424" s="154"/>
      <c r="M424" s="159"/>
      <c r="T424" s="160"/>
      <c r="AT424" s="155" t="s">
        <v>253</v>
      </c>
      <c r="AU424" s="155" t="s">
        <v>87</v>
      </c>
      <c r="AV424" s="12" t="s">
        <v>87</v>
      </c>
      <c r="AW424" s="12" t="s">
        <v>38</v>
      </c>
      <c r="AX424" s="12" t="s">
        <v>77</v>
      </c>
      <c r="AY424" s="155" t="s">
        <v>137</v>
      </c>
    </row>
    <row r="425" spans="2:51" s="13" customFormat="1" ht="11.25">
      <c r="B425" s="165"/>
      <c r="D425" s="140" t="s">
        <v>253</v>
      </c>
      <c r="E425" s="166" t="s">
        <v>21</v>
      </c>
      <c r="F425" s="167" t="s">
        <v>1164</v>
      </c>
      <c r="H425" s="166" t="s">
        <v>21</v>
      </c>
      <c r="I425" s="168"/>
      <c r="L425" s="165"/>
      <c r="M425" s="169"/>
      <c r="T425" s="170"/>
      <c r="AT425" s="166" t="s">
        <v>253</v>
      </c>
      <c r="AU425" s="166" t="s">
        <v>87</v>
      </c>
      <c r="AV425" s="13" t="s">
        <v>85</v>
      </c>
      <c r="AW425" s="13" t="s">
        <v>38</v>
      </c>
      <c r="AX425" s="13" t="s">
        <v>77</v>
      </c>
      <c r="AY425" s="166" t="s">
        <v>137</v>
      </c>
    </row>
    <row r="426" spans="2:51" s="12" customFormat="1" ht="11.25">
      <c r="B426" s="154"/>
      <c r="D426" s="140" t="s">
        <v>253</v>
      </c>
      <c r="E426" s="155" t="s">
        <v>21</v>
      </c>
      <c r="F426" s="156" t="s">
        <v>1165</v>
      </c>
      <c r="H426" s="157">
        <v>5.7</v>
      </c>
      <c r="I426" s="158"/>
      <c r="L426" s="154"/>
      <c r="M426" s="159"/>
      <c r="T426" s="160"/>
      <c r="AT426" s="155" t="s">
        <v>253</v>
      </c>
      <c r="AU426" s="155" t="s">
        <v>87</v>
      </c>
      <c r="AV426" s="12" t="s">
        <v>87</v>
      </c>
      <c r="AW426" s="12" t="s">
        <v>38</v>
      </c>
      <c r="AX426" s="12" t="s">
        <v>77</v>
      </c>
      <c r="AY426" s="155" t="s">
        <v>137</v>
      </c>
    </row>
    <row r="427" spans="2:51" s="13" customFormat="1" ht="11.25">
      <c r="B427" s="165"/>
      <c r="D427" s="140" t="s">
        <v>253</v>
      </c>
      <c r="E427" s="166" t="s">
        <v>21</v>
      </c>
      <c r="F427" s="167" t="s">
        <v>1126</v>
      </c>
      <c r="H427" s="166" t="s">
        <v>21</v>
      </c>
      <c r="I427" s="168"/>
      <c r="L427" s="165"/>
      <c r="M427" s="169"/>
      <c r="T427" s="170"/>
      <c r="AT427" s="166" t="s">
        <v>253</v>
      </c>
      <c r="AU427" s="166" t="s">
        <v>87</v>
      </c>
      <c r="AV427" s="13" t="s">
        <v>85</v>
      </c>
      <c r="AW427" s="13" t="s">
        <v>38</v>
      </c>
      <c r="AX427" s="13" t="s">
        <v>77</v>
      </c>
      <c r="AY427" s="166" t="s">
        <v>137</v>
      </c>
    </row>
    <row r="428" spans="2:51" s="13" customFormat="1" ht="11.25">
      <c r="B428" s="165"/>
      <c r="D428" s="140" t="s">
        <v>253</v>
      </c>
      <c r="E428" s="166" t="s">
        <v>21</v>
      </c>
      <c r="F428" s="167" t="s">
        <v>1127</v>
      </c>
      <c r="H428" s="166" t="s">
        <v>21</v>
      </c>
      <c r="I428" s="168"/>
      <c r="L428" s="165"/>
      <c r="M428" s="169"/>
      <c r="T428" s="170"/>
      <c r="AT428" s="166" t="s">
        <v>253</v>
      </c>
      <c r="AU428" s="166" t="s">
        <v>87</v>
      </c>
      <c r="AV428" s="13" t="s">
        <v>85</v>
      </c>
      <c r="AW428" s="13" t="s">
        <v>38</v>
      </c>
      <c r="AX428" s="13" t="s">
        <v>77</v>
      </c>
      <c r="AY428" s="166" t="s">
        <v>137</v>
      </c>
    </row>
    <row r="429" spans="2:51" s="12" customFormat="1" ht="11.25">
      <c r="B429" s="154"/>
      <c r="D429" s="140" t="s">
        <v>253</v>
      </c>
      <c r="E429" s="155" t="s">
        <v>21</v>
      </c>
      <c r="F429" s="156" t="s">
        <v>1166</v>
      </c>
      <c r="H429" s="157">
        <v>62.793999999999997</v>
      </c>
      <c r="I429" s="158"/>
      <c r="L429" s="154"/>
      <c r="M429" s="159"/>
      <c r="T429" s="160"/>
      <c r="AT429" s="155" t="s">
        <v>253</v>
      </c>
      <c r="AU429" s="155" t="s">
        <v>87</v>
      </c>
      <c r="AV429" s="12" t="s">
        <v>87</v>
      </c>
      <c r="AW429" s="12" t="s">
        <v>38</v>
      </c>
      <c r="AX429" s="12" t="s">
        <v>77</v>
      </c>
      <c r="AY429" s="155" t="s">
        <v>137</v>
      </c>
    </row>
    <row r="430" spans="2:51" s="13" customFormat="1" ht="11.25">
      <c r="B430" s="165"/>
      <c r="D430" s="140" t="s">
        <v>253</v>
      </c>
      <c r="E430" s="166" t="s">
        <v>21</v>
      </c>
      <c r="F430" s="167" t="s">
        <v>1130</v>
      </c>
      <c r="H430" s="166" t="s">
        <v>21</v>
      </c>
      <c r="I430" s="168"/>
      <c r="L430" s="165"/>
      <c r="M430" s="169"/>
      <c r="T430" s="170"/>
      <c r="AT430" s="166" t="s">
        <v>253</v>
      </c>
      <c r="AU430" s="166" t="s">
        <v>87</v>
      </c>
      <c r="AV430" s="13" t="s">
        <v>85</v>
      </c>
      <c r="AW430" s="13" t="s">
        <v>38</v>
      </c>
      <c r="AX430" s="13" t="s">
        <v>77</v>
      </c>
      <c r="AY430" s="166" t="s">
        <v>137</v>
      </c>
    </row>
    <row r="431" spans="2:51" s="12" customFormat="1" ht="11.25">
      <c r="B431" s="154"/>
      <c r="D431" s="140" t="s">
        <v>253</v>
      </c>
      <c r="E431" s="155" t="s">
        <v>21</v>
      </c>
      <c r="F431" s="156" t="s">
        <v>1167</v>
      </c>
      <c r="H431" s="157">
        <v>6.72</v>
      </c>
      <c r="I431" s="158"/>
      <c r="L431" s="154"/>
      <c r="M431" s="159"/>
      <c r="T431" s="160"/>
      <c r="AT431" s="155" t="s">
        <v>253</v>
      </c>
      <c r="AU431" s="155" t="s">
        <v>87</v>
      </c>
      <c r="AV431" s="12" t="s">
        <v>87</v>
      </c>
      <c r="AW431" s="12" t="s">
        <v>38</v>
      </c>
      <c r="AX431" s="12" t="s">
        <v>77</v>
      </c>
      <c r="AY431" s="155" t="s">
        <v>137</v>
      </c>
    </row>
    <row r="432" spans="2:51" s="13" customFormat="1" ht="11.25">
      <c r="B432" s="165"/>
      <c r="D432" s="140" t="s">
        <v>253</v>
      </c>
      <c r="E432" s="166" t="s">
        <v>21</v>
      </c>
      <c r="F432" s="167" t="s">
        <v>1132</v>
      </c>
      <c r="H432" s="166" t="s">
        <v>21</v>
      </c>
      <c r="I432" s="168"/>
      <c r="L432" s="165"/>
      <c r="M432" s="169"/>
      <c r="T432" s="170"/>
      <c r="AT432" s="166" t="s">
        <v>253</v>
      </c>
      <c r="AU432" s="166" t="s">
        <v>87</v>
      </c>
      <c r="AV432" s="13" t="s">
        <v>85</v>
      </c>
      <c r="AW432" s="13" t="s">
        <v>38</v>
      </c>
      <c r="AX432" s="13" t="s">
        <v>77</v>
      </c>
      <c r="AY432" s="166" t="s">
        <v>137</v>
      </c>
    </row>
    <row r="433" spans="2:65" s="12" customFormat="1" ht="11.25">
      <c r="B433" s="154"/>
      <c r="D433" s="140" t="s">
        <v>253</v>
      </c>
      <c r="E433" s="155" t="s">
        <v>21</v>
      </c>
      <c r="F433" s="156" t="s">
        <v>1168</v>
      </c>
      <c r="H433" s="157">
        <v>6.57</v>
      </c>
      <c r="I433" s="158"/>
      <c r="L433" s="154"/>
      <c r="M433" s="159"/>
      <c r="T433" s="160"/>
      <c r="AT433" s="155" t="s">
        <v>253</v>
      </c>
      <c r="AU433" s="155" t="s">
        <v>87</v>
      </c>
      <c r="AV433" s="12" t="s">
        <v>87</v>
      </c>
      <c r="AW433" s="12" t="s">
        <v>38</v>
      </c>
      <c r="AX433" s="12" t="s">
        <v>77</v>
      </c>
      <c r="AY433" s="155" t="s">
        <v>137</v>
      </c>
    </row>
    <row r="434" spans="2:65" s="13" customFormat="1" ht="11.25">
      <c r="B434" s="165"/>
      <c r="D434" s="140" t="s">
        <v>253</v>
      </c>
      <c r="E434" s="166" t="s">
        <v>21</v>
      </c>
      <c r="F434" s="167" t="s">
        <v>1141</v>
      </c>
      <c r="H434" s="166" t="s">
        <v>21</v>
      </c>
      <c r="I434" s="168"/>
      <c r="L434" s="165"/>
      <c r="M434" s="169"/>
      <c r="T434" s="170"/>
      <c r="AT434" s="166" t="s">
        <v>253</v>
      </c>
      <c r="AU434" s="166" t="s">
        <v>87</v>
      </c>
      <c r="AV434" s="13" t="s">
        <v>85</v>
      </c>
      <c r="AW434" s="13" t="s">
        <v>38</v>
      </c>
      <c r="AX434" s="13" t="s">
        <v>77</v>
      </c>
      <c r="AY434" s="166" t="s">
        <v>137</v>
      </c>
    </row>
    <row r="435" spans="2:65" s="13" customFormat="1" ht="11.25">
      <c r="B435" s="165"/>
      <c r="D435" s="140" t="s">
        <v>253</v>
      </c>
      <c r="E435" s="166" t="s">
        <v>21</v>
      </c>
      <c r="F435" s="167" t="s">
        <v>1142</v>
      </c>
      <c r="H435" s="166" t="s">
        <v>21</v>
      </c>
      <c r="I435" s="168"/>
      <c r="L435" s="165"/>
      <c r="M435" s="169"/>
      <c r="T435" s="170"/>
      <c r="AT435" s="166" t="s">
        <v>253</v>
      </c>
      <c r="AU435" s="166" t="s">
        <v>87</v>
      </c>
      <c r="AV435" s="13" t="s">
        <v>85</v>
      </c>
      <c r="AW435" s="13" t="s">
        <v>38</v>
      </c>
      <c r="AX435" s="13" t="s">
        <v>77</v>
      </c>
      <c r="AY435" s="166" t="s">
        <v>137</v>
      </c>
    </row>
    <row r="436" spans="2:65" s="12" customFormat="1" ht="11.25">
      <c r="B436" s="154"/>
      <c r="D436" s="140" t="s">
        <v>253</v>
      </c>
      <c r="E436" s="155" t="s">
        <v>21</v>
      </c>
      <c r="F436" s="156" t="s">
        <v>1169</v>
      </c>
      <c r="H436" s="157">
        <v>532.70000000000005</v>
      </c>
      <c r="I436" s="158"/>
      <c r="L436" s="154"/>
      <c r="M436" s="159"/>
      <c r="T436" s="160"/>
      <c r="AT436" s="155" t="s">
        <v>253</v>
      </c>
      <c r="AU436" s="155" t="s">
        <v>87</v>
      </c>
      <c r="AV436" s="12" t="s">
        <v>87</v>
      </c>
      <c r="AW436" s="12" t="s">
        <v>38</v>
      </c>
      <c r="AX436" s="12" t="s">
        <v>77</v>
      </c>
      <c r="AY436" s="155" t="s">
        <v>137</v>
      </c>
    </row>
    <row r="437" spans="2:65" s="12" customFormat="1" ht="11.25">
      <c r="B437" s="154"/>
      <c r="D437" s="140" t="s">
        <v>253</v>
      </c>
      <c r="E437" s="155" t="s">
        <v>21</v>
      </c>
      <c r="F437" s="156" t="s">
        <v>1170</v>
      </c>
      <c r="H437" s="157">
        <v>13.6</v>
      </c>
      <c r="I437" s="158"/>
      <c r="L437" s="154"/>
      <c r="M437" s="159"/>
      <c r="T437" s="160"/>
      <c r="AT437" s="155" t="s">
        <v>253</v>
      </c>
      <c r="AU437" s="155" t="s">
        <v>87</v>
      </c>
      <c r="AV437" s="12" t="s">
        <v>87</v>
      </c>
      <c r="AW437" s="12" t="s">
        <v>38</v>
      </c>
      <c r="AX437" s="12" t="s">
        <v>77</v>
      </c>
      <c r="AY437" s="155" t="s">
        <v>137</v>
      </c>
    </row>
    <row r="438" spans="2:65" s="12" customFormat="1" ht="11.25">
      <c r="B438" s="154"/>
      <c r="D438" s="140" t="s">
        <v>253</v>
      </c>
      <c r="E438" s="155" t="s">
        <v>21</v>
      </c>
      <c r="F438" s="156" t="s">
        <v>1171</v>
      </c>
      <c r="H438" s="157">
        <v>20.46</v>
      </c>
      <c r="I438" s="158"/>
      <c r="L438" s="154"/>
      <c r="M438" s="159"/>
      <c r="T438" s="160"/>
      <c r="AT438" s="155" t="s">
        <v>253</v>
      </c>
      <c r="AU438" s="155" t="s">
        <v>87</v>
      </c>
      <c r="AV438" s="12" t="s">
        <v>87</v>
      </c>
      <c r="AW438" s="12" t="s">
        <v>38</v>
      </c>
      <c r="AX438" s="12" t="s">
        <v>77</v>
      </c>
      <c r="AY438" s="155" t="s">
        <v>137</v>
      </c>
    </row>
    <row r="439" spans="2:65" s="13" customFormat="1" ht="11.25">
      <c r="B439" s="165"/>
      <c r="D439" s="140" t="s">
        <v>253</v>
      </c>
      <c r="E439" s="166" t="s">
        <v>21</v>
      </c>
      <c r="F439" s="167" t="s">
        <v>1145</v>
      </c>
      <c r="H439" s="166" t="s">
        <v>21</v>
      </c>
      <c r="I439" s="168"/>
      <c r="L439" s="165"/>
      <c r="M439" s="169"/>
      <c r="T439" s="170"/>
      <c r="AT439" s="166" t="s">
        <v>253</v>
      </c>
      <c r="AU439" s="166" t="s">
        <v>87</v>
      </c>
      <c r="AV439" s="13" t="s">
        <v>85</v>
      </c>
      <c r="AW439" s="13" t="s">
        <v>38</v>
      </c>
      <c r="AX439" s="13" t="s">
        <v>77</v>
      </c>
      <c r="AY439" s="166" t="s">
        <v>137</v>
      </c>
    </row>
    <row r="440" spans="2:65" s="12" customFormat="1" ht="11.25">
      <c r="B440" s="154"/>
      <c r="D440" s="140" t="s">
        <v>253</v>
      </c>
      <c r="E440" s="155" t="s">
        <v>21</v>
      </c>
      <c r="F440" s="156" t="s">
        <v>1172</v>
      </c>
      <c r="H440" s="157">
        <v>534.4</v>
      </c>
      <c r="I440" s="158"/>
      <c r="L440" s="154"/>
      <c r="M440" s="159"/>
      <c r="T440" s="160"/>
      <c r="AT440" s="155" t="s">
        <v>253</v>
      </c>
      <c r="AU440" s="155" t="s">
        <v>87</v>
      </c>
      <c r="AV440" s="12" t="s">
        <v>87</v>
      </c>
      <c r="AW440" s="12" t="s">
        <v>38</v>
      </c>
      <c r="AX440" s="12" t="s">
        <v>77</v>
      </c>
      <c r="AY440" s="155" t="s">
        <v>137</v>
      </c>
    </row>
    <row r="441" spans="2:65" s="12" customFormat="1" ht="11.25">
      <c r="B441" s="154"/>
      <c r="D441" s="140" t="s">
        <v>253</v>
      </c>
      <c r="E441" s="155" t="s">
        <v>21</v>
      </c>
      <c r="F441" s="156" t="s">
        <v>1173</v>
      </c>
      <c r="H441" s="157">
        <v>119.8</v>
      </c>
      <c r="I441" s="158"/>
      <c r="L441" s="154"/>
      <c r="M441" s="159"/>
      <c r="T441" s="160"/>
      <c r="AT441" s="155" t="s">
        <v>253</v>
      </c>
      <c r="AU441" s="155" t="s">
        <v>87</v>
      </c>
      <c r="AV441" s="12" t="s">
        <v>87</v>
      </c>
      <c r="AW441" s="12" t="s">
        <v>38</v>
      </c>
      <c r="AX441" s="12" t="s">
        <v>77</v>
      </c>
      <c r="AY441" s="155" t="s">
        <v>137</v>
      </c>
    </row>
    <row r="442" spans="2:65" s="12" customFormat="1" ht="11.25">
      <c r="B442" s="154"/>
      <c r="D442" s="140" t="s">
        <v>253</v>
      </c>
      <c r="E442" s="155" t="s">
        <v>21</v>
      </c>
      <c r="F442" s="156" t="s">
        <v>1174</v>
      </c>
      <c r="H442" s="157">
        <v>20.399999999999999</v>
      </c>
      <c r="I442" s="158"/>
      <c r="L442" s="154"/>
      <c r="M442" s="159"/>
      <c r="T442" s="160"/>
      <c r="AT442" s="155" t="s">
        <v>253</v>
      </c>
      <c r="AU442" s="155" t="s">
        <v>87</v>
      </c>
      <c r="AV442" s="12" t="s">
        <v>87</v>
      </c>
      <c r="AW442" s="12" t="s">
        <v>38</v>
      </c>
      <c r="AX442" s="12" t="s">
        <v>77</v>
      </c>
      <c r="AY442" s="155" t="s">
        <v>137</v>
      </c>
    </row>
    <row r="443" spans="2:65" s="12" customFormat="1" ht="11.25">
      <c r="B443" s="154"/>
      <c r="D443" s="140" t="s">
        <v>253</v>
      </c>
      <c r="E443" s="155" t="s">
        <v>21</v>
      </c>
      <c r="F443" s="156" t="s">
        <v>1171</v>
      </c>
      <c r="H443" s="157">
        <v>20.46</v>
      </c>
      <c r="I443" s="158"/>
      <c r="L443" s="154"/>
      <c r="M443" s="159"/>
      <c r="T443" s="160"/>
      <c r="AT443" s="155" t="s">
        <v>253</v>
      </c>
      <c r="AU443" s="155" t="s">
        <v>87</v>
      </c>
      <c r="AV443" s="12" t="s">
        <v>87</v>
      </c>
      <c r="AW443" s="12" t="s">
        <v>38</v>
      </c>
      <c r="AX443" s="12" t="s">
        <v>77</v>
      </c>
      <c r="AY443" s="155" t="s">
        <v>137</v>
      </c>
    </row>
    <row r="444" spans="2:65" s="14" customFormat="1" ht="11.25">
      <c r="B444" s="178"/>
      <c r="D444" s="140" t="s">
        <v>253</v>
      </c>
      <c r="E444" s="179" t="s">
        <v>21</v>
      </c>
      <c r="F444" s="180" t="s">
        <v>837</v>
      </c>
      <c r="H444" s="181">
        <v>1695.3040000000001</v>
      </c>
      <c r="I444" s="182"/>
      <c r="L444" s="178"/>
      <c r="M444" s="183"/>
      <c r="T444" s="184"/>
      <c r="AT444" s="179" t="s">
        <v>253</v>
      </c>
      <c r="AU444" s="179" t="s">
        <v>87</v>
      </c>
      <c r="AV444" s="14" t="s">
        <v>153</v>
      </c>
      <c r="AW444" s="14" t="s">
        <v>38</v>
      </c>
      <c r="AX444" s="14" t="s">
        <v>85</v>
      </c>
      <c r="AY444" s="179" t="s">
        <v>137</v>
      </c>
    </row>
    <row r="445" spans="2:65" s="1" customFormat="1" ht="16.5" customHeight="1">
      <c r="B445" s="33"/>
      <c r="C445" s="145" t="s">
        <v>336</v>
      </c>
      <c r="D445" s="145" t="s">
        <v>165</v>
      </c>
      <c r="E445" s="146" t="s">
        <v>1175</v>
      </c>
      <c r="F445" s="147" t="s">
        <v>1176</v>
      </c>
      <c r="G445" s="148" t="s">
        <v>484</v>
      </c>
      <c r="H445" s="149">
        <v>1695.3040000000001</v>
      </c>
      <c r="I445" s="150"/>
      <c r="J445" s="151">
        <f>ROUND(I445*H445,2)</f>
        <v>0</v>
      </c>
      <c r="K445" s="147" t="s">
        <v>535</v>
      </c>
      <c r="L445" s="33"/>
      <c r="M445" s="152" t="s">
        <v>21</v>
      </c>
      <c r="N445" s="153" t="s">
        <v>48</v>
      </c>
      <c r="P445" s="136">
        <f>O445*H445</f>
        <v>0</v>
      </c>
      <c r="Q445" s="136">
        <v>0</v>
      </c>
      <c r="R445" s="136">
        <f>Q445*H445</f>
        <v>0</v>
      </c>
      <c r="S445" s="136">
        <v>0</v>
      </c>
      <c r="T445" s="137">
        <f>S445*H445</f>
        <v>0</v>
      </c>
      <c r="AR445" s="138" t="s">
        <v>153</v>
      </c>
      <c r="AT445" s="138" t="s">
        <v>165</v>
      </c>
      <c r="AU445" s="138" t="s">
        <v>87</v>
      </c>
      <c r="AY445" s="18" t="s">
        <v>137</v>
      </c>
      <c r="BE445" s="139">
        <f>IF(N445="základní",J445,0)</f>
        <v>0</v>
      </c>
      <c r="BF445" s="139">
        <f>IF(N445="snížená",J445,0)</f>
        <v>0</v>
      </c>
      <c r="BG445" s="139">
        <f>IF(N445="zákl. přenesená",J445,0)</f>
        <v>0</v>
      </c>
      <c r="BH445" s="139">
        <f>IF(N445="sníž. přenesená",J445,0)</f>
        <v>0</v>
      </c>
      <c r="BI445" s="139">
        <f>IF(N445="nulová",J445,0)</f>
        <v>0</v>
      </c>
      <c r="BJ445" s="18" t="s">
        <v>85</v>
      </c>
      <c r="BK445" s="139">
        <f>ROUND(I445*H445,2)</f>
        <v>0</v>
      </c>
      <c r="BL445" s="18" t="s">
        <v>153</v>
      </c>
      <c r="BM445" s="138" t="s">
        <v>1177</v>
      </c>
    </row>
    <row r="446" spans="2:65" s="1" customFormat="1" ht="29.25">
      <c r="B446" s="33"/>
      <c r="D446" s="140" t="s">
        <v>147</v>
      </c>
      <c r="F446" s="141" t="s">
        <v>1178</v>
      </c>
      <c r="I446" s="142"/>
      <c r="L446" s="33"/>
      <c r="M446" s="143"/>
      <c r="T446" s="54"/>
      <c r="AT446" s="18" t="s">
        <v>147</v>
      </c>
      <c r="AU446" s="18" t="s">
        <v>87</v>
      </c>
    </row>
    <row r="447" spans="2:65" s="1" customFormat="1" ht="11.25">
      <c r="B447" s="33"/>
      <c r="D447" s="163" t="s">
        <v>538</v>
      </c>
      <c r="F447" s="164" t="s">
        <v>1179</v>
      </c>
      <c r="I447" s="142"/>
      <c r="L447" s="33"/>
      <c r="M447" s="143"/>
      <c r="T447" s="54"/>
      <c r="AT447" s="18" t="s">
        <v>538</v>
      </c>
      <c r="AU447" s="18" t="s">
        <v>87</v>
      </c>
    </row>
    <row r="448" spans="2:65" s="1" customFormat="1" ht="16.5" customHeight="1">
      <c r="B448" s="33"/>
      <c r="C448" s="145" t="s">
        <v>340</v>
      </c>
      <c r="D448" s="145" t="s">
        <v>165</v>
      </c>
      <c r="E448" s="146" t="s">
        <v>1180</v>
      </c>
      <c r="F448" s="147" t="s">
        <v>1181</v>
      </c>
      <c r="G448" s="148" t="s">
        <v>590</v>
      </c>
      <c r="H448" s="149">
        <v>28.31</v>
      </c>
      <c r="I448" s="150"/>
      <c r="J448" s="151">
        <f>ROUND(I448*H448,2)</f>
        <v>0</v>
      </c>
      <c r="K448" s="147" t="s">
        <v>535</v>
      </c>
      <c r="L448" s="33"/>
      <c r="M448" s="152" t="s">
        <v>21</v>
      </c>
      <c r="N448" s="153" t="s">
        <v>48</v>
      </c>
      <c r="P448" s="136">
        <f>O448*H448</f>
        <v>0</v>
      </c>
      <c r="Q448" s="136">
        <v>1.09528</v>
      </c>
      <c r="R448" s="136">
        <f>Q448*H448</f>
        <v>31.007376799999999</v>
      </c>
      <c r="S448" s="136">
        <v>0</v>
      </c>
      <c r="T448" s="137">
        <f>S448*H448</f>
        <v>0</v>
      </c>
      <c r="AR448" s="138" t="s">
        <v>153</v>
      </c>
      <c r="AT448" s="138" t="s">
        <v>165</v>
      </c>
      <c r="AU448" s="138" t="s">
        <v>87</v>
      </c>
      <c r="AY448" s="18" t="s">
        <v>137</v>
      </c>
      <c r="BE448" s="139">
        <f>IF(N448="základní",J448,0)</f>
        <v>0</v>
      </c>
      <c r="BF448" s="139">
        <f>IF(N448="snížená",J448,0)</f>
        <v>0</v>
      </c>
      <c r="BG448" s="139">
        <f>IF(N448="zákl. přenesená",J448,0)</f>
        <v>0</v>
      </c>
      <c r="BH448" s="139">
        <f>IF(N448="sníž. přenesená",J448,0)</f>
        <v>0</v>
      </c>
      <c r="BI448" s="139">
        <f>IF(N448="nulová",J448,0)</f>
        <v>0</v>
      </c>
      <c r="BJ448" s="18" t="s">
        <v>85</v>
      </c>
      <c r="BK448" s="139">
        <f>ROUND(I448*H448,2)</f>
        <v>0</v>
      </c>
      <c r="BL448" s="18" t="s">
        <v>153</v>
      </c>
      <c r="BM448" s="138" t="s">
        <v>1182</v>
      </c>
    </row>
    <row r="449" spans="2:65" s="1" customFormat="1" ht="29.25">
      <c r="B449" s="33"/>
      <c r="D449" s="140" t="s">
        <v>147</v>
      </c>
      <c r="F449" s="141" t="s">
        <v>1183</v>
      </c>
      <c r="I449" s="142"/>
      <c r="L449" s="33"/>
      <c r="M449" s="143"/>
      <c r="T449" s="54"/>
      <c r="AT449" s="18" t="s">
        <v>147</v>
      </c>
      <c r="AU449" s="18" t="s">
        <v>87</v>
      </c>
    </row>
    <row r="450" spans="2:65" s="1" customFormat="1" ht="11.25">
      <c r="B450" s="33"/>
      <c r="D450" s="163" t="s">
        <v>538</v>
      </c>
      <c r="F450" s="164" t="s">
        <v>1184</v>
      </c>
      <c r="I450" s="142"/>
      <c r="L450" s="33"/>
      <c r="M450" s="143"/>
      <c r="T450" s="54"/>
      <c r="AT450" s="18" t="s">
        <v>538</v>
      </c>
      <c r="AU450" s="18" t="s">
        <v>87</v>
      </c>
    </row>
    <row r="451" spans="2:65" s="12" customFormat="1" ht="11.25">
      <c r="B451" s="154"/>
      <c r="D451" s="140" t="s">
        <v>253</v>
      </c>
      <c r="E451" s="155" t="s">
        <v>21</v>
      </c>
      <c r="F451" s="156" t="s">
        <v>1185</v>
      </c>
      <c r="H451" s="157">
        <v>0.20300000000000001</v>
      </c>
      <c r="I451" s="158"/>
      <c r="L451" s="154"/>
      <c r="M451" s="159"/>
      <c r="T451" s="160"/>
      <c r="AT451" s="155" t="s">
        <v>253</v>
      </c>
      <c r="AU451" s="155" t="s">
        <v>87</v>
      </c>
      <c r="AV451" s="12" t="s">
        <v>87</v>
      </c>
      <c r="AW451" s="12" t="s">
        <v>38</v>
      </c>
      <c r="AX451" s="12" t="s">
        <v>77</v>
      </c>
      <c r="AY451" s="155" t="s">
        <v>137</v>
      </c>
    </row>
    <row r="452" spans="2:65" s="12" customFormat="1" ht="11.25">
      <c r="B452" s="154"/>
      <c r="D452" s="140" t="s">
        <v>253</v>
      </c>
      <c r="E452" s="155" t="s">
        <v>21</v>
      </c>
      <c r="F452" s="156" t="s">
        <v>1186</v>
      </c>
      <c r="H452" s="157">
        <v>0.437</v>
      </c>
      <c r="I452" s="158"/>
      <c r="L452" s="154"/>
      <c r="M452" s="159"/>
      <c r="T452" s="160"/>
      <c r="AT452" s="155" t="s">
        <v>253</v>
      </c>
      <c r="AU452" s="155" t="s">
        <v>87</v>
      </c>
      <c r="AV452" s="12" t="s">
        <v>87</v>
      </c>
      <c r="AW452" s="12" t="s">
        <v>38</v>
      </c>
      <c r="AX452" s="12" t="s">
        <v>77</v>
      </c>
      <c r="AY452" s="155" t="s">
        <v>137</v>
      </c>
    </row>
    <row r="453" spans="2:65" s="12" customFormat="1" ht="11.25">
      <c r="B453" s="154"/>
      <c r="D453" s="140" t="s">
        <v>253</v>
      </c>
      <c r="E453" s="155" t="s">
        <v>21</v>
      </c>
      <c r="F453" s="156" t="s">
        <v>1187</v>
      </c>
      <c r="H453" s="157">
        <v>0.27200000000000002</v>
      </c>
      <c r="I453" s="158"/>
      <c r="L453" s="154"/>
      <c r="M453" s="159"/>
      <c r="T453" s="160"/>
      <c r="AT453" s="155" t="s">
        <v>253</v>
      </c>
      <c r="AU453" s="155" t="s">
        <v>87</v>
      </c>
      <c r="AV453" s="12" t="s">
        <v>87</v>
      </c>
      <c r="AW453" s="12" t="s">
        <v>38</v>
      </c>
      <c r="AX453" s="12" t="s">
        <v>77</v>
      </c>
      <c r="AY453" s="155" t="s">
        <v>137</v>
      </c>
    </row>
    <row r="454" spans="2:65" s="12" customFormat="1" ht="11.25">
      <c r="B454" s="154"/>
      <c r="D454" s="140" t="s">
        <v>253</v>
      </c>
      <c r="E454" s="155" t="s">
        <v>21</v>
      </c>
      <c r="F454" s="156" t="s">
        <v>1188</v>
      </c>
      <c r="H454" s="157">
        <v>15.766</v>
      </c>
      <c r="I454" s="158"/>
      <c r="L454" s="154"/>
      <c r="M454" s="159"/>
      <c r="T454" s="160"/>
      <c r="AT454" s="155" t="s">
        <v>253</v>
      </c>
      <c r="AU454" s="155" t="s">
        <v>87</v>
      </c>
      <c r="AV454" s="12" t="s">
        <v>87</v>
      </c>
      <c r="AW454" s="12" t="s">
        <v>38</v>
      </c>
      <c r="AX454" s="12" t="s">
        <v>77</v>
      </c>
      <c r="AY454" s="155" t="s">
        <v>137</v>
      </c>
    </row>
    <row r="455" spans="2:65" s="12" customFormat="1" ht="11.25">
      <c r="B455" s="154"/>
      <c r="D455" s="140" t="s">
        <v>253</v>
      </c>
      <c r="E455" s="155" t="s">
        <v>21</v>
      </c>
      <c r="F455" s="156" t="s">
        <v>1189</v>
      </c>
      <c r="H455" s="157">
        <v>11.632</v>
      </c>
      <c r="I455" s="158"/>
      <c r="L455" s="154"/>
      <c r="M455" s="159"/>
      <c r="T455" s="160"/>
      <c r="AT455" s="155" t="s">
        <v>253</v>
      </c>
      <c r="AU455" s="155" t="s">
        <v>87</v>
      </c>
      <c r="AV455" s="12" t="s">
        <v>87</v>
      </c>
      <c r="AW455" s="12" t="s">
        <v>38</v>
      </c>
      <c r="AX455" s="12" t="s">
        <v>77</v>
      </c>
      <c r="AY455" s="155" t="s">
        <v>137</v>
      </c>
    </row>
    <row r="456" spans="2:65" s="14" customFormat="1" ht="11.25">
      <c r="B456" s="178"/>
      <c r="D456" s="140" t="s">
        <v>253</v>
      </c>
      <c r="E456" s="179" t="s">
        <v>21</v>
      </c>
      <c r="F456" s="180" t="s">
        <v>837</v>
      </c>
      <c r="H456" s="181">
        <v>28.31</v>
      </c>
      <c r="I456" s="182"/>
      <c r="L456" s="178"/>
      <c r="M456" s="183"/>
      <c r="T456" s="184"/>
      <c r="AT456" s="179" t="s">
        <v>253</v>
      </c>
      <c r="AU456" s="179" t="s">
        <v>87</v>
      </c>
      <c r="AV456" s="14" t="s">
        <v>153</v>
      </c>
      <c r="AW456" s="14" t="s">
        <v>38</v>
      </c>
      <c r="AX456" s="14" t="s">
        <v>85</v>
      </c>
      <c r="AY456" s="179" t="s">
        <v>137</v>
      </c>
    </row>
    <row r="457" spans="2:65" s="1" customFormat="1" ht="16.5" customHeight="1">
      <c r="B457" s="33"/>
      <c r="C457" s="145" t="s">
        <v>344</v>
      </c>
      <c r="D457" s="145" t="s">
        <v>165</v>
      </c>
      <c r="E457" s="146" t="s">
        <v>1190</v>
      </c>
      <c r="F457" s="147" t="s">
        <v>1191</v>
      </c>
      <c r="G457" s="148" t="s">
        <v>590</v>
      </c>
      <c r="H457" s="149">
        <v>1.113</v>
      </c>
      <c r="I457" s="150"/>
      <c r="J457" s="151">
        <f>ROUND(I457*H457,2)</f>
        <v>0</v>
      </c>
      <c r="K457" s="147" t="s">
        <v>535</v>
      </c>
      <c r="L457" s="33"/>
      <c r="M457" s="152" t="s">
        <v>21</v>
      </c>
      <c r="N457" s="153" t="s">
        <v>48</v>
      </c>
      <c r="P457" s="136">
        <f>O457*H457</f>
        <v>0</v>
      </c>
      <c r="Q457" s="136">
        <v>1.03955</v>
      </c>
      <c r="R457" s="136">
        <f>Q457*H457</f>
        <v>1.15701915</v>
      </c>
      <c r="S457" s="136">
        <v>0</v>
      </c>
      <c r="T457" s="137">
        <f>S457*H457</f>
        <v>0</v>
      </c>
      <c r="AR457" s="138" t="s">
        <v>153</v>
      </c>
      <c r="AT457" s="138" t="s">
        <v>165</v>
      </c>
      <c r="AU457" s="138" t="s">
        <v>87</v>
      </c>
      <c r="AY457" s="18" t="s">
        <v>137</v>
      </c>
      <c r="BE457" s="139">
        <f>IF(N457="základní",J457,0)</f>
        <v>0</v>
      </c>
      <c r="BF457" s="139">
        <f>IF(N457="snížená",J457,0)</f>
        <v>0</v>
      </c>
      <c r="BG457" s="139">
        <f>IF(N457="zákl. přenesená",J457,0)</f>
        <v>0</v>
      </c>
      <c r="BH457" s="139">
        <f>IF(N457="sníž. přenesená",J457,0)</f>
        <v>0</v>
      </c>
      <c r="BI457" s="139">
        <f>IF(N457="nulová",J457,0)</f>
        <v>0</v>
      </c>
      <c r="BJ457" s="18" t="s">
        <v>85</v>
      </c>
      <c r="BK457" s="139">
        <f>ROUND(I457*H457,2)</f>
        <v>0</v>
      </c>
      <c r="BL457" s="18" t="s">
        <v>153</v>
      </c>
      <c r="BM457" s="138" t="s">
        <v>1192</v>
      </c>
    </row>
    <row r="458" spans="2:65" s="1" customFormat="1" ht="29.25">
      <c r="B458" s="33"/>
      <c r="D458" s="140" t="s">
        <v>147</v>
      </c>
      <c r="F458" s="141" t="s">
        <v>1193</v>
      </c>
      <c r="I458" s="142"/>
      <c r="L458" s="33"/>
      <c r="M458" s="143"/>
      <c r="T458" s="54"/>
      <c r="AT458" s="18" t="s">
        <v>147</v>
      </c>
      <c r="AU458" s="18" t="s">
        <v>87</v>
      </c>
    </row>
    <row r="459" spans="2:65" s="1" customFormat="1" ht="11.25">
      <c r="B459" s="33"/>
      <c r="D459" s="163" t="s">
        <v>538</v>
      </c>
      <c r="F459" s="164" t="s">
        <v>1194</v>
      </c>
      <c r="I459" s="142"/>
      <c r="L459" s="33"/>
      <c r="M459" s="143"/>
      <c r="T459" s="54"/>
      <c r="AT459" s="18" t="s">
        <v>538</v>
      </c>
      <c r="AU459" s="18" t="s">
        <v>87</v>
      </c>
    </row>
    <row r="460" spans="2:65" s="13" customFormat="1" ht="11.25">
      <c r="B460" s="165"/>
      <c r="D460" s="140" t="s">
        <v>253</v>
      </c>
      <c r="E460" s="166" t="s">
        <v>21</v>
      </c>
      <c r="F460" s="167" t="s">
        <v>1195</v>
      </c>
      <c r="H460" s="166" t="s">
        <v>21</v>
      </c>
      <c r="I460" s="168"/>
      <c r="L460" s="165"/>
      <c r="M460" s="169"/>
      <c r="T460" s="170"/>
      <c r="AT460" s="166" t="s">
        <v>253</v>
      </c>
      <c r="AU460" s="166" t="s">
        <v>87</v>
      </c>
      <c r="AV460" s="13" t="s">
        <v>85</v>
      </c>
      <c r="AW460" s="13" t="s">
        <v>38</v>
      </c>
      <c r="AX460" s="13" t="s">
        <v>77</v>
      </c>
      <c r="AY460" s="166" t="s">
        <v>137</v>
      </c>
    </row>
    <row r="461" spans="2:65" s="12" customFormat="1" ht="11.25">
      <c r="B461" s="154"/>
      <c r="D461" s="140" t="s">
        <v>253</v>
      </c>
      <c r="E461" s="155" t="s">
        <v>21</v>
      </c>
      <c r="F461" s="156" t="s">
        <v>1196</v>
      </c>
      <c r="H461" s="157">
        <v>4.2000000000000003E-2</v>
      </c>
      <c r="I461" s="158"/>
      <c r="L461" s="154"/>
      <c r="M461" s="159"/>
      <c r="T461" s="160"/>
      <c r="AT461" s="155" t="s">
        <v>253</v>
      </c>
      <c r="AU461" s="155" t="s">
        <v>87</v>
      </c>
      <c r="AV461" s="12" t="s">
        <v>87</v>
      </c>
      <c r="AW461" s="12" t="s">
        <v>38</v>
      </c>
      <c r="AX461" s="12" t="s">
        <v>77</v>
      </c>
      <c r="AY461" s="155" t="s">
        <v>137</v>
      </c>
    </row>
    <row r="462" spans="2:65" s="13" customFormat="1" ht="11.25">
      <c r="B462" s="165"/>
      <c r="D462" s="140" t="s">
        <v>253</v>
      </c>
      <c r="E462" s="166" t="s">
        <v>21</v>
      </c>
      <c r="F462" s="167" t="s">
        <v>1126</v>
      </c>
      <c r="H462" s="166" t="s">
        <v>21</v>
      </c>
      <c r="I462" s="168"/>
      <c r="L462" s="165"/>
      <c r="M462" s="169"/>
      <c r="T462" s="170"/>
      <c r="AT462" s="166" t="s">
        <v>253</v>
      </c>
      <c r="AU462" s="166" t="s">
        <v>87</v>
      </c>
      <c r="AV462" s="13" t="s">
        <v>85</v>
      </c>
      <c r="AW462" s="13" t="s">
        <v>38</v>
      </c>
      <c r="AX462" s="13" t="s">
        <v>77</v>
      </c>
      <c r="AY462" s="166" t="s">
        <v>137</v>
      </c>
    </row>
    <row r="463" spans="2:65" s="13" customFormat="1" ht="11.25">
      <c r="B463" s="165"/>
      <c r="D463" s="140" t="s">
        <v>253</v>
      </c>
      <c r="E463" s="166" t="s">
        <v>21</v>
      </c>
      <c r="F463" s="167" t="s">
        <v>1127</v>
      </c>
      <c r="H463" s="166" t="s">
        <v>21</v>
      </c>
      <c r="I463" s="168"/>
      <c r="L463" s="165"/>
      <c r="M463" s="169"/>
      <c r="T463" s="170"/>
      <c r="AT463" s="166" t="s">
        <v>253</v>
      </c>
      <c r="AU463" s="166" t="s">
        <v>87</v>
      </c>
      <c r="AV463" s="13" t="s">
        <v>85</v>
      </c>
      <c r="AW463" s="13" t="s">
        <v>38</v>
      </c>
      <c r="AX463" s="13" t="s">
        <v>77</v>
      </c>
      <c r="AY463" s="166" t="s">
        <v>137</v>
      </c>
    </row>
    <row r="464" spans="2:65" s="12" customFormat="1" ht="11.25">
      <c r="B464" s="154"/>
      <c r="D464" s="140" t="s">
        <v>253</v>
      </c>
      <c r="E464" s="155" t="s">
        <v>21</v>
      </c>
      <c r="F464" s="156" t="s">
        <v>1197</v>
      </c>
      <c r="H464" s="157">
        <v>0.60699999999999998</v>
      </c>
      <c r="I464" s="158"/>
      <c r="L464" s="154"/>
      <c r="M464" s="159"/>
      <c r="T464" s="160"/>
      <c r="AT464" s="155" t="s">
        <v>253</v>
      </c>
      <c r="AU464" s="155" t="s">
        <v>87</v>
      </c>
      <c r="AV464" s="12" t="s">
        <v>87</v>
      </c>
      <c r="AW464" s="12" t="s">
        <v>38</v>
      </c>
      <c r="AX464" s="12" t="s">
        <v>77</v>
      </c>
      <c r="AY464" s="155" t="s">
        <v>137</v>
      </c>
    </row>
    <row r="465" spans="2:65" s="13" customFormat="1" ht="11.25">
      <c r="B465" s="165"/>
      <c r="D465" s="140" t="s">
        <v>253</v>
      </c>
      <c r="E465" s="166" t="s">
        <v>21</v>
      </c>
      <c r="F465" s="167" t="s">
        <v>1130</v>
      </c>
      <c r="H465" s="166" t="s">
        <v>21</v>
      </c>
      <c r="I465" s="168"/>
      <c r="L465" s="165"/>
      <c r="M465" s="169"/>
      <c r="T465" s="170"/>
      <c r="AT465" s="166" t="s">
        <v>253</v>
      </c>
      <c r="AU465" s="166" t="s">
        <v>87</v>
      </c>
      <c r="AV465" s="13" t="s">
        <v>85</v>
      </c>
      <c r="AW465" s="13" t="s">
        <v>38</v>
      </c>
      <c r="AX465" s="13" t="s">
        <v>77</v>
      </c>
      <c r="AY465" s="166" t="s">
        <v>137</v>
      </c>
    </row>
    <row r="466" spans="2:65" s="12" customFormat="1" ht="11.25">
      <c r="B466" s="154"/>
      <c r="D466" s="140" t="s">
        <v>253</v>
      </c>
      <c r="E466" s="155" t="s">
        <v>21</v>
      </c>
      <c r="F466" s="156" t="s">
        <v>1198</v>
      </c>
      <c r="H466" s="157">
        <v>0.17299999999999999</v>
      </c>
      <c r="I466" s="158"/>
      <c r="L466" s="154"/>
      <c r="M466" s="159"/>
      <c r="T466" s="160"/>
      <c r="AT466" s="155" t="s">
        <v>253</v>
      </c>
      <c r="AU466" s="155" t="s">
        <v>87</v>
      </c>
      <c r="AV466" s="12" t="s">
        <v>87</v>
      </c>
      <c r="AW466" s="12" t="s">
        <v>38</v>
      </c>
      <c r="AX466" s="12" t="s">
        <v>77</v>
      </c>
      <c r="AY466" s="155" t="s">
        <v>137</v>
      </c>
    </row>
    <row r="467" spans="2:65" s="13" customFormat="1" ht="11.25">
      <c r="B467" s="165"/>
      <c r="D467" s="140" t="s">
        <v>253</v>
      </c>
      <c r="E467" s="166" t="s">
        <v>21</v>
      </c>
      <c r="F467" s="167" t="s">
        <v>1132</v>
      </c>
      <c r="H467" s="166" t="s">
        <v>21</v>
      </c>
      <c r="I467" s="168"/>
      <c r="L467" s="165"/>
      <c r="M467" s="169"/>
      <c r="T467" s="170"/>
      <c r="AT467" s="166" t="s">
        <v>253</v>
      </c>
      <c r="AU467" s="166" t="s">
        <v>87</v>
      </c>
      <c r="AV467" s="13" t="s">
        <v>85</v>
      </c>
      <c r="AW467" s="13" t="s">
        <v>38</v>
      </c>
      <c r="AX467" s="13" t="s">
        <v>77</v>
      </c>
      <c r="AY467" s="166" t="s">
        <v>137</v>
      </c>
    </row>
    <row r="468" spans="2:65" s="12" customFormat="1" ht="11.25">
      <c r="B468" s="154"/>
      <c r="D468" s="140" t="s">
        <v>253</v>
      </c>
      <c r="E468" s="155" t="s">
        <v>21</v>
      </c>
      <c r="F468" s="156" t="s">
        <v>1199</v>
      </c>
      <c r="H468" s="157">
        <v>0.21</v>
      </c>
      <c r="I468" s="158"/>
      <c r="L468" s="154"/>
      <c r="M468" s="159"/>
      <c r="T468" s="160"/>
      <c r="AT468" s="155" t="s">
        <v>253</v>
      </c>
      <c r="AU468" s="155" t="s">
        <v>87</v>
      </c>
      <c r="AV468" s="12" t="s">
        <v>87</v>
      </c>
      <c r="AW468" s="12" t="s">
        <v>38</v>
      </c>
      <c r="AX468" s="12" t="s">
        <v>77</v>
      </c>
      <c r="AY468" s="155" t="s">
        <v>137</v>
      </c>
    </row>
    <row r="469" spans="2:65" s="13" customFormat="1" ht="11.25">
      <c r="B469" s="165"/>
      <c r="D469" s="140" t="s">
        <v>253</v>
      </c>
      <c r="E469" s="166" t="s">
        <v>21</v>
      </c>
      <c r="F469" s="167" t="s">
        <v>1115</v>
      </c>
      <c r="H469" s="166" t="s">
        <v>21</v>
      </c>
      <c r="I469" s="168"/>
      <c r="L469" s="165"/>
      <c r="M469" s="169"/>
      <c r="T469" s="170"/>
      <c r="AT469" s="166" t="s">
        <v>253</v>
      </c>
      <c r="AU469" s="166" t="s">
        <v>87</v>
      </c>
      <c r="AV469" s="13" t="s">
        <v>85</v>
      </c>
      <c r="AW469" s="13" t="s">
        <v>38</v>
      </c>
      <c r="AX469" s="13" t="s">
        <v>77</v>
      </c>
      <c r="AY469" s="166" t="s">
        <v>137</v>
      </c>
    </row>
    <row r="470" spans="2:65" s="12" customFormat="1" ht="11.25">
      <c r="B470" s="154"/>
      <c r="D470" s="140" t="s">
        <v>253</v>
      </c>
      <c r="E470" s="155" t="s">
        <v>21</v>
      </c>
      <c r="F470" s="156" t="s">
        <v>1200</v>
      </c>
      <c r="H470" s="157">
        <v>8.1000000000000003E-2</v>
      </c>
      <c r="I470" s="158"/>
      <c r="L470" s="154"/>
      <c r="M470" s="159"/>
      <c r="T470" s="160"/>
      <c r="AT470" s="155" t="s">
        <v>253</v>
      </c>
      <c r="AU470" s="155" t="s">
        <v>87</v>
      </c>
      <c r="AV470" s="12" t="s">
        <v>87</v>
      </c>
      <c r="AW470" s="12" t="s">
        <v>38</v>
      </c>
      <c r="AX470" s="12" t="s">
        <v>77</v>
      </c>
      <c r="AY470" s="155" t="s">
        <v>137</v>
      </c>
    </row>
    <row r="471" spans="2:65" s="14" customFormat="1" ht="11.25">
      <c r="B471" s="178"/>
      <c r="D471" s="140" t="s">
        <v>253</v>
      </c>
      <c r="E471" s="179" t="s">
        <v>21</v>
      </c>
      <c r="F471" s="180" t="s">
        <v>837</v>
      </c>
      <c r="H471" s="181">
        <v>1.113</v>
      </c>
      <c r="I471" s="182"/>
      <c r="L471" s="178"/>
      <c r="M471" s="183"/>
      <c r="T471" s="184"/>
      <c r="AT471" s="179" t="s">
        <v>253</v>
      </c>
      <c r="AU471" s="179" t="s">
        <v>87</v>
      </c>
      <c r="AV471" s="14" t="s">
        <v>153</v>
      </c>
      <c r="AW471" s="14" t="s">
        <v>38</v>
      </c>
      <c r="AX471" s="14" t="s">
        <v>85</v>
      </c>
      <c r="AY471" s="179" t="s">
        <v>137</v>
      </c>
    </row>
    <row r="472" spans="2:65" s="1" customFormat="1" ht="16.5" customHeight="1">
      <c r="B472" s="33"/>
      <c r="C472" s="145" t="s">
        <v>348</v>
      </c>
      <c r="D472" s="145" t="s">
        <v>165</v>
      </c>
      <c r="E472" s="146" t="s">
        <v>1201</v>
      </c>
      <c r="F472" s="147" t="s">
        <v>1202</v>
      </c>
      <c r="G472" s="148" t="s">
        <v>262</v>
      </c>
      <c r="H472" s="149">
        <v>4</v>
      </c>
      <c r="I472" s="150"/>
      <c r="J472" s="151">
        <f>ROUND(I472*H472,2)</f>
        <v>0</v>
      </c>
      <c r="K472" s="147" t="s">
        <v>535</v>
      </c>
      <c r="L472" s="33"/>
      <c r="M472" s="152" t="s">
        <v>21</v>
      </c>
      <c r="N472" s="153" t="s">
        <v>48</v>
      </c>
      <c r="P472" s="136">
        <f>O472*H472</f>
        <v>0</v>
      </c>
      <c r="Q472" s="136">
        <v>0</v>
      </c>
      <c r="R472" s="136">
        <f>Q472*H472</f>
        <v>0</v>
      </c>
      <c r="S472" s="136">
        <v>0</v>
      </c>
      <c r="T472" s="137">
        <f>S472*H472</f>
        <v>0</v>
      </c>
      <c r="AR472" s="138" t="s">
        <v>153</v>
      </c>
      <c r="AT472" s="138" t="s">
        <v>165</v>
      </c>
      <c r="AU472" s="138" t="s">
        <v>87</v>
      </c>
      <c r="AY472" s="18" t="s">
        <v>137</v>
      </c>
      <c r="BE472" s="139">
        <f>IF(N472="základní",J472,0)</f>
        <v>0</v>
      </c>
      <c r="BF472" s="139">
        <f>IF(N472="snížená",J472,0)</f>
        <v>0</v>
      </c>
      <c r="BG472" s="139">
        <f>IF(N472="zákl. přenesená",J472,0)</f>
        <v>0</v>
      </c>
      <c r="BH472" s="139">
        <f>IF(N472="sníž. přenesená",J472,0)</f>
        <v>0</v>
      </c>
      <c r="BI472" s="139">
        <f>IF(N472="nulová",J472,0)</f>
        <v>0</v>
      </c>
      <c r="BJ472" s="18" t="s">
        <v>85</v>
      </c>
      <c r="BK472" s="139">
        <f>ROUND(I472*H472,2)</f>
        <v>0</v>
      </c>
      <c r="BL472" s="18" t="s">
        <v>153</v>
      </c>
      <c r="BM472" s="138" t="s">
        <v>1203</v>
      </c>
    </row>
    <row r="473" spans="2:65" s="1" customFormat="1" ht="11.25">
      <c r="B473" s="33"/>
      <c r="D473" s="140" t="s">
        <v>147</v>
      </c>
      <c r="F473" s="141" t="s">
        <v>1204</v>
      </c>
      <c r="I473" s="142"/>
      <c r="L473" s="33"/>
      <c r="M473" s="143"/>
      <c r="T473" s="54"/>
      <c r="AT473" s="18" t="s">
        <v>147</v>
      </c>
      <c r="AU473" s="18" t="s">
        <v>87</v>
      </c>
    </row>
    <row r="474" spans="2:65" s="1" customFormat="1" ht="11.25">
      <c r="B474" s="33"/>
      <c r="D474" s="163" t="s">
        <v>538</v>
      </c>
      <c r="F474" s="164" t="s">
        <v>1205</v>
      </c>
      <c r="I474" s="142"/>
      <c r="L474" s="33"/>
      <c r="M474" s="143"/>
      <c r="T474" s="54"/>
      <c r="AT474" s="18" t="s">
        <v>538</v>
      </c>
      <c r="AU474" s="18" t="s">
        <v>87</v>
      </c>
    </row>
    <row r="475" spans="2:65" s="13" customFormat="1" ht="11.25">
      <c r="B475" s="165"/>
      <c r="D475" s="140" t="s">
        <v>253</v>
      </c>
      <c r="E475" s="166" t="s">
        <v>21</v>
      </c>
      <c r="F475" s="167" t="s">
        <v>1206</v>
      </c>
      <c r="H475" s="166" t="s">
        <v>21</v>
      </c>
      <c r="I475" s="168"/>
      <c r="L475" s="165"/>
      <c r="M475" s="169"/>
      <c r="T475" s="170"/>
      <c r="AT475" s="166" t="s">
        <v>253</v>
      </c>
      <c r="AU475" s="166" t="s">
        <v>87</v>
      </c>
      <c r="AV475" s="13" t="s">
        <v>85</v>
      </c>
      <c r="AW475" s="13" t="s">
        <v>38</v>
      </c>
      <c r="AX475" s="13" t="s">
        <v>77</v>
      </c>
      <c r="AY475" s="166" t="s">
        <v>137</v>
      </c>
    </row>
    <row r="476" spans="2:65" s="12" customFormat="1" ht="11.25">
      <c r="B476" s="154"/>
      <c r="D476" s="140" t="s">
        <v>253</v>
      </c>
      <c r="E476" s="155" t="s">
        <v>21</v>
      </c>
      <c r="F476" s="156" t="s">
        <v>153</v>
      </c>
      <c r="H476" s="157">
        <v>4</v>
      </c>
      <c r="I476" s="158"/>
      <c r="L476" s="154"/>
      <c r="M476" s="159"/>
      <c r="T476" s="160"/>
      <c r="AT476" s="155" t="s">
        <v>253</v>
      </c>
      <c r="AU476" s="155" t="s">
        <v>87</v>
      </c>
      <c r="AV476" s="12" t="s">
        <v>87</v>
      </c>
      <c r="AW476" s="12" t="s">
        <v>38</v>
      </c>
      <c r="AX476" s="12" t="s">
        <v>85</v>
      </c>
      <c r="AY476" s="155" t="s">
        <v>137</v>
      </c>
    </row>
    <row r="477" spans="2:65" s="1" customFormat="1" ht="24.2" customHeight="1">
      <c r="B477" s="33"/>
      <c r="C477" s="126" t="s">
        <v>353</v>
      </c>
      <c r="D477" s="126" t="s">
        <v>141</v>
      </c>
      <c r="E477" s="127" t="s">
        <v>1207</v>
      </c>
      <c r="F477" s="128" t="s">
        <v>1208</v>
      </c>
      <c r="G477" s="129" t="s">
        <v>262</v>
      </c>
      <c r="H477" s="130">
        <v>4</v>
      </c>
      <c r="I477" s="131"/>
      <c r="J477" s="132">
        <f>ROUND(I477*H477,2)</f>
        <v>0</v>
      </c>
      <c r="K477" s="128" t="s">
        <v>21</v>
      </c>
      <c r="L477" s="133"/>
      <c r="M477" s="134" t="s">
        <v>21</v>
      </c>
      <c r="N477" s="135" t="s">
        <v>48</v>
      </c>
      <c r="P477" s="136">
        <f>O477*H477</f>
        <v>0</v>
      </c>
      <c r="Q477" s="136">
        <v>4.5999999999999999E-3</v>
      </c>
      <c r="R477" s="136">
        <f>Q477*H477</f>
        <v>1.84E-2</v>
      </c>
      <c r="S477" s="136">
        <v>0</v>
      </c>
      <c r="T477" s="137">
        <f>S477*H477</f>
        <v>0</v>
      </c>
      <c r="AR477" s="138" t="s">
        <v>162</v>
      </c>
      <c r="AT477" s="138" t="s">
        <v>141</v>
      </c>
      <c r="AU477" s="138" t="s">
        <v>87</v>
      </c>
      <c r="AY477" s="18" t="s">
        <v>137</v>
      </c>
      <c r="BE477" s="139">
        <f>IF(N477="základní",J477,0)</f>
        <v>0</v>
      </c>
      <c r="BF477" s="139">
        <f>IF(N477="snížená",J477,0)</f>
        <v>0</v>
      </c>
      <c r="BG477" s="139">
        <f>IF(N477="zákl. přenesená",J477,0)</f>
        <v>0</v>
      </c>
      <c r="BH477" s="139">
        <f>IF(N477="sníž. přenesená",J477,0)</f>
        <v>0</v>
      </c>
      <c r="BI477" s="139">
        <f>IF(N477="nulová",J477,0)</f>
        <v>0</v>
      </c>
      <c r="BJ477" s="18" t="s">
        <v>85</v>
      </c>
      <c r="BK477" s="139">
        <f>ROUND(I477*H477,2)</f>
        <v>0</v>
      </c>
      <c r="BL477" s="18" t="s">
        <v>153</v>
      </c>
      <c r="BM477" s="138" t="s">
        <v>1209</v>
      </c>
    </row>
    <row r="478" spans="2:65" s="1" customFormat="1" ht="11.25">
      <c r="B478" s="33"/>
      <c r="D478" s="140" t="s">
        <v>147</v>
      </c>
      <c r="F478" s="141" t="s">
        <v>1208</v>
      </c>
      <c r="I478" s="142"/>
      <c r="L478" s="33"/>
      <c r="M478" s="143"/>
      <c r="T478" s="54"/>
      <c r="AT478" s="18" t="s">
        <v>147</v>
      </c>
      <c r="AU478" s="18" t="s">
        <v>87</v>
      </c>
    </row>
    <row r="479" spans="2:65" s="13" customFormat="1" ht="11.25">
      <c r="B479" s="165"/>
      <c r="D479" s="140" t="s">
        <v>253</v>
      </c>
      <c r="E479" s="166" t="s">
        <v>21</v>
      </c>
      <c r="F479" s="167" t="s">
        <v>1206</v>
      </c>
      <c r="H479" s="166" t="s">
        <v>21</v>
      </c>
      <c r="I479" s="168"/>
      <c r="L479" s="165"/>
      <c r="M479" s="169"/>
      <c r="T479" s="170"/>
      <c r="AT479" s="166" t="s">
        <v>253</v>
      </c>
      <c r="AU479" s="166" t="s">
        <v>87</v>
      </c>
      <c r="AV479" s="13" t="s">
        <v>85</v>
      </c>
      <c r="AW479" s="13" t="s">
        <v>38</v>
      </c>
      <c r="AX479" s="13" t="s">
        <v>77</v>
      </c>
      <c r="AY479" s="166" t="s">
        <v>137</v>
      </c>
    </row>
    <row r="480" spans="2:65" s="12" customFormat="1" ht="11.25">
      <c r="B480" s="154"/>
      <c r="D480" s="140" t="s">
        <v>253</v>
      </c>
      <c r="E480" s="155" t="s">
        <v>21</v>
      </c>
      <c r="F480" s="156" t="s">
        <v>153</v>
      </c>
      <c r="H480" s="157">
        <v>4</v>
      </c>
      <c r="I480" s="158"/>
      <c r="L480" s="154"/>
      <c r="M480" s="159"/>
      <c r="T480" s="160"/>
      <c r="AT480" s="155" t="s">
        <v>253</v>
      </c>
      <c r="AU480" s="155" t="s">
        <v>87</v>
      </c>
      <c r="AV480" s="12" t="s">
        <v>87</v>
      </c>
      <c r="AW480" s="12" t="s">
        <v>38</v>
      </c>
      <c r="AX480" s="12" t="s">
        <v>85</v>
      </c>
      <c r="AY480" s="155" t="s">
        <v>137</v>
      </c>
    </row>
    <row r="481" spans="2:65" s="1" customFormat="1" ht="16.5" customHeight="1">
      <c r="B481" s="33"/>
      <c r="C481" s="145" t="s">
        <v>357</v>
      </c>
      <c r="D481" s="145" t="s">
        <v>165</v>
      </c>
      <c r="E481" s="146" t="s">
        <v>1210</v>
      </c>
      <c r="F481" s="147" t="s">
        <v>1211</v>
      </c>
      <c r="G481" s="148" t="s">
        <v>262</v>
      </c>
      <c r="H481" s="149">
        <v>5</v>
      </c>
      <c r="I481" s="150"/>
      <c r="J481" s="151">
        <f>ROUND(I481*H481,2)</f>
        <v>0</v>
      </c>
      <c r="K481" s="147" t="s">
        <v>535</v>
      </c>
      <c r="L481" s="33"/>
      <c r="M481" s="152" t="s">
        <v>21</v>
      </c>
      <c r="N481" s="153" t="s">
        <v>48</v>
      </c>
      <c r="P481" s="136">
        <f>O481*H481</f>
        <v>0</v>
      </c>
      <c r="Q481" s="136">
        <v>0.17488999999999999</v>
      </c>
      <c r="R481" s="136">
        <f>Q481*H481</f>
        <v>0.87444999999999995</v>
      </c>
      <c r="S481" s="136">
        <v>0</v>
      </c>
      <c r="T481" s="137">
        <f>S481*H481</f>
        <v>0</v>
      </c>
      <c r="AR481" s="138" t="s">
        <v>153</v>
      </c>
      <c r="AT481" s="138" t="s">
        <v>165</v>
      </c>
      <c r="AU481" s="138" t="s">
        <v>87</v>
      </c>
      <c r="AY481" s="18" t="s">
        <v>137</v>
      </c>
      <c r="BE481" s="139">
        <f>IF(N481="základní",J481,0)</f>
        <v>0</v>
      </c>
      <c r="BF481" s="139">
        <f>IF(N481="snížená",J481,0)</f>
        <v>0</v>
      </c>
      <c r="BG481" s="139">
        <f>IF(N481="zákl. přenesená",J481,0)</f>
        <v>0</v>
      </c>
      <c r="BH481" s="139">
        <f>IF(N481="sníž. přenesená",J481,0)</f>
        <v>0</v>
      </c>
      <c r="BI481" s="139">
        <f>IF(N481="nulová",J481,0)</f>
        <v>0</v>
      </c>
      <c r="BJ481" s="18" t="s">
        <v>85</v>
      </c>
      <c r="BK481" s="139">
        <f>ROUND(I481*H481,2)</f>
        <v>0</v>
      </c>
      <c r="BL481" s="18" t="s">
        <v>153</v>
      </c>
      <c r="BM481" s="138" t="s">
        <v>1212</v>
      </c>
    </row>
    <row r="482" spans="2:65" s="1" customFormat="1" ht="19.5">
      <c r="B482" s="33"/>
      <c r="D482" s="140" t="s">
        <v>147</v>
      </c>
      <c r="F482" s="141" t="s">
        <v>1213</v>
      </c>
      <c r="I482" s="142"/>
      <c r="L482" s="33"/>
      <c r="M482" s="143"/>
      <c r="T482" s="54"/>
      <c r="AT482" s="18" t="s">
        <v>147</v>
      </c>
      <c r="AU482" s="18" t="s">
        <v>87</v>
      </c>
    </row>
    <row r="483" spans="2:65" s="1" customFormat="1" ht="11.25">
      <c r="B483" s="33"/>
      <c r="D483" s="163" t="s">
        <v>538</v>
      </c>
      <c r="F483" s="164" t="s">
        <v>1214</v>
      </c>
      <c r="I483" s="142"/>
      <c r="L483" s="33"/>
      <c r="M483" s="143"/>
      <c r="T483" s="54"/>
      <c r="AT483" s="18" t="s">
        <v>538</v>
      </c>
      <c r="AU483" s="18" t="s">
        <v>87</v>
      </c>
    </row>
    <row r="484" spans="2:65" s="13" customFormat="1" ht="11.25">
      <c r="B484" s="165"/>
      <c r="D484" s="140" t="s">
        <v>253</v>
      </c>
      <c r="E484" s="166" t="s">
        <v>21</v>
      </c>
      <c r="F484" s="167" t="s">
        <v>1206</v>
      </c>
      <c r="H484" s="166" t="s">
        <v>21</v>
      </c>
      <c r="I484" s="168"/>
      <c r="L484" s="165"/>
      <c r="M484" s="169"/>
      <c r="T484" s="170"/>
      <c r="AT484" s="166" t="s">
        <v>253</v>
      </c>
      <c r="AU484" s="166" t="s">
        <v>87</v>
      </c>
      <c r="AV484" s="13" t="s">
        <v>85</v>
      </c>
      <c r="AW484" s="13" t="s">
        <v>38</v>
      </c>
      <c r="AX484" s="13" t="s">
        <v>77</v>
      </c>
      <c r="AY484" s="166" t="s">
        <v>137</v>
      </c>
    </row>
    <row r="485" spans="2:65" s="12" customFormat="1" ht="11.25">
      <c r="B485" s="154"/>
      <c r="D485" s="140" t="s">
        <v>253</v>
      </c>
      <c r="E485" s="155" t="s">
        <v>21</v>
      </c>
      <c r="F485" s="156" t="s">
        <v>164</v>
      </c>
      <c r="H485" s="157">
        <v>5</v>
      </c>
      <c r="I485" s="158"/>
      <c r="L485" s="154"/>
      <c r="M485" s="159"/>
      <c r="T485" s="160"/>
      <c r="AT485" s="155" t="s">
        <v>253</v>
      </c>
      <c r="AU485" s="155" t="s">
        <v>87</v>
      </c>
      <c r="AV485" s="12" t="s">
        <v>87</v>
      </c>
      <c r="AW485" s="12" t="s">
        <v>38</v>
      </c>
      <c r="AX485" s="12" t="s">
        <v>85</v>
      </c>
      <c r="AY485" s="155" t="s">
        <v>137</v>
      </c>
    </row>
    <row r="486" spans="2:65" s="1" customFormat="1" ht="24.2" customHeight="1">
      <c r="B486" s="33"/>
      <c r="C486" s="126" t="s">
        <v>362</v>
      </c>
      <c r="D486" s="126" t="s">
        <v>141</v>
      </c>
      <c r="E486" s="127" t="s">
        <v>1215</v>
      </c>
      <c r="F486" s="128" t="s">
        <v>1216</v>
      </c>
      <c r="G486" s="129" t="s">
        <v>262</v>
      </c>
      <c r="H486" s="130">
        <v>5</v>
      </c>
      <c r="I486" s="131"/>
      <c r="J486" s="132">
        <f>ROUND(I486*H486,2)</f>
        <v>0</v>
      </c>
      <c r="K486" s="128" t="s">
        <v>21</v>
      </c>
      <c r="L486" s="133"/>
      <c r="M486" s="134" t="s">
        <v>21</v>
      </c>
      <c r="N486" s="135" t="s">
        <v>48</v>
      </c>
      <c r="P486" s="136">
        <f>O486*H486</f>
        <v>0</v>
      </c>
      <c r="Q486" s="136">
        <v>4.5999999999999999E-3</v>
      </c>
      <c r="R486" s="136">
        <f>Q486*H486</f>
        <v>2.3E-2</v>
      </c>
      <c r="S486" s="136">
        <v>0</v>
      </c>
      <c r="T486" s="137">
        <f>S486*H486</f>
        <v>0</v>
      </c>
      <c r="AR486" s="138" t="s">
        <v>162</v>
      </c>
      <c r="AT486" s="138" t="s">
        <v>141</v>
      </c>
      <c r="AU486" s="138" t="s">
        <v>87</v>
      </c>
      <c r="AY486" s="18" t="s">
        <v>137</v>
      </c>
      <c r="BE486" s="139">
        <f>IF(N486="základní",J486,0)</f>
        <v>0</v>
      </c>
      <c r="BF486" s="139">
        <f>IF(N486="snížená",J486,0)</f>
        <v>0</v>
      </c>
      <c r="BG486" s="139">
        <f>IF(N486="zákl. přenesená",J486,0)</f>
        <v>0</v>
      </c>
      <c r="BH486" s="139">
        <f>IF(N486="sníž. přenesená",J486,0)</f>
        <v>0</v>
      </c>
      <c r="BI486" s="139">
        <f>IF(N486="nulová",J486,0)</f>
        <v>0</v>
      </c>
      <c r="BJ486" s="18" t="s">
        <v>85</v>
      </c>
      <c r="BK486" s="139">
        <f>ROUND(I486*H486,2)</f>
        <v>0</v>
      </c>
      <c r="BL486" s="18" t="s">
        <v>153</v>
      </c>
      <c r="BM486" s="138" t="s">
        <v>1217</v>
      </c>
    </row>
    <row r="487" spans="2:65" s="1" customFormat="1" ht="11.25">
      <c r="B487" s="33"/>
      <c r="D487" s="140" t="s">
        <v>147</v>
      </c>
      <c r="F487" s="141" t="s">
        <v>1216</v>
      </c>
      <c r="I487" s="142"/>
      <c r="L487" s="33"/>
      <c r="M487" s="143"/>
      <c r="T487" s="54"/>
      <c r="AT487" s="18" t="s">
        <v>147</v>
      </c>
      <c r="AU487" s="18" t="s">
        <v>87</v>
      </c>
    </row>
    <row r="488" spans="2:65" s="13" customFormat="1" ht="11.25">
      <c r="B488" s="165"/>
      <c r="D488" s="140" t="s">
        <v>253</v>
      </c>
      <c r="E488" s="166" t="s">
        <v>21</v>
      </c>
      <c r="F488" s="167" t="s">
        <v>1206</v>
      </c>
      <c r="H488" s="166" t="s">
        <v>21</v>
      </c>
      <c r="I488" s="168"/>
      <c r="L488" s="165"/>
      <c r="M488" s="169"/>
      <c r="T488" s="170"/>
      <c r="AT488" s="166" t="s">
        <v>253</v>
      </c>
      <c r="AU488" s="166" t="s">
        <v>87</v>
      </c>
      <c r="AV488" s="13" t="s">
        <v>85</v>
      </c>
      <c r="AW488" s="13" t="s">
        <v>38</v>
      </c>
      <c r="AX488" s="13" t="s">
        <v>77</v>
      </c>
      <c r="AY488" s="166" t="s">
        <v>137</v>
      </c>
    </row>
    <row r="489" spans="2:65" s="12" customFormat="1" ht="11.25">
      <c r="B489" s="154"/>
      <c r="D489" s="140" t="s">
        <v>253</v>
      </c>
      <c r="E489" s="155" t="s">
        <v>21</v>
      </c>
      <c r="F489" s="156" t="s">
        <v>1218</v>
      </c>
      <c r="H489" s="157">
        <v>5</v>
      </c>
      <c r="I489" s="158"/>
      <c r="L489" s="154"/>
      <c r="M489" s="159"/>
      <c r="T489" s="160"/>
      <c r="AT489" s="155" t="s">
        <v>253</v>
      </c>
      <c r="AU489" s="155" t="s">
        <v>87</v>
      </c>
      <c r="AV489" s="12" t="s">
        <v>87</v>
      </c>
      <c r="AW489" s="12" t="s">
        <v>38</v>
      </c>
      <c r="AX489" s="12" t="s">
        <v>85</v>
      </c>
      <c r="AY489" s="155" t="s">
        <v>137</v>
      </c>
    </row>
    <row r="490" spans="2:65" s="1" customFormat="1" ht="16.5" customHeight="1">
      <c r="B490" s="33"/>
      <c r="C490" s="145" t="s">
        <v>369</v>
      </c>
      <c r="D490" s="145" t="s">
        <v>165</v>
      </c>
      <c r="E490" s="146" t="s">
        <v>1219</v>
      </c>
      <c r="F490" s="147" t="s">
        <v>1220</v>
      </c>
      <c r="G490" s="148" t="s">
        <v>213</v>
      </c>
      <c r="H490" s="149">
        <v>29.6</v>
      </c>
      <c r="I490" s="150"/>
      <c r="J490" s="151">
        <f>ROUND(I490*H490,2)</f>
        <v>0</v>
      </c>
      <c r="K490" s="147" t="s">
        <v>535</v>
      </c>
      <c r="L490" s="33"/>
      <c r="M490" s="152" t="s">
        <v>21</v>
      </c>
      <c r="N490" s="153" t="s">
        <v>48</v>
      </c>
      <c r="P490" s="136">
        <f>O490*H490</f>
        <v>0</v>
      </c>
      <c r="Q490" s="136">
        <v>0</v>
      </c>
      <c r="R490" s="136">
        <f>Q490*H490</f>
        <v>0</v>
      </c>
      <c r="S490" s="136">
        <v>0</v>
      </c>
      <c r="T490" s="137">
        <f>S490*H490</f>
        <v>0</v>
      </c>
      <c r="AR490" s="138" t="s">
        <v>153</v>
      </c>
      <c r="AT490" s="138" t="s">
        <v>165</v>
      </c>
      <c r="AU490" s="138" t="s">
        <v>87</v>
      </c>
      <c r="AY490" s="18" t="s">
        <v>137</v>
      </c>
      <c r="BE490" s="139">
        <f>IF(N490="základní",J490,0)</f>
        <v>0</v>
      </c>
      <c r="BF490" s="139">
        <f>IF(N490="snížená",J490,0)</f>
        <v>0</v>
      </c>
      <c r="BG490" s="139">
        <f>IF(N490="zákl. přenesená",J490,0)</f>
        <v>0</v>
      </c>
      <c r="BH490" s="139">
        <f>IF(N490="sníž. přenesená",J490,0)</f>
        <v>0</v>
      </c>
      <c r="BI490" s="139">
        <f>IF(N490="nulová",J490,0)</f>
        <v>0</v>
      </c>
      <c r="BJ490" s="18" t="s">
        <v>85</v>
      </c>
      <c r="BK490" s="139">
        <f>ROUND(I490*H490,2)</f>
        <v>0</v>
      </c>
      <c r="BL490" s="18" t="s">
        <v>153</v>
      </c>
      <c r="BM490" s="138" t="s">
        <v>1221</v>
      </c>
    </row>
    <row r="491" spans="2:65" s="1" customFormat="1" ht="11.25">
      <c r="B491" s="33"/>
      <c r="D491" s="140" t="s">
        <v>147</v>
      </c>
      <c r="F491" s="141" t="s">
        <v>1222</v>
      </c>
      <c r="I491" s="142"/>
      <c r="L491" s="33"/>
      <c r="M491" s="143"/>
      <c r="T491" s="54"/>
      <c r="AT491" s="18" t="s">
        <v>147</v>
      </c>
      <c r="AU491" s="18" t="s">
        <v>87</v>
      </c>
    </row>
    <row r="492" spans="2:65" s="1" customFormat="1" ht="11.25">
      <c r="B492" s="33"/>
      <c r="D492" s="163" t="s">
        <v>538</v>
      </c>
      <c r="F492" s="164" t="s">
        <v>1223</v>
      </c>
      <c r="I492" s="142"/>
      <c r="L492" s="33"/>
      <c r="M492" s="143"/>
      <c r="T492" s="54"/>
      <c r="AT492" s="18" t="s">
        <v>538</v>
      </c>
      <c r="AU492" s="18" t="s">
        <v>87</v>
      </c>
    </row>
    <row r="493" spans="2:65" s="13" customFormat="1" ht="11.25">
      <c r="B493" s="165"/>
      <c r="D493" s="140" t="s">
        <v>253</v>
      </c>
      <c r="E493" s="166" t="s">
        <v>21</v>
      </c>
      <c r="F493" s="167" t="s">
        <v>1224</v>
      </c>
      <c r="H493" s="166" t="s">
        <v>21</v>
      </c>
      <c r="I493" s="168"/>
      <c r="L493" s="165"/>
      <c r="M493" s="169"/>
      <c r="T493" s="170"/>
      <c r="AT493" s="166" t="s">
        <v>253</v>
      </c>
      <c r="AU493" s="166" t="s">
        <v>87</v>
      </c>
      <c r="AV493" s="13" t="s">
        <v>85</v>
      </c>
      <c r="AW493" s="13" t="s">
        <v>38</v>
      </c>
      <c r="AX493" s="13" t="s">
        <v>77</v>
      </c>
      <c r="AY493" s="166" t="s">
        <v>137</v>
      </c>
    </row>
    <row r="494" spans="2:65" s="12" customFormat="1" ht="11.25">
      <c r="B494" s="154"/>
      <c r="D494" s="140" t="s">
        <v>253</v>
      </c>
      <c r="E494" s="155" t="s">
        <v>21</v>
      </c>
      <c r="F494" s="156" t="s">
        <v>1225</v>
      </c>
      <c r="H494" s="157">
        <v>29.6</v>
      </c>
      <c r="I494" s="158"/>
      <c r="L494" s="154"/>
      <c r="M494" s="159"/>
      <c r="T494" s="160"/>
      <c r="AT494" s="155" t="s">
        <v>253</v>
      </c>
      <c r="AU494" s="155" t="s">
        <v>87</v>
      </c>
      <c r="AV494" s="12" t="s">
        <v>87</v>
      </c>
      <c r="AW494" s="12" t="s">
        <v>38</v>
      </c>
      <c r="AX494" s="12" t="s">
        <v>85</v>
      </c>
      <c r="AY494" s="155" t="s">
        <v>137</v>
      </c>
    </row>
    <row r="495" spans="2:65" s="1" customFormat="1" ht="16.5" customHeight="1">
      <c r="B495" s="33"/>
      <c r="C495" s="126" t="s">
        <v>372</v>
      </c>
      <c r="D495" s="126" t="s">
        <v>141</v>
      </c>
      <c r="E495" s="127" t="s">
        <v>1226</v>
      </c>
      <c r="F495" s="128" t="s">
        <v>1227</v>
      </c>
      <c r="G495" s="129" t="s">
        <v>213</v>
      </c>
      <c r="H495" s="130">
        <v>29.6</v>
      </c>
      <c r="I495" s="131"/>
      <c r="J495" s="132">
        <f>ROUND(I495*H495,2)</f>
        <v>0</v>
      </c>
      <c r="K495" s="128" t="s">
        <v>21</v>
      </c>
      <c r="L495" s="133"/>
      <c r="M495" s="134" t="s">
        <v>21</v>
      </c>
      <c r="N495" s="135" t="s">
        <v>48</v>
      </c>
      <c r="P495" s="136">
        <f>O495*H495</f>
        <v>0</v>
      </c>
      <c r="Q495" s="136">
        <v>0</v>
      </c>
      <c r="R495" s="136">
        <f>Q495*H495</f>
        <v>0</v>
      </c>
      <c r="S495" s="136">
        <v>0</v>
      </c>
      <c r="T495" s="137">
        <f>S495*H495</f>
        <v>0</v>
      </c>
      <c r="AR495" s="138" t="s">
        <v>162</v>
      </c>
      <c r="AT495" s="138" t="s">
        <v>141</v>
      </c>
      <c r="AU495" s="138" t="s">
        <v>87</v>
      </c>
      <c r="AY495" s="18" t="s">
        <v>137</v>
      </c>
      <c r="BE495" s="139">
        <f>IF(N495="základní",J495,0)</f>
        <v>0</v>
      </c>
      <c r="BF495" s="139">
        <f>IF(N495="snížená",J495,0)</f>
        <v>0</v>
      </c>
      <c r="BG495" s="139">
        <f>IF(N495="zákl. přenesená",J495,0)</f>
        <v>0</v>
      </c>
      <c r="BH495" s="139">
        <f>IF(N495="sníž. přenesená",J495,0)</f>
        <v>0</v>
      </c>
      <c r="BI495" s="139">
        <f>IF(N495="nulová",J495,0)</f>
        <v>0</v>
      </c>
      <c r="BJ495" s="18" t="s">
        <v>85</v>
      </c>
      <c r="BK495" s="139">
        <f>ROUND(I495*H495,2)</f>
        <v>0</v>
      </c>
      <c r="BL495" s="18" t="s">
        <v>153</v>
      </c>
      <c r="BM495" s="138" t="s">
        <v>1228</v>
      </c>
    </row>
    <row r="496" spans="2:65" s="1" customFormat="1" ht="11.25">
      <c r="B496" s="33"/>
      <c r="D496" s="140" t="s">
        <v>147</v>
      </c>
      <c r="F496" s="141" t="s">
        <v>1229</v>
      </c>
      <c r="I496" s="142"/>
      <c r="L496" s="33"/>
      <c r="M496" s="143"/>
      <c r="T496" s="54"/>
      <c r="AT496" s="18" t="s">
        <v>147</v>
      </c>
      <c r="AU496" s="18" t="s">
        <v>87</v>
      </c>
    </row>
    <row r="497" spans="2:65" s="13" customFormat="1" ht="11.25">
      <c r="B497" s="165"/>
      <c r="D497" s="140" t="s">
        <v>253</v>
      </c>
      <c r="E497" s="166" t="s">
        <v>21</v>
      </c>
      <c r="F497" s="167" t="s">
        <v>1224</v>
      </c>
      <c r="H497" s="166" t="s">
        <v>21</v>
      </c>
      <c r="I497" s="168"/>
      <c r="L497" s="165"/>
      <c r="M497" s="169"/>
      <c r="T497" s="170"/>
      <c r="AT497" s="166" t="s">
        <v>253</v>
      </c>
      <c r="AU497" s="166" t="s">
        <v>87</v>
      </c>
      <c r="AV497" s="13" t="s">
        <v>85</v>
      </c>
      <c r="AW497" s="13" t="s">
        <v>38</v>
      </c>
      <c r="AX497" s="13" t="s">
        <v>77</v>
      </c>
      <c r="AY497" s="166" t="s">
        <v>137</v>
      </c>
    </row>
    <row r="498" spans="2:65" s="12" customFormat="1" ht="11.25">
      <c r="B498" s="154"/>
      <c r="D498" s="140" t="s">
        <v>253</v>
      </c>
      <c r="E498" s="155" t="s">
        <v>21</v>
      </c>
      <c r="F498" s="156" t="s">
        <v>1225</v>
      </c>
      <c r="H498" s="157">
        <v>29.6</v>
      </c>
      <c r="I498" s="158"/>
      <c r="L498" s="154"/>
      <c r="M498" s="159"/>
      <c r="T498" s="160"/>
      <c r="AT498" s="155" t="s">
        <v>253</v>
      </c>
      <c r="AU498" s="155" t="s">
        <v>87</v>
      </c>
      <c r="AV498" s="12" t="s">
        <v>87</v>
      </c>
      <c r="AW498" s="12" t="s">
        <v>38</v>
      </c>
      <c r="AX498" s="12" t="s">
        <v>85</v>
      </c>
      <c r="AY498" s="155" t="s">
        <v>137</v>
      </c>
    </row>
    <row r="499" spans="2:65" s="11" customFormat="1" ht="22.9" customHeight="1">
      <c r="B499" s="116"/>
      <c r="D499" s="117" t="s">
        <v>76</v>
      </c>
      <c r="E499" s="161" t="s">
        <v>153</v>
      </c>
      <c r="F499" s="161" t="s">
        <v>1230</v>
      </c>
      <c r="I499" s="119"/>
      <c r="J499" s="162">
        <f>BK499</f>
        <v>0</v>
      </c>
      <c r="L499" s="116"/>
      <c r="M499" s="121"/>
      <c r="P499" s="122">
        <f>SUM(P500:P557)</f>
        <v>0</v>
      </c>
      <c r="R499" s="122">
        <f>SUM(R500:R557)</f>
        <v>495.50708692000001</v>
      </c>
      <c r="T499" s="123">
        <f>SUM(T500:T557)</f>
        <v>0</v>
      </c>
      <c r="AR499" s="117" t="s">
        <v>85</v>
      </c>
      <c r="AT499" s="124" t="s">
        <v>76</v>
      </c>
      <c r="AU499" s="124" t="s">
        <v>85</v>
      </c>
      <c r="AY499" s="117" t="s">
        <v>137</v>
      </c>
      <c r="BK499" s="125">
        <f>SUM(BK500:BK557)</f>
        <v>0</v>
      </c>
    </row>
    <row r="500" spans="2:65" s="1" customFormat="1" ht="16.5" customHeight="1">
      <c r="B500" s="33"/>
      <c r="C500" s="145" t="s">
        <v>375</v>
      </c>
      <c r="D500" s="145" t="s">
        <v>165</v>
      </c>
      <c r="E500" s="146" t="s">
        <v>1231</v>
      </c>
      <c r="F500" s="147" t="s">
        <v>1232</v>
      </c>
      <c r="G500" s="148" t="s">
        <v>574</v>
      </c>
      <c r="H500" s="149">
        <v>3</v>
      </c>
      <c r="I500" s="150"/>
      <c r="J500" s="151">
        <f>ROUND(I500*H500,2)</f>
        <v>0</v>
      </c>
      <c r="K500" s="147" t="s">
        <v>535</v>
      </c>
      <c r="L500" s="33"/>
      <c r="M500" s="152" t="s">
        <v>21</v>
      </c>
      <c r="N500" s="153" t="s">
        <v>48</v>
      </c>
      <c r="P500" s="136">
        <f>O500*H500</f>
        <v>0</v>
      </c>
      <c r="Q500" s="136">
        <v>0</v>
      </c>
      <c r="R500" s="136">
        <f>Q500*H500</f>
        <v>0</v>
      </c>
      <c r="S500" s="136">
        <v>0</v>
      </c>
      <c r="T500" s="137">
        <f>S500*H500</f>
        <v>0</v>
      </c>
      <c r="AR500" s="138" t="s">
        <v>153</v>
      </c>
      <c r="AT500" s="138" t="s">
        <v>165</v>
      </c>
      <c r="AU500" s="138" t="s">
        <v>87</v>
      </c>
      <c r="AY500" s="18" t="s">
        <v>137</v>
      </c>
      <c r="BE500" s="139">
        <f>IF(N500="základní",J500,0)</f>
        <v>0</v>
      </c>
      <c r="BF500" s="139">
        <f>IF(N500="snížená",J500,0)</f>
        <v>0</v>
      </c>
      <c r="BG500" s="139">
        <f>IF(N500="zákl. přenesená",J500,0)</f>
        <v>0</v>
      </c>
      <c r="BH500" s="139">
        <f>IF(N500="sníž. přenesená",J500,0)</f>
        <v>0</v>
      </c>
      <c r="BI500" s="139">
        <f>IF(N500="nulová",J500,0)</f>
        <v>0</v>
      </c>
      <c r="BJ500" s="18" t="s">
        <v>85</v>
      </c>
      <c r="BK500" s="139">
        <f>ROUND(I500*H500,2)</f>
        <v>0</v>
      </c>
      <c r="BL500" s="18" t="s">
        <v>153</v>
      </c>
      <c r="BM500" s="138" t="s">
        <v>1233</v>
      </c>
    </row>
    <row r="501" spans="2:65" s="1" customFormat="1" ht="11.25">
      <c r="B501" s="33"/>
      <c r="D501" s="140" t="s">
        <v>147</v>
      </c>
      <c r="F501" s="141" t="s">
        <v>1234</v>
      </c>
      <c r="I501" s="142"/>
      <c r="L501" s="33"/>
      <c r="M501" s="143"/>
      <c r="T501" s="54"/>
      <c r="AT501" s="18" t="s">
        <v>147</v>
      </c>
      <c r="AU501" s="18" t="s">
        <v>87</v>
      </c>
    </row>
    <row r="502" spans="2:65" s="1" customFormat="1" ht="11.25">
      <c r="B502" s="33"/>
      <c r="D502" s="163" t="s">
        <v>538</v>
      </c>
      <c r="F502" s="164" t="s">
        <v>1235</v>
      </c>
      <c r="I502" s="142"/>
      <c r="L502" s="33"/>
      <c r="M502" s="143"/>
      <c r="T502" s="54"/>
      <c r="AT502" s="18" t="s">
        <v>538</v>
      </c>
      <c r="AU502" s="18" t="s">
        <v>87</v>
      </c>
    </row>
    <row r="503" spans="2:65" s="1" customFormat="1" ht="39">
      <c r="B503" s="33"/>
      <c r="D503" s="140" t="s">
        <v>149</v>
      </c>
      <c r="F503" s="144" t="s">
        <v>1236</v>
      </c>
      <c r="I503" s="142"/>
      <c r="L503" s="33"/>
      <c r="M503" s="143"/>
      <c r="T503" s="54"/>
      <c r="AT503" s="18" t="s">
        <v>149</v>
      </c>
      <c r="AU503" s="18" t="s">
        <v>87</v>
      </c>
    </row>
    <row r="504" spans="2:65" s="13" customFormat="1" ht="11.25">
      <c r="B504" s="165"/>
      <c r="D504" s="140" t="s">
        <v>253</v>
      </c>
      <c r="E504" s="166" t="s">
        <v>21</v>
      </c>
      <c r="F504" s="167" t="s">
        <v>1114</v>
      </c>
      <c r="H504" s="166" t="s">
        <v>21</v>
      </c>
      <c r="I504" s="168"/>
      <c r="L504" s="165"/>
      <c r="M504" s="169"/>
      <c r="T504" s="170"/>
      <c r="AT504" s="166" t="s">
        <v>253</v>
      </c>
      <c r="AU504" s="166" t="s">
        <v>87</v>
      </c>
      <c r="AV504" s="13" t="s">
        <v>85</v>
      </c>
      <c r="AW504" s="13" t="s">
        <v>38</v>
      </c>
      <c r="AX504" s="13" t="s">
        <v>77</v>
      </c>
      <c r="AY504" s="166" t="s">
        <v>137</v>
      </c>
    </row>
    <row r="505" spans="2:65" s="12" customFormat="1" ht="11.25">
      <c r="B505" s="154"/>
      <c r="D505" s="140" t="s">
        <v>253</v>
      </c>
      <c r="E505" s="155" t="s">
        <v>719</v>
      </c>
      <c r="F505" s="156" t="s">
        <v>1237</v>
      </c>
      <c r="H505" s="157">
        <v>3</v>
      </c>
      <c r="I505" s="158"/>
      <c r="L505" s="154"/>
      <c r="M505" s="159"/>
      <c r="T505" s="160"/>
      <c r="AT505" s="155" t="s">
        <v>253</v>
      </c>
      <c r="AU505" s="155" t="s">
        <v>87</v>
      </c>
      <c r="AV505" s="12" t="s">
        <v>87</v>
      </c>
      <c r="AW505" s="12" t="s">
        <v>38</v>
      </c>
      <c r="AX505" s="12" t="s">
        <v>85</v>
      </c>
      <c r="AY505" s="155" t="s">
        <v>137</v>
      </c>
    </row>
    <row r="506" spans="2:65" s="1" customFormat="1" ht="16.5" customHeight="1">
      <c r="B506" s="33"/>
      <c r="C506" s="145" t="s">
        <v>378</v>
      </c>
      <c r="D506" s="145" t="s">
        <v>165</v>
      </c>
      <c r="E506" s="146" t="s">
        <v>1238</v>
      </c>
      <c r="F506" s="147" t="s">
        <v>1239</v>
      </c>
      <c r="G506" s="148" t="s">
        <v>590</v>
      </c>
      <c r="H506" s="149">
        <v>0.27</v>
      </c>
      <c r="I506" s="150"/>
      <c r="J506" s="151">
        <f>ROUND(I506*H506,2)</f>
        <v>0</v>
      </c>
      <c r="K506" s="147" t="s">
        <v>535</v>
      </c>
      <c r="L506" s="33"/>
      <c r="M506" s="152" t="s">
        <v>21</v>
      </c>
      <c r="N506" s="153" t="s">
        <v>48</v>
      </c>
      <c r="P506" s="136">
        <f>O506*H506</f>
        <v>0</v>
      </c>
      <c r="Q506" s="136">
        <v>1.0492699999999999</v>
      </c>
      <c r="R506" s="136">
        <f>Q506*H506</f>
        <v>0.28330290000000002</v>
      </c>
      <c r="S506" s="136">
        <v>0</v>
      </c>
      <c r="T506" s="137">
        <f>S506*H506</f>
        <v>0</v>
      </c>
      <c r="AR506" s="138" t="s">
        <v>153</v>
      </c>
      <c r="AT506" s="138" t="s">
        <v>165</v>
      </c>
      <c r="AU506" s="138" t="s">
        <v>87</v>
      </c>
      <c r="AY506" s="18" t="s">
        <v>137</v>
      </c>
      <c r="BE506" s="139">
        <f>IF(N506="základní",J506,0)</f>
        <v>0</v>
      </c>
      <c r="BF506" s="139">
        <f>IF(N506="snížená",J506,0)</f>
        <v>0</v>
      </c>
      <c r="BG506" s="139">
        <f>IF(N506="zákl. přenesená",J506,0)</f>
        <v>0</v>
      </c>
      <c r="BH506" s="139">
        <f>IF(N506="sníž. přenesená",J506,0)</f>
        <v>0</v>
      </c>
      <c r="BI506" s="139">
        <f>IF(N506="nulová",J506,0)</f>
        <v>0</v>
      </c>
      <c r="BJ506" s="18" t="s">
        <v>85</v>
      </c>
      <c r="BK506" s="139">
        <f>ROUND(I506*H506,2)</f>
        <v>0</v>
      </c>
      <c r="BL506" s="18" t="s">
        <v>153</v>
      </c>
      <c r="BM506" s="138" t="s">
        <v>1240</v>
      </c>
    </row>
    <row r="507" spans="2:65" s="1" customFormat="1" ht="11.25">
      <c r="B507" s="33"/>
      <c r="D507" s="140" t="s">
        <v>147</v>
      </c>
      <c r="F507" s="141" t="s">
        <v>1241</v>
      </c>
      <c r="I507" s="142"/>
      <c r="L507" s="33"/>
      <c r="M507" s="143"/>
      <c r="T507" s="54"/>
      <c r="AT507" s="18" t="s">
        <v>147</v>
      </c>
      <c r="AU507" s="18" t="s">
        <v>87</v>
      </c>
    </row>
    <row r="508" spans="2:65" s="1" customFormat="1" ht="11.25">
      <c r="B508" s="33"/>
      <c r="D508" s="163" t="s">
        <v>538</v>
      </c>
      <c r="F508" s="164" t="s">
        <v>1242</v>
      </c>
      <c r="I508" s="142"/>
      <c r="L508" s="33"/>
      <c r="M508" s="143"/>
      <c r="T508" s="54"/>
      <c r="AT508" s="18" t="s">
        <v>538</v>
      </c>
      <c r="AU508" s="18" t="s">
        <v>87</v>
      </c>
    </row>
    <row r="509" spans="2:65" s="12" customFormat="1" ht="11.25">
      <c r="B509" s="154"/>
      <c r="D509" s="140" t="s">
        <v>253</v>
      </c>
      <c r="E509" s="155" t="s">
        <v>21</v>
      </c>
      <c r="F509" s="156" t="s">
        <v>1243</v>
      </c>
      <c r="H509" s="157">
        <v>0.27</v>
      </c>
      <c r="I509" s="158"/>
      <c r="L509" s="154"/>
      <c r="M509" s="159"/>
      <c r="T509" s="160"/>
      <c r="AT509" s="155" t="s">
        <v>253</v>
      </c>
      <c r="AU509" s="155" t="s">
        <v>87</v>
      </c>
      <c r="AV509" s="12" t="s">
        <v>87</v>
      </c>
      <c r="AW509" s="12" t="s">
        <v>38</v>
      </c>
      <c r="AX509" s="12" t="s">
        <v>85</v>
      </c>
      <c r="AY509" s="155" t="s">
        <v>137</v>
      </c>
    </row>
    <row r="510" spans="2:65" s="1" customFormat="1" ht="16.5" customHeight="1">
      <c r="B510" s="33"/>
      <c r="C510" s="145" t="s">
        <v>381</v>
      </c>
      <c r="D510" s="145" t="s">
        <v>165</v>
      </c>
      <c r="E510" s="146" t="s">
        <v>1244</v>
      </c>
      <c r="F510" s="147" t="s">
        <v>1245</v>
      </c>
      <c r="G510" s="148" t="s">
        <v>574</v>
      </c>
      <c r="H510" s="149">
        <v>50.145000000000003</v>
      </c>
      <c r="I510" s="150"/>
      <c r="J510" s="151">
        <f>ROUND(I510*H510,2)</f>
        <v>0</v>
      </c>
      <c r="K510" s="147" t="s">
        <v>21</v>
      </c>
      <c r="L510" s="33"/>
      <c r="M510" s="152" t="s">
        <v>21</v>
      </c>
      <c r="N510" s="153" t="s">
        <v>48</v>
      </c>
      <c r="P510" s="136">
        <f>O510*H510</f>
        <v>0</v>
      </c>
      <c r="Q510" s="136">
        <v>0</v>
      </c>
      <c r="R510" s="136">
        <f>Q510*H510</f>
        <v>0</v>
      </c>
      <c r="S510" s="136">
        <v>0</v>
      </c>
      <c r="T510" s="137">
        <f>S510*H510</f>
        <v>0</v>
      </c>
      <c r="AR510" s="138" t="s">
        <v>153</v>
      </c>
      <c r="AT510" s="138" t="s">
        <v>165</v>
      </c>
      <c r="AU510" s="138" t="s">
        <v>87</v>
      </c>
      <c r="AY510" s="18" t="s">
        <v>137</v>
      </c>
      <c r="BE510" s="139">
        <f>IF(N510="základní",J510,0)</f>
        <v>0</v>
      </c>
      <c r="BF510" s="139">
        <f>IF(N510="snížená",J510,0)</f>
        <v>0</v>
      </c>
      <c r="BG510" s="139">
        <f>IF(N510="zákl. přenesená",J510,0)</f>
        <v>0</v>
      </c>
      <c r="BH510" s="139">
        <f>IF(N510="sníž. přenesená",J510,0)</f>
        <v>0</v>
      </c>
      <c r="BI510" s="139">
        <f>IF(N510="nulová",J510,0)</f>
        <v>0</v>
      </c>
      <c r="BJ510" s="18" t="s">
        <v>85</v>
      </c>
      <c r="BK510" s="139">
        <f>ROUND(I510*H510,2)</f>
        <v>0</v>
      </c>
      <c r="BL510" s="18" t="s">
        <v>153</v>
      </c>
      <c r="BM510" s="138" t="s">
        <v>1246</v>
      </c>
    </row>
    <row r="511" spans="2:65" s="1" customFormat="1" ht="11.25">
      <c r="B511" s="33"/>
      <c r="D511" s="140" t="s">
        <v>147</v>
      </c>
      <c r="F511" s="141" t="s">
        <v>1247</v>
      </c>
      <c r="I511" s="142"/>
      <c r="L511" s="33"/>
      <c r="M511" s="143"/>
      <c r="T511" s="54"/>
      <c r="AT511" s="18" t="s">
        <v>147</v>
      </c>
      <c r="AU511" s="18" t="s">
        <v>87</v>
      </c>
    </row>
    <row r="512" spans="2:65" s="1" customFormat="1" ht="39">
      <c r="B512" s="33"/>
      <c r="D512" s="140" t="s">
        <v>149</v>
      </c>
      <c r="F512" s="144" t="s">
        <v>1236</v>
      </c>
      <c r="I512" s="142"/>
      <c r="L512" s="33"/>
      <c r="M512" s="143"/>
      <c r="T512" s="54"/>
      <c r="AT512" s="18" t="s">
        <v>149</v>
      </c>
      <c r="AU512" s="18" t="s">
        <v>87</v>
      </c>
    </row>
    <row r="513" spans="2:65" s="13" customFormat="1" ht="11.25">
      <c r="B513" s="165"/>
      <c r="D513" s="140" t="s">
        <v>253</v>
      </c>
      <c r="E513" s="166" t="s">
        <v>21</v>
      </c>
      <c r="F513" s="167" t="s">
        <v>1248</v>
      </c>
      <c r="H513" s="166" t="s">
        <v>21</v>
      </c>
      <c r="I513" s="168"/>
      <c r="L513" s="165"/>
      <c r="M513" s="169"/>
      <c r="T513" s="170"/>
      <c r="AT513" s="166" t="s">
        <v>253</v>
      </c>
      <c r="AU513" s="166" t="s">
        <v>87</v>
      </c>
      <c r="AV513" s="13" t="s">
        <v>85</v>
      </c>
      <c r="AW513" s="13" t="s">
        <v>38</v>
      </c>
      <c r="AX513" s="13" t="s">
        <v>77</v>
      </c>
      <c r="AY513" s="166" t="s">
        <v>137</v>
      </c>
    </row>
    <row r="514" spans="2:65" s="13" customFormat="1" ht="11.25">
      <c r="B514" s="165"/>
      <c r="D514" s="140" t="s">
        <v>253</v>
      </c>
      <c r="E514" s="166" t="s">
        <v>21</v>
      </c>
      <c r="F514" s="167" t="s">
        <v>872</v>
      </c>
      <c r="H514" s="166" t="s">
        <v>21</v>
      </c>
      <c r="I514" s="168"/>
      <c r="L514" s="165"/>
      <c r="M514" s="169"/>
      <c r="T514" s="170"/>
      <c r="AT514" s="166" t="s">
        <v>253</v>
      </c>
      <c r="AU514" s="166" t="s">
        <v>87</v>
      </c>
      <c r="AV514" s="13" t="s">
        <v>85</v>
      </c>
      <c r="AW514" s="13" t="s">
        <v>38</v>
      </c>
      <c r="AX514" s="13" t="s">
        <v>77</v>
      </c>
      <c r="AY514" s="166" t="s">
        <v>137</v>
      </c>
    </row>
    <row r="515" spans="2:65" s="12" customFormat="1" ht="11.25">
      <c r="B515" s="154"/>
      <c r="D515" s="140" t="s">
        <v>253</v>
      </c>
      <c r="E515" s="155" t="s">
        <v>21</v>
      </c>
      <c r="F515" s="156" t="s">
        <v>1249</v>
      </c>
      <c r="H515" s="157">
        <v>2.4129999999999998</v>
      </c>
      <c r="I515" s="158"/>
      <c r="L515" s="154"/>
      <c r="M515" s="159"/>
      <c r="T515" s="160"/>
      <c r="AT515" s="155" t="s">
        <v>253</v>
      </c>
      <c r="AU515" s="155" t="s">
        <v>87</v>
      </c>
      <c r="AV515" s="12" t="s">
        <v>87</v>
      </c>
      <c r="AW515" s="12" t="s">
        <v>38</v>
      </c>
      <c r="AX515" s="12" t="s">
        <v>77</v>
      </c>
      <c r="AY515" s="155" t="s">
        <v>137</v>
      </c>
    </row>
    <row r="516" spans="2:65" s="13" customFormat="1" ht="11.25">
      <c r="B516" s="165"/>
      <c r="D516" s="140" t="s">
        <v>253</v>
      </c>
      <c r="E516" s="166" t="s">
        <v>21</v>
      </c>
      <c r="F516" s="167" t="s">
        <v>875</v>
      </c>
      <c r="H516" s="166" t="s">
        <v>21</v>
      </c>
      <c r="I516" s="168"/>
      <c r="L516" s="165"/>
      <c r="M516" s="169"/>
      <c r="T516" s="170"/>
      <c r="AT516" s="166" t="s">
        <v>253</v>
      </c>
      <c r="AU516" s="166" t="s">
        <v>87</v>
      </c>
      <c r="AV516" s="13" t="s">
        <v>85</v>
      </c>
      <c r="AW516" s="13" t="s">
        <v>38</v>
      </c>
      <c r="AX516" s="13" t="s">
        <v>77</v>
      </c>
      <c r="AY516" s="166" t="s">
        <v>137</v>
      </c>
    </row>
    <row r="517" spans="2:65" s="12" customFormat="1" ht="11.25">
      <c r="B517" s="154"/>
      <c r="D517" s="140" t="s">
        <v>253</v>
      </c>
      <c r="E517" s="155" t="s">
        <v>21</v>
      </c>
      <c r="F517" s="156" t="s">
        <v>1250</v>
      </c>
      <c r="H517" s="157">
        <v>40.86</v>
      </c>
      <c r="I517" s="158"/>
      <c r="L517" s="154"/>
      <c r="M517" s="159"/>
      <c r="T517" s="160"/>
      <c r="AT517" s="155" t="s">
        <v>253</v>
      </c>
      <c r="AU517" s="155" t="s">
        <v>87</v>
      </c>
      <c r="AV517" s="12" t="s">
        <v>87</v>
      </c>
      <c r="AW517" s="12" t="s">
        <v>38</v>
      </c>
      <c r="AX517" s="12" t="s">
        <v>77</v>
      </c>
      <c r="AY517" s="155" t="s">
        <v>137</v>
      </c>
    </row>
    <row r="518" spans="2:65" s="12" customFormat="1" ht="11.25">
      <c r="B518" s="154"/>
      <c r="D518" s="140" t="s">
        <v>253</v>
      </c>
      <c r="E518" s="155" t="s">
        <v>21</v>
      </c>
      <c r="F518" s="156" t="s">
        <v>1251</v>
      </c>
      <c r="H518" s="157">
        <v>6.05</v>
      </c>
      <c r="I518" s="158"/>
      <c r="L518" s="154"/>
      <c r="M518" s="159"/>
      <c r="T518" s="160"/>
      <c r="AT518" s="155" t="s">
        <v>253</v>
      </c>
      <c r="AU518" s="155" t="s">
        <v>87</v>
      </c>
      <c r="AV518" s="12" t="s">
        <v>87</v>
      </c>
      <c r="AW518" s="12" t="s">
        <v>38</v>
      </c>
      <c r="AX518" s="12" t="s">
        <v>77</v>
      </c>
      <c r="AY518" s="155" t="s">
        <v>137</v>
      </c>
    </row>
    <row r="519" spans="2:65" s="12" customFormat="1" ht="11.25">
      <c r="B519" s="154"/>
      <c r="D519" s="140" t="s">
        <v>253</v>
      </c>
      <c r="E519" s="155" t="s">
        <v>21</v>
      </c>
      <c r="F519" s="156" t="s">
        <v>1252</v>
      </c>
      <c r="H519" s="157">
        <v>0.82199999999999995</v>
      </c>
      <c r="I519" s="158"/>
      <c r="L519" s="154"/>
      <c r="M519" s="159"/>
      <c r="T519" s="160"/>
      <c r="AT519" s="155" t="s">
        <v>253</v>
      </c>
      <c r="AU519" s="155" t="s">
        <v>87</v>
      </c>
      <c r="AV519" s="12" t="s">
        <v>87</v>
      </c>
      <c r="AW519" s="12" t="s">
        <v>38</v>
      </c>
      <c r="AX519" s="12" t="s">
        <v>77</v>
      </c>
      <c r="AY519" s="155" t="s">
        <v>137</v>
      </c>
    </row>
    <row r="520" spans="2:65" s="14" customFormat="1" ht="11.25">
      <c r="B520" s="178"/>
      <c r="D520" s="140" t="s">
        <v>253</v>
      </c>
      <c r="E520" s="179" t="s">
        <v>808</v>
      </c>
      <c r="F520" s="180" t="s">
        <v>837</v>
      </c>
      <c r="H520" s="181">
        <v>50.145000000000003</v>
      </c>
      <c r="I520" s="182"/>
      <c r="L520" s="178"/>
      <c r="M520" s="183"/>
      <c r="T520" s="184"/>
      <c r="AT520" s="179" t="s">
        <v>253</v>
      </c>
      <c r="AU520" s="179" t="s">
        <v>87</v>
      </c>
      <c r="AV520" s="14" t="s">
        <v>153</v>
      </c>
      <c r="AW520" s="14" t="s">
        <v>38</v>
      </c>
      <c r="AX520" s="14" t="s">
        <v>85</v>
      </c>
      <c r="AY520" s="179" t="s">
        <v>137</v>
      </c>
    </row>
    <row r="521" spans="2:65" s="1" customFormat="1" ht="21.75" customHeight="1">
      <c r="B521" s="33"/>
      <c r="C521" s="145" t="s">
        <v>385</v>
      </c>
      <c r="D521" s="145" t="s">
        <v>165</v>
      </c>
      <c r="E521" s="146" t="s">
        <v>1253</v>
      </c>
      <c r="F521" s="147" t="s">
        <v>1254</v>
      </c>
      <c r="G521" s="148" t="s">
        <v>484</v>
      </c>
      <c r="H521" s="149">
        <v>265.238</v>
      </c>
      <c r="I521" s="150"/>
      <c r="J521" s="151">
        <f>ROUND(I521*H521,2)</f>
        <v>0</v>
      </c>
      <c r="K521" s="147" t="s">
        <v>21</v>
      </c>
      <c r="L521" s="33"/>
      <c r="M521" s="152" t="s">
        <v>21</v>
      </c>
      <c r="N521" s="153" t="s">
        <v>48</v>
      </c>
      <c r="P521" s="136">
        <f>O521*H521</f>
        <v>0</v>
      </c>
      <c r="Q521" s="136">
        <v>0</v>
      </c>
      <c r="R521" s="136">
        <f>Q521*H521</f>
        <v>0</v>
      </c>
      <c r="S521" s="136">
        <v>0</v>
      </c>
      <c r="T521" s="137">
        <f>S521*H521</f>
        <v>0</v>
      </c>
      <c r="AR521" s="138" t="s">
        <v>153</v>
      </c>
      <c r="AT521" s="138" t="s">
        <v>165</v>
      </c>
      <c r="AU521" s="138" t="s">
        <v>87</v>
      </c>
      <c r="AY521" s="18" t="s">
        <v>137</v>
      </c>
      <c r="BE521" s="139">
        <f>IF(N521="základní",J521,0)</f>
        <v>0</v>
      </c>
      <c r="BF521" s="139">
        <f>IF(N521="snížená",J521,0)</f>
        <v>0</v>
      </c>
      <c r="BG521" s="139">
        <f>IF(N521="zákl. přenesená",J521,0)</f>
        <v>0</v>
      </c>
      <c r="BH521" s="139">
        <f>IF(N521="sníž. přenesená",J521,0)</f>
        <v>0</v>
      </c>
      <c r="BI521" s="139">
        <f>IF(N521="nulová",J521,0)</f>
        <v>0</v>
      </c>
      <c r="BJ521" s="18" t="s">
        <v>85</v>
      </c>
      <c r="BK521" s="139">
        <f>ROUND(I521*H521,2)</f>
        <v>0</v>
      </c>
      <c r="BL521" s="18" t="s">
        <v>153</v>
      </c>
      <c r="BM521" s="138" t="s">
        <v>1255</v>
      </c>
    </row>
    <row r="522" spans="2:65" s="1" customFormat="1" ht="11.25">
      <c r="B522" s="33"/>
      <c r="D522" s="140" t="s">
        <v>147</v>
      </c>
      <c r="F522" s="141" t="s">
        <v>1256</v>
      </c>
      <c r="I522" s="142"/>
      <c r="L522" s="33"/>
      <c r="M522" s="143"/>
      <c r="T522" s="54"/>
      <c r="AT522" s="18" t="s">
        <v>147</v>
      </c>
      <c r="AU522" s="18" t="s">
        <v>87</v>
      </c>
    </row>
    <row r="523" spans="2:65" s="1" customFormat="1" ht="39">
      <c r="B523" s="33"/>
      <c r="D523" s="140" t="s">
        <v>149</v>
      </c>
      <c r="F523" s="144" t="s">
        <v>1236</v>
      </c>
      <c r="I523" s="142"/>
      <c r="L523" s="33"/>
      <c r="M523" s="143"/>
      <c r="T523" s="54"/>
      <c r="AT523" s="18" t="s">
        <v>149</v>
      </c>
      <c r="AU523" s="18" t="s">
        <v>87</v>
      </c>
    </row>
    <row r="524" spans="2:65" s="12" customFormat="1" ht="11.25">
      <c r="B524" s="154"/>
      <c r="D524" s="140" t="s">
        <v>253</v>
      </c>
      <c r="E524" s="155" t="s">
        <v>21</v>
      </c>
      <c r="F524" s="156" t="s">
        <v>615</v>
      </c>
      <c r="H524" s="157">
        <v>265.238</v>
      </c>
      <c r="I524" s="158"/>
      <c r="L524" s="154"/>
      <c r="M524" s="159"/>
      <c r="T524" s="160"/>
      <c r="AT524" s="155" t="s">
        <v>253</v>
      </c>
      <c r="AU524" s="155" t="s">
        <v>87</v>
      </c>
      <c r="AV524" s="12" t="s">
        <v>87</v>
      </c>
      <c r="AW524" s="12" t="s">
        <v>38</v>
      </c>
      <c r="AX524" s="12" t="s">
        <v>85</v>
      </c>
      <c r="AY524" s="155" t="s">
        <v>137</v>
      </c>
    </row>
    <row r="525" spans="2:65" s="1" customFormat="1" ht="16.5" customHeight="1">
      <c r="B525" s="33"/>
      <c r="C525" s="145" t="s">
        <v>389</v>
      </c>
      <c r="D525" s="145" t="s">
        <v>165</v>
      </c>
      <c r="E525" s="146" t="s">
        <v>1257</v>
      </c>
      <c r="F525" s="147" t="s">
        <v>1258</v>
      </c>
      <c r="G525" s="148" t="s">
        <v>484</v>
      </c>
      <c r="H525" s="149">
        <v>626.375</v>
      </c>
      <c r="I525" s="150"/>
      <c r="J525" s="151">
        <f>ROUND(I525*H525,2)</f>
        <v>0</v>
      </c>
      <c r="K525" s="147" t="s">
        <v>535</v>
      </c>
      <c r="L525" s="33"/>
      <c r="M525" s="152" t="s">
        <v>21</v>
      </c>
      <c r="N525" s="153" t="s">
        <v>48</v>
      </c>
      <c r="P525" s="136">
        <f>O525*H525</f>
        <v>0</v>
      </c>
      <c r="Q525" s="136">
        <v>0</v>
      </c>
      <c r="R525" s="136">
        <f>Q525*H525</f>
        <v>0</v>
      </c>
      <c r="S525" s="136">
        <v>0</v>
      </c>
      <c r="T525" s="137">
        <f>S525*H525</f>
        <v>0</v>
      </c>
      <c r="AR525" s="138" t="s">
        <v>153</v>
      </c>
      <c r="AT525" s="138" t="s">
        <v>165</v>
      </c>
      <c r="AU525" s="138" t="s">
        <v>87</v>
      </c>
      <c r="AY525" s="18" t="s">
        <v>137</v>
      </c>
      <c r="BE525" s="139">
        <f>IF(N525="základní",J525,0)</f>
        <v>0</v>
      </c>
      <c r="BF525" s="139">
        <f>IF(N525="snížená",J525,0)</f>
        <v>0</v>
      </c>
      <c r="BG525" s="139">
        <f>IF(N525="zákl. přenesená",J525,0)</f>
        <v>0</v>
      </c>
      <c r="BH525" s="139">
        <f>IF(N525="sníž. přenesená",J525,0)</f>
        <v>0</v>
      </c>
      <c r="BI525" s="139">
        <f>IF(N525="nulová",J525,0)</f>
        <v>0</v>
      </c>
      <c r="BJ525" s="18" t="s">
        <v>85</v>
      </c>
      <c r="BK525" s="139">
        <f>ROUND(I525*H525,2)</f>
        <v>0</v>
      </c>
      <c r="BL525" s="18" t="s">
        <v>153</v>
      </c>
      <c r="BM525" s="138" t="s">
        <v>1259</v>
      </c>
    </row>
    <row r="526" spans="2:65" s="1" customFormat="1" ht="11.25">
      <c r="B526" s="33"/>
      <c r="D526" s="140" t="s">
        <v>147</v>
      </c>
      <c r="F526" s="141" t="s">
        <v>1260</v>
      </c>
      <c r="I526" s="142"/>
      <c r="L526" s="33"/>
      <c r="M526" s="143"/>
      <c r="T526" s="54"/>
      <c r="AT526" s="18" t="s">
        <v>147</v>
      </c>
      <c r="AU526" s="18" t="s">
        <v>87</v>
      </c>
    </row>
    <row r="527" spans="2:65" s="1" customFormat="1" ht="11.25">
      <c r="B527" s="33"/>
      <c r="D527" s="163" t="s">
        <v>538</v>
      </c>
      <c r="F527" s="164" t="s">
        <v>1261</v>
      </c>
      <c r="I527" s="142"/>
      <c r="L527" s="33"/>
      <c r="M527" s="143"/>
      <c r="T527" s="54"/>
      <c r="AT527" s="18" t="s">
        <v>538</v>
      </c>
      <c r="AU527" s="18" t="s">
        <v>87</v>
      </c>
    </row>
    <row r="528" spans="2:65" s="1" customFormat="1" ht="39">
      <c r="B528" s="33"/>
      <c r="D528" s="140" t="s">
        <v>149</v>
      </c>
      <c r="F528" s="144" t="s">
        <v>1236</v>
      </c>
      <c r="I528" s="142"/>
      <c r="L528" s="33"/>
      <c r="M528" s="143"/>
      <c r="T528" s="54"/>
      <c r="AT528" s="18" t="s">
        <v>149</v>
      </c>
      <c r="AU528" s="18" t="s">
        <v>87</v>
      </c>
    </row>
    <row r="529" spans="2:65" s="13" customFormat="1" ht="11.25">
      <c r="B529" s="165"/>
      <c r="D529" s="140" t="s">
        <v>253</v>
      </c>
      <c r="E529" s="166" t="s">
        <v>21</v>
      </c>
      <c r="F529" s="167" t="s">
        <v>1262</v>
      </c>
      <c r="H529" s="166" t="s">
        <v>21</v>
      </c>
      <c r="I529" s="168"/>
      <c r="L529" s="165"/>
      <c r="M529" s="169"/>
      <c r="T529" s="170"/>
      <c r="AT529" s="166" t="s">
        <v>253</v>
      </c>
      <c r="AU529" s="166" t="s">
        <v>87</v>
      </c>
      <c r="AV529" s="13" t="s">
        <v>85</v>
      </c>
      <c r="AW529" s="13" t="s">
        <v>38</v>
      </c>
      <c r="AX529" s="13" t="s">
        <v>77</v>
      </c>
      <c r="AY529" s="166" t="s">
        <v>137</v>
      </c>
    </row>
    <row r="530" spans="2:65" s="12" customFormat="1" ht="11.25">
      <c r="B530" s="154"/>
      <c r="D530" s="140" t="s">
        <v>253</v>
      </c>
      <c r="E530" s="155" t="s">
        <v>21</v>
      </c>
      <c r="F530" s="156" t="s">
        <v>1263</v>
      </c>
      <c r="H530" s="157">
        <v>3.36</v>
      </c>
      <c r="I530" s="158"/>
      <c r="L530" s="154"/>
      <c r="M530" s="159"/>
      <c r="T530" s="160"/>
      <c r="AT530" s="155" t="s">
        <v>253</v>
      </c>
      <c r="AU530" s="155" t="s">
        <v>87</v>
      </c>
      <c r="AV530" s="12" t="s">
        <v>87</v>
      </c>
      <c r="AW530" s="12" t="s">
        <v>38</v>
      </c>
      <c r="AX530" s="12" t="s">
        <v>77</v>
      </c>
      <c r="AY530" s="155" t="s">
        <v>137</v>
      </c>
    </row>
    <row r="531" spans="2:65" s="13" customFormat="1" ht="11.25">
      <c r="B531" s="165"/>
      <c r="D531" s="140" t="s">
        <v>253</v>
      </c>
      <c r="E531" s="166" t="s">
        <v>21</v>
      </c>
      <c r="F531" s="167" t="s">
        <v>1141</v>
      </c>
      <c r="H531" s="166" t="s">
        <v>21</v>
      </c>
      <c r="I531" s="168"/>
      <c r="L531" s="165"/>
      <c r="M531" s="169"/>
      <c r="T531" s="170"/>
      <c r="AT531" s="166" t="s">
        <v>253</v>
      </c>
      <c r="AU531" s="166" t="s">
        <v>87</v>
      </c>
      <c r="AV531" s="13" t="s">
        <v>85</v>
      </c>
      <c r="AW531" s="13" t="s">
        <v>38</v>
      </c>
      <c r="AX531" s="13" t="s">
        <v>77</v>
      </c>
      <c r="AY531" s="166" t="s">
        <v>137</v>
      </c>
    </row>
    <row r="532" spans="2:65" s="12" customFormat="1" ht="11.25">
      <c r="B532" s="154"/>
      <c r="D532" s="140" t="s">
        <v>253</v>
      </c>
      <c r="E532" s="155" t="s">
        <v>21</v>
      </c>
      <c r="F532" s="156" t="s">
        <v>1264</v>
      </c>
      <c r="H532" s="157">
        <v>293.86500000000001</v>
      </c>
      <c r="I532" s="158"/>
      <c r="L532" s="154"/>
      <c r="M532" s="159"/>
      <c r="T532" s="160"/>
      <c r="AT532" s="155" t="s">
        <v>253</v>
      </c>
      <c r="AU532" s="155" t="s">
        <v>87</v>
      </c>
      <c r="AV532" s="12" t="s">
        <v>87</v>
      </c>
      <c r="AW532" s="12" t="s">
        <v>38</v>
      </c>
      <c r="AX532" s="12" t="s">
        <v>77</v>
      </c>
      <c r="AY532" s="155" t="s">
        <v>137</v>
      </c>
    </row>
    <row r="533" spans="2:65" s="13" customFormat="1" ht="11.25">
      <c r="B533" s="165"/>
      <c r="D533" s="140" t="s">
        <v>253</v>
      </c>
      <c r="E533" s="166" t="s">
        <v>21</v>
      </c>
      <c r="F533" s="167" t="s">
        <v>1145</v>
      </c>
      <c r="H533" s="166" t="s">
        <v>21</v>
      </c>
      <c r="I533" s="168"/>
      <c r="L533" s="165"/>
      <c r="M533" s="169"/>
      <c r="T533" s="170"/>
      <c r="AT533" s="166" t="s">
        <v>253</v>
      </c>
      <c r="AU533" s="166" t="s">
        <v>87</v>
      </c>
      <c r="AV533" s="13" t="s">
        <v>85</v>
      </c>
      <c r="AW533" s="13" t="s">
        <v>38</v>
      </c>
      <c r="AX533" s="13" t="s">
        <v>77</v>
      </c>
      <c r="AY533" s="166" t="s">
        <v>137</v>
      </c>
    </row>
    <row r="534" spans="2:65" s="12" customFormat="1" ht="11.25">
      <c r="B534" s="154"/>
      <c r="D534" s="140" t="s">
        <v>253</v>
      </c>
      <c r="E534" s="155" t="s">
        <v>21</v>
      </c>
      <c r="F534" s="156" t="s">
        <v>1265</v>
      </c>
      <c r="H534" s="157">
        <v>329.15</v>
      </c>
      <c r="I534" s="158"/>
      <c r="L534" s="154"/>
      <c r="M534" s="159"/>
      <c r="T534" s="160"/>
      <c r="AT534" s="155" t="s">
        <v>253</v>
      </c>
      <c r="AU534" s="155" t="s">
        <v>87</v>
      </c>
      <c r="AV534" s="12" t="s">
        <v>87</v>
      </c>
      <c r="AW534" s="12" t="s">
        <v>38</v>
      </c>
      <c r="AX534" s="12" t="s">
        <v>77</v>
      </c>
      <c r="AY534" s="155" t="s">
        <v>137</v>
      </c>
    </row>
    <row r="535" spans="2:65" s="14" customFormat="1" ht="11.25">
      <c r="B535" s="178"/>
      <c r="D535" s="140" t="s">
        <v>253</v>
      </c>
      <c r="E535" s="179" t="s">
        <v>783</v>
      </c>
      <c r="F535" s="180" t="s">
        <v>837</v>
      </c>
      <c r="H535" s="181">
        <v>626.375</v>
      </c>
      <c r="I535" s="182"/>
      <c r="L535" s="178"/>
      <c r="M535" s="183"/>
      <c r="T535" s="184"/>
      <c r="AT535" s="179" t="s">
        <v>253</v>
      </c>
      <c r="AU535" s="179" t="s">
        <v>87</v>
      </c>
      <c r="AV535" s="14" t="s">
        <v>153</v>
      </c>
      <c r="AW535" s="14" t="s">
        <v>38</v>
      </c>
      <c r="AX535" s="14" t="s">
        <v>85</v>
      </c>
      <c r="AY535" s="179" t="s">
        <v>137</v>
      </c>
    </row>
    <row r="536" spans="2:65" s="1" customFormat="1" ht="16.5" customHeight="1">
      <c r="B536" s="33"/>
      <c r="C536" s="145" t="s">
        <v>392</v>
      </c>
      <c r="D536" s="145" t="s">
        <v>165</v>
      </c>
      <c r="E536" s="146" t="s">
        <v>1266</v>
      </c>
      <c r="F536" s="147" t="s">
        <v>1267</v>
      </c>
      <c r="G536" s="148" t="s">
        <v>574</v>
      </c>
      <c r="H536" s="149">
        <v>30.637</v>
      </c>
      <c r="I536" s="150"/>
      <c r="J536" s="151">
        <f>ROUND(I536*H536,2)</f>
        <v>0</v>
      </c>
      <c r="K536" s="147" t="s">
        <v>535</v>
      </c>
      <c r="L536" s="33"/>
      <c r="M536" s="152" t="s">
        <v>21</v>
      </c>
      <c r="N536" s="153" t="s">
        <v>48</v>
      </c>
      <c r="P536" s="136">
        <f>O536*H536</f>
        <v>0</v>
      </c>
      <c r="Q536" s="136">
        <v>0</v>
      </c>
      <c r="R536" s="136">
        <f>Q536*H536</f>
        <v>0</v>
      </c>
      <c r="S536" s="136">
        <v>0</v>
      </c>
      <c r="T536" s="137">
        <f>S536*H536</f>
        <v>0</v>
      </c>
      <c r="AR536" s="138" t="s">
        <v>153</v>
      </c>
      <c r="AT536" s="138" t="s">
        <v>165</v>
      </c>
      <c r="AU536" s="138" t="s">
        <v>87</v>
      </c>
      <c r="AY536" s="18" t="s">
        <v>137</v>
      </c>
      <c r="BE536" s="139">
        <f>IF(N536="základní",J536,0)</f>
        <v>0</v>
      </c>
      <c r="BF536" s="139">
        <f>IF(N536="snížená",J536,0)</f>
        <v>0</v>
      </c>
      <c r="BG536" s="139">
        <f>IF(N536="zákl. přenesená",J536,0)</f>
        <v>0</v>
      </c>
      <c r="BH536" s="139">
        <f>IF(N536="sníž. přenesená",J536,0)</f>
        <v>0</v>
      </c>
      <c r="BI536" s="139">
        <f>IF(N536="nulová",J536,0)</f>
        <v>0</v>
      </c>
      <c r="BJ536" s="18" t="s">
        <v>85</v>
      </c>
      <c r="BK536" s="139">
        <f>ROUND(I536*H536,2)</f>
        <v>0</v>
      </c>
      <c r="BL536" s="18" t="s">
        <v>153</v>
      </c>
      <c r="BM536" s="138" t="s">
        <v>1268</v>
      </c>
    </row>
    <row r="537" spans="2:65" s="1" customFormat="1" ht="11.25">
      <c r="B537" s="33"/>
      <c r="D537" s="140" t="s">
        <v>147</v>
      </c>
      <c r="F537" s="141" t="s">
        <v>1269</v>
      </c>
      <c r="I537" s="142"/>
      <c r="L537" s="33"/>
      <c r="M537" s="143"/>
      <c r="T537" s="54"/>
      <c r="AT537" s="18" t="s">
        <v>147</v>
      </c>
      <c r="AU537" s="18" t="s">
        <v>87</v>
      </c>
    </row>
    <row r="538" spans="2:65" s="1" customFormat="1" ht="11.25">
      <c r="B538" s="33"/>
      <c r="D538" s="163" t="s">
        <v>538</v>
      </c>
      <c r="F538" s="164" t="s">
        <v>1270</v>
      </c>
      <c r="I538" s="142"/>
      <c r="L538" s="33"/>
      <c r="M538" s="143"/>
      <c r="T538" s="54"/>
      <c r="AT538" s="18" t="s">
        <v>538</v>
      </c>
      <c r="AU538" s="18" t="s">
        <v>87</v>
      </c>
    </row>
    <row r="539" spans="2:65" s="1" customFormat="1" ht="39">
      <c r="B539" s="33"/>
      <c r="D539" s="140" t="s">
        <v>149</v>
      </c>
      <c r="F539" s="144" t="s">
        <v>1236</v>
      </c>
      <c r="I539" s="142"/>
      <c r="L539" s="33"/>
      <c r="M539" s="143"/>
      <c r="T539" s="54"/>
      <c r="AT539" s="18" t="s">
        <v>149</v>
      </c>
      <c r="AU539" s="18" t="s">
        <v>87</v>
      </c>
    </row>
    <row r="540" spans="2:65" s="13" customFormat="1" ht="11.25">
      <c r="B540" s="165"/>
      <c r="D540" s="140" t="s">
        <v>253</v>
      </c>
      <c r="E540" s="166" t="s">
        <v>21</v>
      </c>
      <c r="F540" s="167" t="s">
        <v>1141</v>
      </c>
      <c r="H540" s="166" t="s">
        <v>21</v>
      </c>
      <c r="I540" s="168"/>
      <c r="L540" s="165"/>
      <c r="M540" s="169"/>
      <c r="T540" s="170"/>
      <c r="AT540" s="166" t="s">
        <v>253</v>
      </c>
      <c r="AU540" s="166" t="s">
        <v>87</v>
      </c>
      <c r="AV540" s="13" t="s">
        <v>85</v>
      </c>
      <c r="AW540" s="13" t="s">
        <v>38</v>
      </c>
      <c r="AX540" s="13" t="s">
        <v>77</v>
      </c>
      <c r="AY540" s="166" t="s">
        <v>137</v>
      </c>
    </row>
    <row r="541" spans="2:65" s="13" customFormat="1" ht="11.25">
      <c r="B541" s="165"/>
      <c r="D541" s="140" t="s">
        <v>253</v>
      </c>
      <c r="E541" s="166" t="s">
        <v>21</v>
      </c>
      <c r="F541" s="167" t="s">
        <v>1142</v>
      </c>
      <c r="H541" s="166" t="s">
        <v>21</v>
      </c>
      <c r="I541" s="168"/>
      <c r="L541" s="165"/>
      <c r="M541" s="169"/>
      <c r="T541" s="170"/>
      <c r="AT541" s="166" t="s">
        <v>253</v>
      </c>
      <c r="AU541" s="166" t="s">
        <v>87</v>
      </c>
      <c r="AV541" s="13" t="s">
        <v>85</v>
      </c>
      <c r="AW541" s="13" t="s">
        <v>38</v>
      </c>
      <c r="AX541" s="13" t="s">
        <v>77</v>
      </c>
      <c r="AY541" s="166" t="s">
        <v>137</v>
      </c>
    </row>
    <row r="542" spans="2:65" s="12" customFormat="1" ht="11.25">
      <c r="B542" s="154"/>
      <c r="D542" s="140" t="s">
        <v>253</v>
      </c>
      <c r="E542" s="155" t="s">
        <v>21</v>
      </c>
      <c r="F542" s="156" t="s">
        <v>1271</v>
      </c>
      <c r="H542" s="157">
        <v>14.394</v>
      </c>
      <c r="I542" s="158"/>
      <c r="L542" s="154"/>
      <c r="M542" s="159"/>
      <c r="T542" s="160"/>
      <c r="AT542" s="155" t="s">
        <v>253</v>
      </c>
      <c r="AU542" s="155" t="s">
        <v>87</v>
      </c>
      <c r="AV542" s="12" t="s">
        <v>87</v>
      </c>
      <c r="AW542" s="12" t="s">
        <v>38</v>
      </c>
      <c r="AX542" s="12" t="s">
        <v>77</v>
      </c>
      <c r="AY542" s="155" t="s">
        <v>137</v>
      </c>
    </row>
    <row r="543" spans="2:65" s="13" customFormat="1" ht="11.25">
      <c r="B543" s="165"/>
      <c r="D543" s="140" t="s">
        <v>253</v>
      </c>
      <c r="E543" s="166" t="s">
        <v>21</v>
      </c>
      <c r="F543" s="167" t="s">
        <v>1145</v>
      </c>
      <c r="H543" s="166" t="s">
        <v>21</v>
      </c>
      <c r="I543" s="168"/>
      <c r="L543" s="165"/>
      <c r="M543" s="169"/>
      <c r="T543" s="170"/>
      <c r="AT543" s="166" t="s">
        <v>253</v>
      </c>
      <c r="AU543" s="166" t="s">
        <v>87</v>
      </c>
      <c r="AV543" s="13" t="s">
        <v>85</v>
      </c>
      <c r="AW543" s="13" t="s">
        <v>38</v>
      </c>
      <c r="AX543" s="13" t="s">
        <v>77</v>
      </c>
      <c r="AY543" s="166" t="s">
        <v>137</v>
      </c>
    </row>
    <row r="544" spans="2:65" s="12" customFormat="1" ht="11.25">
      <c r="B544" s="154"/>
      <c r="D544" s="140" t="s">
        <v>253</v>
      </c>
      <c r="E544" s="155" t="s">
        <v>21</v>
      </c>
      <c r="F544" s="156" t="s">
        <v>1272</v>
      </c>
      <c r="H544" s="157">
        <v>16.242999999999999</v>
      </c>
      <c r="I544" s="158"/>
      <c r="L544" s="154"/>
      <c r="M544" s="159"/>
      <c r="T544" s="160"/>
      <c r="AT544" s="155" t="s">
        <v>253</v>
      </c>
      <c r="AU544" s="155" t="s">
        <v>87</v>
      </c>
      <c r="AV544" s="12" t="s">
        <v>87</v>
      </c>
      <c r="AW544" s="12" t="s">
        <v>38</v>
      </c>
      <c r="AX544" s="12" t="s">
        <v>77</v>
      </c>
      <c r="AY544" s="155" t="s">
        <v>137</v>
      </c>
    </row>
    <row r="545" spans="2:65" s="14" customFormat="1" ht="11.25">
      <c r="B545" s="178"/>
      <c r="D545" s="140" t="s">
        <v>253</v>
      </c>
      <c r="E545" s="179" t="s">
        <v>579</v>
      </c>
      <c r="F545" s="180" t="s">
        <v>837</v>
      </c>
      <c r="H545" s="181">
        <v>30.637</v>
      </c>
      <c r="I545" s="182"/>
      <c r="L545" s="178"/>
      <c r="M545" s="183"/>
      <c r="T545" s="184"/>
      <c r="AT545" s="179" t="s">
        <v>253</v>
      </c>
      <c r="AU545" s="179" t="s">
        <v>87</v>
      </c>
      <c r="AV545" s="14" t="s">
        <v>153</v>
      </c>
      <c r="AW545" s="14" t="s">
        <v>38</v>
      </c>
      <c r="AX545" s="14" t="s">
        <v>85</v>
      </c>
      <c r="AY545" s="179" t="s">
        <v>137</v>
      </c>
    </row>
    <row r="546" spans="2:65" s="1" customFormat="1" ht="16.5" customHeight="1">
      <c r="B546" s="33"/>
      <c r="C546" s="145" t="s">
        <v>395</v>
      </c>
      <c r="D546" s="145" t="s">
        <v>165</v>
      </c>
      <c r="E546" s="146" t="s">
        <v>1273</v>
      </c>
      <c r="F546" s="147" t="s">
        <v>1274</v>
      </c>
      <c r="G546" s="148" t="s">
        <v>574</v>
      </c>
      <c r="H546" s="149">
        <v>130.416</v>
      </c>
      <c r="I546" s="150"/>
      <c r="J546" s="151">
        <f>ROUND(I546*H546,2)</f>
        <v>0</v>
      </c>
      <c r="K546" s="147" t="s">
        <v>535</v>
      </c>
      <c r="L546" s="33"/>
      <c r="M546" s="152" t="s">
        <v>21</v>
      </c>
      <c r="N546" s="153" t="s">
        <v>48</v>
      </c>
      <c r="P546" s="136">
        <f>O546*H546</f>
        <v>0</v>
      </c>
      <c r="Q546" s="136">
        <v>1.89</v>
      </c>
      <c r="R546" s="136">
        <f>Q546*H546</f>
        <v>246.48623999999998</v>
      </c>
      <c r="S546" s="136">
        <v>0</v>
      </c>
      <c r="T546" s="137">
        <f>S546*H546</f>
        <v>0</v>
      </c>
      <c r="AR546" s="138" t="s">
        <v>153</v>
      </c>
      <c r="AT546" s="138" t="s">
        <v>165</v>
      </c>
      <c r="AU546" s="138" t="s">
        <v>87</v>
      </c>
      <c r="AY546" s="18" t="s">
        <v>137</v>
      </c>
      <c r="BE546" s="139">
        <f>IF(N546="základní",J546,0)</f>
        <v>0</v>
      </c>
      <c r="BF546" s="139">
        <f>IF(N546="snížená",J546,0)</f>
        <v>0</v>
      </c>
      <c r="BG546" s="139">
        <f>IF(N546="zákl. přenesená",J546,0)</f>
        <v>0</v>
      </c>
      <c r="BH546" s="139">
        <f>IF(N546="sníž. přenesená",J546,0)</f>
        <v>0</v>
      </c>
      <c r="BI546" s="139">
        <f>IF(N546="nulová",J546,0)</f>
        <v>0</v>
      </c>
      <c r="BJ546" s="18" t="s">
        <v>85</v>
      </c>
      <c r="BK546" s="139">
        <f>ROUND(I546*H546,2)</f>
        <v>0</v>
      </c>
      <c r="BL546" s="18" t="s">
        <v>153</v>
      </c>
      <c r="BM546" s="138" t="s">
        <v>1275</v>
      </c>
    </row>
    <row r="547" spans="2:65" s="1" customFormat="1" ht="11.25">
      <c r="B547" s="33"/>
      <c r="D547" s="140" t="s">
        <v>147</v>
      </c>
      <c r="F547" s="141" t="s">
        <v>1276</v>
      </c>
      <c r="I547" s="142"/>
      <c r="L547" s="33"/>
      <c r="M547" s="143"/>
      <c r="T547" s="54"/>
      <c r="AT547" s="18" t="s">
        <v>147</v>
      </c>
      <c r="AU547" s="18" t="s">
        <v>87</v>
      </c>
    </row>
    <row r="548" spans="2:65" s="1" customFormat="1" ht="11.25">
      <c r="B548" s="33"/>
      <c r="D548" s="163" t="s">
        <v>538</v>
      </c>
      <c r="F548" s="164" t="s">
        <v>1277</v>
      </c>
      <c r="I548" s="142"/>
      <c r="L548" s="33"/>
      <c r="M548" s="143"/>
      <c r="T548" s="54"/>
      <c r="AT548" s="18" t="s">
        <v>538</v>
      </c>
      <c r="AU548" s="18" t="s">
        <v>87</v>
      </c>
    </row>
    <row r="549" spans="2:65" s="13" customFormat="1" ht="11.25">
      <c r="B549" s="165"/>
      <c r="D549" s="140" t="s">
        <v>253</v>
      </c>
      <c r="E549" s="166" t="s">
        <v>21</v>
      </c>
      <c r="F549" s="167" t="s">
        <v>1278</v>
      </c>
      <c r="H549" s="166" t="s">
        <v>21</v>
      </c>
      <c r="I549" s="168"/>
      <c r="L549" s="165"/>
      <c r="M549" s="169"/>
      <c r="T549" s="170"/>
      <c r="AT549" s="166" t="s">
        <v>253</v>
      </c>
      <c r="AU549" s="166" t="s">
        <v>87</v>
      </c>
      <c r="AV549" s="13" t="s">
        <v>85</v>
      </c>
      <c r="AW549" s="13" t="s">
        <v>38</v>
      </c>
      <c r="AX549" s="13" t="s">
        <v>77</v>
      </c>
      <c r="AY549" s="166" t="s">
        <v>137</v>
      </c>
    </row>
    <row r="550" spans="2:65" s="12" customFormat="1" ht="11.25">
      <c r="B550" s="154"/>
      <c r="D550" s="140" t="s">
        <v>253</v>
      </c>
      <c r="E550" s="155" t="s">
        <v>21</v>
      </c>
      <c r="F550" s="156" t="s">
        <v>1279</v>
      </c>
      <c r="H550" s="157">
        <v>130.416</v>
      </c>
      <c r="I550" s="158"/>
      <c r="L550" s="154"/>
      <c r="M550" s="159"/>
      <c r="T550" s="160"/>
      <c r="AT550" s="155" t="s">
        <v>253</v>
      </c>
      <c r="AU550" s="155" t="s">
        <v>87</v>
      </c>
      <c r="AV550" s="12" t="s">
        <v>87</v>
      </c>
      <c r="AW550" s="12" t="s">
        <v>38</v>
      </c>
      <c r="AX550" s="12" t="s">
        <v>85</v>
      </c>
      <c r="AY550" s="155" t="s">
        <v>137</v>
      </c>
    </row>
    <row r="551" spans="2:65" s="1" customFormat="1" ht="16.5" customHeight="1">
      <c r="B551" s="33"/>
      <c r="C551" s="145" t="s">
        <v>400</v>
      </c>
      <c r="D551" s="145" t="s">
        <v>165</v>
      </c>
      <c r="E551" s="146" t="s">
        <v>1280</v>
      </c>
      <c r="F551" s="147" t="s">
        <v>1281</v>
      </c>
      <c r="G551" s="148" t="s">
        <v>484</v>
      </c>
      <c r="H551" s="149">
        <v>265.238</v>
      </c>
      <c r="I551" s="150"/>
      <c r="J551" s="151">
        <f>ROUND(I551*H551,2)</f>
        <v>0</v>
      </c>
      <c r="K551" s="147" t="s">
        <v>535</v>
      </c>
      <c r="L551" s="33"/>
      <c r="M551" s="152" t="s">
        <v>21</v>
      </c>
      <c r="N551" s="153" t="s">
        <v>48</v>
      </c>
      <c r="P551" s="136">
        <f>O551*H551</f>
        <v>0</v>
      </c>
      <c r="Q551" s="136">
        <v>0.93779000000000001</v>
      </c>
      <c r="R551" s="136">
        <f>Q551*H551</f>
        <v>248.73754402</v>
      </c>
      <c r="S551" s="136">
        <v>0</v>
      </c>
      <c r="T551" s="137">
        <f>S551*H551</f>
        <v>0</v>
      </c>
      <c r="AR551" s="138" t="s">
        <v>153</v>
      </c>
      <c r="AT551" s="138" t="s">
        <v>165</v>
      </c>
      <c r="AU551" s="138" t="s">
        <v>87</v>
      </c>
      <c r="AY551" s="18" t="s">
        <v>137</v>
      </c>
      <c r="BE551" s="139">
        <f>IF(N551="základní",J551,0)</f>
        <v>0</v>
      </c>
      <c r="BF551" s="139">
        <f>IF(N551="snížená",J551,0)</f>
        <v>0</v>
      </c>
      <c r="BG551" s="139">
        <f>IF(N551="zákl. přenesená",J551,0)</f>
        <v>0</v>
      </c>
      <c r="BH551" s="139">
        <f>IF(N551="sníž. přenesená",J551,0)</f>
        <v>0</v>
      </c>
      <c r="BI551" s="139">
        <f>IF(N551="nulová",J551,0)</f>
        <v>0</v>
      </c>
      <c r="BJ551" s="18" t="s">
        <v>85</v>
      </c>
      <c r="BK551" s="139">
        <f>ROUND(I551*H551,2)</f>
        <v>0</v>
      </c>
      <c r="BL551" s="18" t="s">
        <v>153</v>
      </c>
      <c r="BM551" s="138" t="s">
        <v>1282</v>
      </c>
    </row>
    <row r="552" spans="2:65" s="1" customFormat="1" ht="11.25">
      <c r="B552" s="33"/>
      <c r="D552" s="140" t="s">
        <v>147</v>
      </c>
      <c r="F552" s="141" t="s">
        <v>1283</v>
      </c>
      <c r="I552" s="142"/>
      <c r="L552" s="33"/>
      <c r="M552" s="143"/>
      <c r="T552" s="54"/>
      <c r="AT552" s="18" t="s">
        <v>147</v>
      </c>
      <c r="AU552" s="18" t="s">
        <v>87</v>
      </c>
    </row>
    <row r="553" spans="2:65" s="1" customFormat="1" ht="11.25">
      <c r="B553" s="33"/>
      <c r="D553" s="163" t="s">
        <v>538</v>
      </c>
      <c r="F553" s="164" t="s">
        <v>1284</v>
      </c>
      <c r="I553" s="142"/>
      <c r="L553" s="33"/>
      <c r="M553" s="143"/>
      <c r="T553" s="54"/>
      <c r="AT553" s="18" t="s">
        <v>538</v>
      </c>
      <c r="AU553" s="18" t="s">
        <v>87</v>
      </c>
    </row>
    <row r="554" spans="2:65" s="13" customFormat="1" ht="11.25">
      <c r="B554" s="165"/>
      <c r="D554" s="140" t="s">
        <v>253</v>
      </c>
      <c r="E554" s="166" t="s">
        <v>21</v>
      </c>
      <c r="F554" s="167" t="s">
        <v>1285</v>
      </c>
      <c r="H554" s="166" t="s">
        <v>21</v>
      </c>
      <c r="I554" s="168"/>
      <c r="L554" s="165"/>
      <c r="M554" s="169"/>
      <c r="T554" s="170"/>
      <c r="AT554" s="166" t="s">
        <v>253</v>
      </c>
      <c r="AU554" s="166" t="s">
        <v>87</v>
      </c>
      <c r="AV554" s="13" t="s">
        <v>85</v>
      </c>
      <c r="AW554" s="13" t="s">
        <v>38</v>
      </c>
      <c r="AX554" s="13" t="s">
        <v>77</v>
      </c>
      <c r="AY554" s="166" t="s">
        <v>137</v>
      </c>
    </row>
    <row r="555" spans="2:65" s="12" customFormat="1" ht="11.25">
      <c r="B555" s="154"/>
      <c r="D555" s="140" t="s">
        <v>253</v>
      </c>
      <c r="E555" s="155" t="s">
        <v>21</v>
      </c>
      <c r="F555" s="156" t="s">
        <v>1286</v>
      </c>
      <c r="H555" s="157">
        <v>153.40799999999999</v>
      </c>
      <c r="I555" s="158"/>
      <c r="L555" s="154"/>
      <c r="M555" s="159"/>
      <c r="T555" s="160"/>
      <c r="AT555" s="155" t="s">
        <v>253</v>
      </c>
      <c r="AU555" s="155" t="s">
        <v>87</v>
      </c>
      <c r="AV555" s="12" t="s">
        <v>87</v>
      </c>
      <c r="AW555" s="12" t="s">
        <v>38</v>
      </c>
      <c r="AX555" s="12" t="s">
        <v>77</v>
      </c>
      <c r="AY555" s="155" t="s">
        <v>137</v>
      </c>
    </row>
    <row r="556" spans="2:65" s="12" customFormat="1" ht="11.25">
      <c r="B556" s="154"/>
      <c r="D556" s="140" t="s">
        <v>253</v>
      </c>
      <c r="E556" s="155" t="s">
        <v>21</v>
      </c>
      <c r="F556" s="156" t="s">
        <v>1287</v>
      </c>
      <c r="H556" s="157">
        <v>111.83</v>
      </c>
      <c r="I556" s="158"/>
      <c r="L556" s="154"/>
      <c r="M556" s="159"/>
      <c r="T556" s="160"/>
      <c r="AT556" s="155" t="s">
        <v>253</v>
      </c>
      <c r="AU556" s="155" t="s">
        <v>87</v>
      </c>
      <c r="AV556" s="12" t="s">
        <v>87</v>
      </c>
      <c r="AW556" s="12" t="s">
        <v>38</v>
      </c>
      <c r="AX556" s="12" t="s">
        <v>77</v>
      </c>
      <c r="AY556" s="155" t="s">
        <v>137</v>
      </c>
    </row>
    <row r="557" spans="2:65" s="14" customFormat="1" ht="11.25">
      <c r="B557" s="178"/>
      <c r="D557" s="140" t="s">
        <v>253</v>
      </c>
      <c r="E557" s="179" t="s">
        <v>615</v>
      </c>
      <c r="F557" s="180" t="s">
        <v>837</v>
      </c>
      <c r="H557" s="181">
        <v>265.238</v>
      </c>
      <c r="I557" s="182"/>
      <c r="L557" s="178"/>
      <c r="M557" s="183"/>
      <c r="T557" s="184"/>
      <c r="AT557" s="179" t="s">
        <v>253</v>
      </c>
      <c r="AU557" s="179" t="s">
        <v>87</v>
      </c>
      <c r="AV557" s="14" t="s">
        <v>153</v>
      </c>
      <c r="AW557" s="14" t="s">
        <v>38</v>
      </c>
      <c r="AX557" s="14" t="s">
        <v>85</v>
      </c>
      <c r="AY557" s="179" t="s">
        <v>137</v>
      </c>
    </row>
    <row r="558" spans="2:65" s="11" customFormat="1" ht="22.9" customHeight="1">
      <c r="B558" s="116"/>
      <c r="D558" s="117" t="s">
        <v>76</v>
      </c>
      <c r="E558" s="161" t="s">
        <v>164</v>
      </c>
      <c r="F558" s="161" t="s">
        <v>1288</v>
      </c>
      <c r="I558" s="119"/>
      <c r="J558" s="162">
        <f>BK558</f>
        <v>0</v>
      </c>
      <c r="L558" s="116"/>
      <c r="M558" s="121"/>
      <c r="P558" s="122">
        <f>SUM(P559:P653)</f>
        <v>0</v>
      </c>
      <c r="R558" s="122">
        <f>SUM(R559:R653)</f>
        <v>151.74976243999998</v>
      </c>
      <c r="T558" s="123">
        <f>SUM(T559:T653)</f>
        <v>0</v>
      </c>
      <c r="AR558" s="117" t="s">
        <v>85</v>
      </c>
      <c r="AT558" s="124" t="s">
        <v>76</v>
      </c>
      <c r="AU558" s="124" t="s">
        <v>85</v>
      </c>
      <c r="AY558" s="117" t="s">
        <v>137</v>
      </c>
      <c r="BK558" s="125">
        <f>SUM(BK559:BK653)</f>
        <v>0</v>
      </c>
    </row>
    <row r="559" spans="2:65" s="1" customFormat="1" ht="16.5" customHeight="1">
      <c r="B559" s="33"/>
      <c r="C559" s="145" t="s">
        <v>404</v>
      </c>
      <c r="D559" s="145" t="s">
        <v>165</v>
      </c>
      <c r="E559" s="146" t="s">
        <v>1289</v>
      </c>
      <c r="F559" s="147" t="s">
        <v>1290</v>
      </c>
      <c r="G559" s="148" t="s">
        <v>484</v>
      </c>
      <c r="H559" s="149">
        <v>1098.838</v>
      </c>
      <c r="I559" s="150"/>
      <c r="J559" s="151">
        <f>ROUND(I559*H559,2)</f>
        <v>0</v>
      </c>
      <c r="K559" s="147" t="s">
        <v>21</v>
      </c>
      <c r="L559" s="33"/>
      <c r="M559" s="152" t="s">
        <v>21</v>
      </c>
      <c r="N559" s="153" t="s">
        <v>48</v>
      </c>
      <c r="P559" s="136">
        <f>O559*H559</f>
        <v>0</v>
      </c>
      <c r="Q559" s="136">
        <v>0</v>
      </c>
      <c r="R559" s="136">
        <f>Q559*H559</f>
        <v>0</v>
      </c>
      <c r="S559" s="136">
        <v>0</v>
      </c>
      <c r="T559" s="137">
        <f>S559*H559</f>
        <v>0</v>
      </c>
      <c r="AR559" s="138" t="s">
        <v>153</v>
      </c>
      <c r="AT559" s="138" t="s">
        <v>165</v>
      </c>
      <c r="AU559" s="138" t="s">
        <v>87</v>
      </c>
      <c r="AY559" s="18" t="s">
        <v>137</v>
      </c>
      <c r="BE559" s="139">
        <f>IF(N559="základní",J559,0)</f>
        <v>0</v>
      </c>
      <c r="BF559" s="139">
        <f>IF(N559="snížená",J559,0)</f>
        <v>0</v>
      </c>
      <c r="BG559" s="139">
        <f>IF(N559="zákl. přenesená",J559,0)</f>
        <v>0</v>
      </c>
      <c r="BH559" s="139">
        <f>IF(N559="sníž. přenesená",J559,0)</f>
        <v>0</v>
      </c>
      <c r="BI559" s="139">
        <f>IF(N559="nulová",J559,0)</f>
        <v>0</v>
      </c>
      <c r="BJ559" s="18" t="s">
        <v>85</v>
      </c>
      <c r="BK559" s="139">
        <f>ROUND(I559*H559,2)</f>
        <v>0</v>
      </c>
      <c r="BL559" s="18" t="s">
        <v>153</v>
      </c>
      <c r="BM559" s="138" t="s">
        <v>1291</v>
      </c>
    </row>
    <row r="560" spans="2:65" s="1" customFormat="1" ht="11.25">
      <c r="B560" s="33"/>
      <c r="D560" s="140" t="s">
        <v>147</v>
      </c>
      <c r="F560" s="141" t="s">
        <v>1292</v>
      </c>
      <c r="I560" s="142"/>
      <c r="L560" s="33"/>
      <c r="M560" s="143"/>
      <c r="T560" s="54"/>
      <c r="AT560" s="18" t="s">
        <v>147</v>
      </c>
      <c r="AU560" s="18" t="s">
        <v>87</v>
      </c>
    </row>
    <row r="561" spans="2:65" s="1" customFormat="1" ht="19.5">
      <c r="B561" s="33"/>
      <c r="D561" s="140" t="s">
        <v>149</v>
      </c>
      <c r="F561" s="144" t="s">
        <v>1054</v>
      </c>
      <c r="I561" s="142"/>
      <c r="L561" s="33"/>
      <c r="M561" s="143"/>
      <c r="T561" s="54"/>
      <c r="AT561" s="18" t="s">
        <v>149</v>
      </c>
      <c r="AU561" s="18" t="s">
        <v>87</v>
      </c>
    </row>
    <row r="562" spans="2:65" s="13" customFormat="1" ht="11.25">
      <c r="B562" s="165"/>
      <c r="D562" s="140" t="s">
        <v>253</v>
      </c>
      <c r="E562" s="166" t="s">
        <v>21</v>
      </c>
      <c r="F562" s="167" t="s">
        <v>1293</v>
      </c>
      <c r="H562" s="166" t="s">
        <v>21</v>
      </c>
      <c r="I562" s="168"/>
      <c r="L562" s="165"/>
      <c r="M562" s="169"/>
      <c r="T562" s="170"/>
      <c r="AT562" s="166" t="s">
        <v>253</v>
      </c>
      <c r="AU562" s="166" t="s">
        <v>87</v>
      </c>
      <c r="AV562" s="13" t="s">
        <v>85</v>
      </c>
      <c r="AW562" s="13" t="s">
        <v>38</v>
      </c>
      <c r="AX562" s="13" t="s">
        <v>77</v>
      </c>
      <c r="AY562" s="166" t="s">
        <v>137</v>
      </c>
    </row>
    <row r="563" spans="2:65" s="12" customFormat="1" ht="11.25">
      <c r="B563" s="154"/>
      <c r="D563" s="140" t="s">
        <v>253</v>
      </c>
      <c r="E563" s="155" t="s">
        <v>21</v>
      </c>
      <c r="F563" s="156" t="s">
        <v>1294</v>
      </c>
      <c r="H563" s="157">
        <v>416.8</v>
      </c>
      <c r="I563" s="158"/>
      <c r="L563" s="154"/>
      <c r="M563" s="159"/>
      <c r="T563" s="160"/>
      <c r="AT563" s="155" t="s">
        <v>253</v>
      </c>
      <c r="AU563" s="155" t="s">
        <v>87</v>
      </c>
      <c r="AV563" s="12" t="s">
        <v>87</v>
      </c>
      <c r="AW563" s="12" t="s">
        <v>38</v>
      </c>
      <c r="AX563" s="12" t="s">
        <v>77</v>
      </c>
      <c r="AY563" s="155" t="s">
        <v>137</v>
      </c>
    </row>
    <row r="564" spans="2:65" s="12" customFormat="1" ht="11.25">
      <c r="B564" s="154"/>
      <c r="D564" s="140" t="s">
        <v>253</v>
      </c>
      <c r="E564" s="155" t="s">
        <v>21</v>
      </c>
      <c r="F564" s="156" t="s">
        <v>1295</v>
      </c>
      <c r="H564" s="157">
        <v>416.8</v>
      </c>
      <c r="I564" s="158"/>
      <c r="L564" s="154"/>
      <c r="M564" s="159"/>
      <c r="T564" s="160"/>
      <c r="AT564" s="155" t="s">
        <v>253</v>
      </c>
      <c r="AU564" s="155" t="s">
        <v>87</v>
      </c>
      <c r="AV564" s="12" t="s">
        <v>87</v>
      </c>
      <c r="AW564" s="12" t="s">
        <v>38</v>
      </c>
      <c r="AX564" s="12" t="s">
        <v>77</v>
      </c>
      <c r="AY564" s="155" t="s">
        <v>137</v>
      </c>
    </row>
    <row r="565" spans="2:65" s="12" customFormat="1" ht="11.25">
      <c r="B565" s="154"/>
      <c r="D565" s="140" t="s">
        <v>253</v>
      </c>
      <c r="E565" s="155" t="s">
        <v>21</v>
      </c>
      <c r="F565" s="156" t="s">
        <v>1296</v>
      </c>
      <c r="H565" s="157">
        <v>265.238</v>
      </c>
      <c r="I565" s="158"/>
      <c r="L565" s="154"/>
      <c r="M565" s="159"/>
      <c r="T565" s="160"/>
      <c r="AT565" s="155" t="s">
        <v>253</v>
      </c>
      <c r="AU565" s="155" t="s">
        <v>87</v>
      </c>
      <c r="AV565" s="12" t="s">
        <v>87</v>
      </c>
      <c r="AW565" s="12" t="s">
        <v>38</v>
      </c>
      <c r="AX565" s="12" t="s">
        <v>77</v>
      </c>
      <c r="AY565" s="155" t="s">
        <v>137</v>
      </c>
    </row>
    <row r="566" spans="2:65" s="14" customFormat="1" ht="11.25">
      <c r="B566" s="178"/>
      <c r="D566" s="140" t="s">
        <v>253</v>
      </c>
      <c r="E566" s="179" t="s">
        <v>797</v>
      </c>
      <c r="F566" s="180" t="s">
        <v>837</v>
      </c>
      <c r="H566" s="181">
        <v>1098.838</v>
      </c>
      <c r="I566" s="182"/>
      <c r="L566" s="178"/>
      <c r="M566" s="183"/>
      <c r="T566" s="184"/>
      <c r="AT566" s="179" t="s">
        <v>253</v>
      </c>
      <c r="AU566" s="179" t="s">
        <v>87</v>
      </c>
      <c r="AV566" s="14" t="s">
        <v>153</v>
      </c>
      <c r="AW566" s="14" t="s">
        <v>38</v>
      </c>
      <c r="AX566" s="14" t="s">
        <v>85</v>
      </c>
      <c r="AY566" s="179" t="s">
        <v>137</v>
      </c>
    </row>
    <row r="567" spans="2:65" s="1" customFormat="1" ht="16.5" customHeight="1">
      <c r="B567" s="33"/>
      <c r="C567" s="145" t="s">
        <v>408</v>
      </c>
      <c r="D567" s="145" t="s">
        <v>165</v>
      </c>
      <c r="E567" s="146" t="s">
        <v>1297</v>
      </c>
      <c r="F567" s="147" t="s">
        <v>1298</v>
      </c>
      <c r="G567" s="148" t="s">
        <v>484</v>
      </c>
      <c r="H567" s="149">
        <v>1969.15</v>
      </c>
      <c r="I567" s="150"/>
      <c r="J567" s="151">
        <f>ROUND(I567*H567,2)</f>
        <v>0</v>
      </c>
      <c r="K567" s="147" t="s">
        <v>21</v>
      </c>
      <c r="L567" s="33"/>
      <c r="M567" s="152" t="s">
        <v>21</v>
      </c>
      <c r="N567" s="153" t="s">
        <v>48</v>
      </c>
      <c r="P567" s="136">
        <f>O567*H567</f>
        <v>0</v>
      </c>
      <c r="Q567" s="136">
        <v>0</v>
      </c>
      <c r="R567" s="136">
        <f>Q567*H567</f>
        <v>0</v>
      </c>
      <c r="S567" s="136">
        <v>0</v>
      </c>
      <c r="T567" s="137">
        <f>S567*H567</f>
        <v>0</v>
      </c>
      <c r="AR567" s="138" t="s">
        <v>153</v>
      </c>
      <c r="AT567" s="138" t="s">
        <v>165</v>
      </c>
      <c r="AU567" s="138" t="s">
        <v>87</v>
      </c>
      <c r="AY567" s="18" t="s">
        <v>137</v>
      </c>
      <c r="BE567" s="139">
        <f>IF(N567="základní",J567,0)</f>
        <v>0</v>
      </c>
      <c r="BF567" s="139">
        <f>IF(N567="snížená",J567,0)</f>
        <v>0</v>
      </c>
      <c r="BG567" s="139">
        <f>IF(N567="zákl. přenesená",J567,0)</f>
        <v>0</v>
      </c>
      <c r="BH567" s="139">
        <f>IF(N567="sníž. přenesená",J567,0)</f>
        <v>0</v>
      </c>
      <c r="BI567" s="139">
        <f>IF(N567="nulová",J567,0)</f>
        <v>0</v>
      </c>
      <c r="BJ567" s="18" t="s">
        <v>85</v>
      </c>
      <c r="BK567" s="139">
        <f>ROUND(I567*H567,2)</f>
        <v>0</v>
      </c>
      <c r="BL567" s="18" t="s">
        <v>153</v>
      </c>
      <c r="BM567" s="138" t="s">
        <v>1299</v>
      </c>
    </row>
    <row r="568" spans="2:65" s="1" customFormat="1" ht="11.25">
      <c r="B568" s="33"/>
      <c r="D568" s="140" t="s">
        <v>147</v>
      </c>
      <c r="F568" s="141" t="s">
        <v>1300</v>
      </c>
      <c r="I568" s="142"/>
      <c r="L568" s="33"/>
      <c r="M568" s="143"/>
      <c r="T568" s="54"/>
      <c r="AT568" s="18" t="s">
        <v>147</v>
      </c>
      <c r="AU568" s="18" t="s">
        <v>87</v>
      </c>
    </row>
    <row r="569" spans="2:65" s="1" customFormat="1" ht="19.5">
      <c r="B569" s="33"/>
      <c r="D569" s="140" t="s">
        <v>149</v>
      </c>
      <c r="F569" s="144" t="s">
        <v>1054</v>
      </c>
      <c r="I569" s="142"/>
      <c r="L569" s="33"/>
      <c r="M569" s="143"/>
      <c r="T569" s="54"/>
      <c r="AT569" s="18" t="s">
        <v>149</v>
      </c>
      <c r="AU569" s="18" t="s">
        <v>87</v>
      </c>
    </row>
    <row r="570" spans="2:65" s="13" customFormat="1" ht="11.25">
      <c r="B570" s="165"/>
      <c r="D570" s="140" t="s">
        <v>253</v>
      </c>
      <c r="E570" s="166" t="s">
        <v>21</v>
      </c>
      <c r="F570" s="167" t="s">
        <v>1301</v>
      </c>
      <c r="H570" s="166" t="s">
        <v>21</v>
      </c>
      <c r="I570" s="168"/>
      <c r="L570" s="165"/>
      <c r="M570" s="169"/>
      <c r="T570" s="170"/>
      <c r="AT570" s="166" t="s">
        <v>253</v>
      </c>
      <c r="AU570" s="166" t="s">
        <v>87</v>
      </c>
      <c r="AV570" s="13" t="s">
        <v>85</v>
      </c>
      <c r="AW570" s="13" t="s">
        <v>38</v>
      </c>
      <c r="AX570" s="13" t="s">
        <v>77</v>
      </c>
      <c r="AY570" s="166" t="s">
        <v>137</v>
      </c>
    </row>
    <row r="571" spans="2:65" s="13" customFormat="1" ht="11.25">
      <c r="B571" s="165"/>
      <c r="D571" s="140" t="s">
        <v>253</v>
      </c>
      <c r="E571" s="166" t="s">
        <v>21</v>
      </c>
      <c r="F571" s="167" t="s">
        <v>1302</v>
      </c>
      <c r="H571" s="166" t="s">
        <v>21</v>
      </c>
      <c r="I571" s="168"/>
      <c r="L571" s="165"/>
      <c r="M571" s="169"/>
      <c r="T571" s="170"/>
      <c r="AT571" s="166" t="s">
        <v>253</v>
      </c>
      <c r="AU571" s="166" t="s">
        <v>87</v>
      </c>
      <c r="AV571" s="13" t="s">
        <v>85</v>
      </c>
      <c r="AW571" s="13" t="s">
        <v>38</v>
      </c>
      <c r="AX571" s="13" t="s">
        <v>77</v>
      </c>
      <c r="AY571" s="166" t="s">
        <v>137</v>
      </c>
    </row>
    <row r="572" spans="2:65" s="12" customFormat="1" ht="11.25">
      <c r="B572" s="154"/>
      <c r="D572" s="140" t="s">
        <v>253</v>
      </c>
      <c r="E572" s="155" t="s">
        <v>800</v>
      </c>
      <c r="F572" s="156" t="s">
        <v>1303</v>
      </c>
      <c r="H572" s="157">
        <v>1969.15</v>
      </c>
      <c r="I572" s="158"/>
      <c r="L572" s="154"/>
      <c r="M572" s="159"/>
      <c r="T572" s="160"/>
      <c r="AT572" s="155" t="s">
        <v>253</v>
      </c>
      <c r="AU572" s="155" t="s">
        <v>87</v>
      </c>
      <c r="AV572" s="12" t="s">
        <v>87</v>
      </c>
      <c r="AW572" s="12" t="s">
        <v>38</v>
      </c>
      <c r="AX572" s="12" t="s">
        <v>85</v>
      </c>
      <c r="AY572" s="155" t="s">
        <v>137</v>
      </c>
    </row>
    <row r="573" spans="2:65" s="1" customFormat="1" ht="16.5" customHeight="1">
      <c r="B573" s="33"/>
      <c r="C573" s="145" t="s">
        <v>412</v>
      </c>
      <c r="D573" s="145" t="s">
        <v>165</v>
      </c>
      <c r="E573" s="146" t="s">
        <v>1304</v>
      </c>
      <c r="F573" s="147" t="s">
        <v>1305</v>
      </c>
      <c r="G573" s="148" t="s">
        <v>484</v>
      </c>
      <c r="H573" s="149">
        <v>62.7</v>
      </c>
      <c r="I573" s="150"/>
      <c r="J573" s="151">
        <f>ROUND(I573*H573,2)</f>
        <v>0</v>
      </c>
      <c r="K573" s="147" t="s">
        <v>21</v>
      </c>
      <c r="L573" s="33"/>
      <c r="M573" s="152" t="s">
        <v>21</v>
      </c>
      <c r="N573" s="153" t="s">
        <v>48</v>
      </c>
      <c r="P573" s="136">
        <f>O573*H573</f>
        <v>0</v>
      </c>
      <c r="Q573" s="136">
        <v>0.40799999999999997</v>
      </c>
      <c r="R573" s="136">
        <f>Q573*H573</f>
        <v>25.581599999999998</v>
      </c>
      <c r="S573" s="136">
        <v>0</v>
      </c>
      <c r="T573" s="137">
        <f>S573*H573</f>
        <v>0</v>
      </c>
      <c r="AR573" s="138" t="s">
        <v>153</v>
      </c>
      <c r="AT573" s="138" t="s">
        <v>165</v>
      </c>
      <c r="AU573" s="138" t="s">
        <v>87</v>
      </c>
      <c r="AY573" s="18" t="s">
        <v>137</v>
      </c>
      <c r="BE573" s="139">
        <f>IF(N573="základní",J573,0)</f>
        <v>0</v>
      </c>
      <c r="BF573" s="139">
        <f>IF(N573="snížená",J573,0)</f>
        <v>0</v>
      </c>
      <c r="BG573" s="139">
        <f>IF(N573="zákl. přenesená",J573,0)</f>
        <v>0</v>
      </c>
      <c r="BH573" s="139">
        <f>IF(N573="sníž. přenesená",J573,0)</f>
        <v>0</v>
      </c>
      <c r="BI573" s="139">
        <f>IF(N573="nulová",J573,0)</f>
        <v>0</v>
      </c>
      <c r="BJ573" s="18" t="s">
        <v>85</v>
      </c>
      <c r="BK573" s="139">
        <f>ROUND(I573*H573,2)</f>
        <v>0</v>
      </c>
      <c r="BL573" s="18" t="s">
        <v>153</v>
      </c>
      <c r="BM573" s="138" t="s">
        <v>1306</v>
      </c>
    </row>
    <row r="574" spans="2:65" s="1" customFormat="1" ht="11.25">
      <c r="B574" s="33"/>
      <c r="D574" s="140" t="s">
        <v>147</v>
      </c>
      <c r="F574" s="141" t="s">
        <v>1307</v>
      </c>
      <c r="I574" s="142"/>
      <c r="L574" s="33"/>
      <c r="M574" s="143"/>
      <c r="T574" s="54"/>
      <c r="AT574" s="18" t="s">
        <v>147</v>
      </c>
      <c r="AU574" s="18" t="s">
        <v>87</v>
      </c>
    </row>
    <row r="575" spans="2:65" s="13" customFormat="1" ht="11.25">
      <c r="B575" s="165"/>
      <c r="D575" s="140" t="s">
        <v>253</v>
      </c>
      <c r="E575" s="166" t="s">
        <v>21</v>
      </c>
      <c r="F575" s="167" t="s">
        <v>1278</v>
      </c>
      <c r="H575" s="166" t="s">
        <v>21</v>
      </c>
      <c r="I575" s="168"/>
      <c r="L575" s="165"/>
      <c r="M575" s="169"/>
      <c r="T575" s="170"/>
      <c r="AT575" s="166" t="s">
        <v>253</v>
      </c>
      <c r="AU575" s="166" t="s">
        <v>87</v>
      </c>
      <c r="AV575" s="13" t="s">
        <v>85</v>
      </c>
      <c r="AW575" s="13" t="s">
        <v>38</v>
      </c>
      <c r="AX575" s="13" t="s">
        <v>77</v>
      </c>
      <c r="AY575" s="166" t="s">
        <v>137</v>
      </c>
    </row>
    <row r="576" spans="2:65" s="12" customFormat="1" ht="11.25">
      <c r="B576" s="154"/>
      <c r="D576" s="140" t="s">
        <v>253</v>
      </c>
      <c r="E576" s="155" t="s">
        <v>21</v>
      </c>
      <c r="F576" s="156" t="s">
        <v>1308</v>
      </c>
      <c r="H576" s="157">
        <v>62.7</v>
      </c>
      <c r="I576" s="158"/>
      <c r="L576" s="154"/>
      <c r="M576" s="159"/>
      <c r="T576" s="160"/>
      <c r="AT576" s="155" t="s">
        <v>253</v>
      </c>
      <c r="AU576" s="155" t="s">
        <v>87</v>
      </c>
      <c r="AV576" s="12" t="s">
        <v>87</v>
      </c>
      <c r="AW576" s="12" t="s">
        <v>38</v>
      </c>
      <c r="AX576" s="12" t="s">
        <v>85</v>
      </c>
      <c r="AY576" s="155" t="s">
        <v>137</v>
      </c>
    </row>
    <row r="577" spans="2:65" s="1" customFormat="1" ht="16.5" customHeight="1">
      <c r="B577" s="33"/>
      <c r="C577" s="145" t="s">
        <v>146</v>
      </c>
      <c r="D577" s="145" t="s">
        <v>165</v>
      </c>
      <c r="E577" s="146" t="s">
        <v>1309</v>
      </c>
      <c r="F577" s="147" t="s">
        <v>1310</v>
      </c>
      <c r="G577" s="148" t="s">
        <v>484</v>
      </c>
      <c r="H577" s="149">
        <v>3212.35</v>
      </c>
      <c r="I577" s="150"/>
      <c r="J577" s="151">
        <f>ROUND(I577*H577,2)</f>
        <v>0</v>
      </c>
      <c r="K577" s="147" t="s">
        <v>21</v>
      </c>
      <c r="L577" s="33"/>
      <c r="M577" s="152" t="s">
        <v>21</v>
      </c>
      <c r="N577" s="153" t="s">
        <v>48</v>
      </c>
      <c r="P577" s="136">
        <f>O577*H577</f>
        <v>0</v>
      </c>
      <c r="Q577" s="136">
        <v>0</v>
      </c>
      <c r="R577" s="136">
        <f>Q577*H577</f>
        <v>0</v>
      </c>
      <c r="S577" s="136">
        <v>0</v>
      </c>
      <c r="T577" s="137">
        <f>S577*H577</f>
        <v>0</v>
      </c>
      <c r="AR577" s="138" t="s">
        <v>153</v>
      </c>
      <c r="AT577" s="138" t="s">
        <v>165</v>
      </c>
      <c r="AU577" s="138" t="s">
        <v>87</v>
      </c>
      <c r="AY577" s="18" t="s">
        <v>137</v>
      </c>
      <c r="BE577" s="139">
        <f>IF(N577="základní",J577,0)</f>
        <v>0</v>
      </c>
      <c r="BF577" s="139">
        <f>IF(N577="snížená",J577,0)</f>
        <v>0</v>
      </c>
      <c r="BG577" s="139">
        <f>IF(N577="zákl. přenesená",J577,0)</f>
        <v>0</v>
      </c>
      <c r="BH577" s="139">
        <f>IF(N577="sníž. přenesená",J577,0)</f>
        <v>0</v>
      </c>
      <c r="BI577" s="139">
        <f>IF(N577="nulová",J577,0)</f>
        <v>0</v>
      </c>
      <c r="BJ577" s="18" t="s">
        <v>85</v>
      </c>
      <c r="BK577" s="139">
        <f>ROUND(I577*H577,2)</f>
        <v>0</v>
      </c>
      <c r="BL577" s="18" t="s">
        <v>153</v>
      </c>
      <c r="BM577" s="138" t="s">
        <v>1311</v>
      </c>
    </row>
    <row r="578" spans="2:65" s="1" customFormat="1" ht="29.25">
      <c r="B578" s="33"/>
      <c r="D578" s="140" t="s">
        <v>147</v>
      </c>
      <c r="F578" s="141" t="s">
        <v>1312</v>
      </c>
      <c r="I578" s="142"/>
      <c r="L578" s="33"/>
      <c r="M578" s="143"/>
      <c r="T578" s="54"/>
      <c r="AT578" s="18" t="s">
        <v>147</v>
      </c>
      <c r="AU578" s="18" t="s">
        <v>87</v>
      </c>
    </row>
    <row r="579" spans="2:65" s="1" customFormat="1" ht="39">
      <c r="B579" s="33"/>
      <c r="D579" s="140" t="s">
        <v>149</v>
      </c>
      <c r="F579" s="144" t="s">
        <v>1236</v>
      </c>
      <c r="I579" s="142"/>
      <c r="L579" s="33"/>
      <c r="M579" s="143"/>
      <c r="T579" s="54"/>
      <c r="AT579" s="18" t="s">
        <v>149</v>
      </c>
      <c r="AU579" s="18" t="s">
        <v>87</v>
      </c>
    </row>
    <row r="580" spans="2:65" s="13" customFormat="1" ht="11.25">
      <c r="B580" s="165"/>
      <c r="D580" s="140" t="s">
        <v>253</v>
      </c>
      <c r="E580" s="166" t="s">
        <v>21</v>
      </c>
      <c r="F580" s="167" t="s">
        <v>1313</v>
      </c>
      <c r="H580" s="166" t="s">
        <v>21</v>
      </c>
      <c r="I580" s="168"/>
      <c r="L580" s="165"/>
      <c r="M580" s="169"/>
      <c r="T580" s="170"/>
      <c r="AT580" s="166" t="s">
        <v>253</v>
      </c>
      <c r="AU580" s="166" t="s">
        <v>87</v>
      </c>
      <c r="AV580" s="13" t="s">
        <v>85</v>
      </c>
      <c r="AW580" s="13" t="s">
        <v>38</v>
      </c>
      <c r="AX580" s="13" t="s">
        <v>77</v>
      </c>
      <c r="AY580" s="166" t="s">
        <v>137</v>
      </c>
    </row>
    <row r="581" spans="2:65" s="13" customFormat="1" ht="11.25">
      <c r="B581" s="165"/>
      <c r="D581" s="140" t="s">
        <v>253</v>
      </c>
      <c r="E581" s="166" t="s">
        <v>21</v>
      </c>
      <c r="F581" s="167" t="s">
        <v>1314</v>
      </c>
      <c r="H581" s="166" t="s">
        <v>21</v>
      </c>
      <c r="I581" s="168"/>
      <c r="L581" s="165"/>
      <c r="M581" s="169"/>
      <c r="T581" s="170"/>
      <c r="AT581" s="166" t="s">
        <v>253</v>
      </c>
      <c r="AU581" s="166" t="s">
        <v>87</v>
      </c>
      <c r="AV581" s="13" t="s">
        <v>85</v>
      </c>
      <c r="AW581" s="13" t="s">
        <v>38</v>
      </c>
      <c r="AX581" s="13" t="s">
        <v>77</v>
      </c>
      <c r="AY581" s="166" t="s">
        <v>137</v>
      </c>
    </row>
    <row r="582" spans="2:65" s="12" customFormat="1" ht="11.25">
      <c r="B582" s="154"/>
      <c r="D582" s="140" t="s">
        <v>253</v>
      </c>
      <c r="E582" s="155" t="s">
        <v>21</v>
      </c>
      <c r="F582" s="156" t="s">
        <v>1315</v>
      </c>
      <c r="H582" s="157">
        <v>209.95</v>
      </c>
      <c r="I582" s="158"/>
      <c r="L582" s="154"/>
      <c r="M582" s="159"/>
      <c r="T582" s="160"/>
      <c r="AT582" s="155" t="s">
        <v>253</v>
      </c>
      <c r="AU582" s="155" t="s">
        <v>87</v>
      </c>
      <c r="AV582" s="12" t="s">
        <v>87</v>
      </c>
      <c r="AW582" s="12" t="s">
        <v>38</v>
      </c>
      <c r="AX582" s="12" t="s">
        <v>77</v>
      </c>
      <c r="AY582" s="155" t="s">
        <v>137</v>
      </c>
    </row>
    <row r="583" spans="2:65" s="12" customFormat="1" ht="11.25">
      <c r="B583" s="154"/>
      <c r="D583" s="140" t="s">
        <v>253</v>
      </c>
      <c r="E583" s="155" t="s">
        <v>21</v>
      </c>
      <c r="F583" s="156" t="s">
        <v>1316</v>
      </c>
      <c r="H583" s="157">
        <v>757.35</v>
      </c>
      <c r="I583" s="158"/>
      <c r="L583" s="154"/>
      <c r="M583" s="159"/>
      <c r="T583" s="160"/>
      <c r="AT583" s="155" t="s">
        <v>253</v>
      </c>
      <c r="AU583" s="155" t="s">
        <v>87</v>
      </c>
      <c r="AV583" s="12" t="s">
        <v>87</v>
      </c>
      <c r="AW583" s="12" t="s">
        <v>38</v>
      </c>
      <c r="AX583" s="12" t="s">
        <v>77</v>
      </c>
      <c r="AY583" s="155" t="s">
        <v>137</v>
      </c>
    </row>
    <row r="584" spans="2:65" s="15" customFormat="1" ht="11.25">
      <c r="B584" s="185"/>
      <c r="D584" s="140" t="s">
        <v>253</v>
      </c>
      <c r="E584" s="186" t="s">
        <v>688</v>
      </c>
      <c r="F584" s="187" t="s">
        <v>895</v>
      </c>
      <c r="H584" s="188">
        <v>967.3</v>
      </c>
      <c r="I584" s="189"/>
      <c r="L584" s="185"/>
      <c r="M584" s="190"/>
      <c r="T584" s="191"/>
      <c r="AT584" s="186" t="s">
        <v>253</v>
      </c>
      <c r="AU584" s="186" t="s">
        <v>87</v>
      </c>
      <c r="AV584" s="15" t="s">
        <v>140</v>
      </c>
      <c r="AW584" s="15" t="s">
        <v>38</v>
      </c>
      <c r="AX584" s="15" t="s">
        <v>77</v>
      </c>
      <c r="AY584" s="186" t="s">
        <v>137</v>
      </c>
    </row>
    <row r="585" spans="2:65" s="13" customFormat="1" ht="11.25">
      <c r="B585" s="165"/>
      <c r="D585" s="140" t="s">
        <v>253</v>
      </c>
      <c r="E585" s="166" t="s">
        <v>21</v>
      </c>
      <c r="F585" s="167" t="s">
        <v>1317</v>
      </c>
      <c r="H585" s="166" t="s">
        <v>21</v>
      </c>
      <c r="I585" s="168"/>
      <c r="L585" s="165"/>
      <c r="M585" s="169"/>
      <c r="T585" s="170"/>
      <c r="AT585" s="166" t="s">
        <v>253</v>
      </c>
      <c r="AU585" s="166" t="s">
        <v>87</v>
      </c>
      <c r="AV585" s="13" t="s">
        <v>85</v>
      </c>
      <c r="AW585" s="13" t="s">
        <v>38</v>
      </c>
      <c r="AX585" s="13" t="s">
        <v>77</v>
      </c>
      <c r="AY585" s="166" t="s">
        <v>137</v>
      </c>
    </row>
    <row r="586" spans="2:65" s="12" customFormat="1" ht="11.25">
      <c r="B586" s="154"/>
      <c r="D586" s="140" t="s">
        <v>253</v>
      </c>
      <c r="E586" s="155" t="s">
        <v>21</v>
      </c>
      <c r="F586" s="156" t="s">
        <v>1318</v>
      </c>
      <c r="H586" s="157">
        <v>614.79999999999995</v>
      </c>
      <c r="I586" s="158"/>
      <c r="L586" s="154"/>
      <c r="M586" s="159"/>
      <c r="T586" s="160"/>
      <c r="AT586" s="155" t="s">
        <v>253</v>
      </c>
      <c r="AU586" s="155" t="s">
        <v>87</v>
      </c>
      <c r="AV586" s="12" t="s">
        <v>87</v>
      </c>
      <c r="AW586" s="12" t="s">
        <v>38</v>
      </c>
      <c r="AX586" s="12" t="s">
        <v>77</v>
      </c>
      <c r="AY586" s="155" t="s">
        <v>137</v>
      </c>
    </row>
    <row r="587" spans="2:65" s="12" customFormat="1" ht="11.25">
      <c r="B587" s="154"/>
      <c r="D587" s="140" t="s">
        <v>253</v>
      </c>
      <c r="E587" s="155" t="s">
        <v>593</v>
      </c>
      <c r="F587" s="156" t="s">
        <v>1319</v>
      </c>
      <c r="H587" s="157">
        <v>416.8</v>
      </c>
      <c r="I587" s="158"/>
      <c r="L587" s="154"/>
      <c r="M587" s="159"/>
      <c r="T587" s="160"/>
      <c r="AT587" s="155" t="s">
        <v>253</v>
      </c>
      <c r="AU587" s="155" t="s">
        <v>87</v>
      </c>
      <c r="AV587" s="12" t="s">
        <v>87</v>
      </c>
      <c r="AW587" s="12" t="s">
        <v>38</v>
      </c>
      <c r="AX587" s="12" t="s">
        <v>77</v>
      </c>
      <c r="AY587" s="155" t="s">
        <v>137</v>
      </c>
    </row>
    <row r="588" spans="2:65" s="12" customFormat="1" ht="11.25">
      <c r="B588" s="154"/>
      <c r="D588" s="140" t="s">
        <v>253</v>
      </c>
      <c r="E588" s="155" t="s">
        <v>21</v>
      </c>
      <c r="F588" s="156" t="s">
        <v>1320</v>
      </c>
      <c r="H588" s="157">
        <v>720.05</v>
      </c>
      <c r="I588" s="158"/>
      <c r="L588" s="154"/>
      <c r="M588" s="159"/>
      <c r="T588" s="160"/>
      <c r="AT588" s="155" t="s">
        <v>253</v>
      </c>
      <c r="AU588" s="155" t="s">
        <v>87</v>
      </c>
      <c r="AV588" s="12" t="s">
        <v>87</v>
      </c>
      <c r="AW588" s="12" t="s">
        <v>38</v>
      </c>
      <c r="AX588" s="12" t="s">
        <v>77</v>
      </c>
      <c r="AY588" s="155" t="s">
        <v>137</v>
      </c>
    </row>
    <row r="589" spans="2:65" s="15" customFormat="1" ht="11.25">
      <c r="B589" s="185"/>
      <c r="D589" s="140" t="s">
        <v>253</v>
      </c>
      <c r="E589" s="186" t="s">
        <v>691</v>
      </c>
      <c r="F589" s="187" t="s">
        <v>895</v>
      </c>
      <c r="H589" s="188">
        <v>1751.65</v>
      </c>
      <c r="I589" s="189"/>
      <c r="L589" s="185"/>
      <c r="M589" s="190"/>
      <c r="T589" s="191"/>
      <c r="AT589" s="186" t="s">
        <v>253</v>
      </c>
      <c r="AU589" s="186" t="s">
        <v>87</v>
      </c>
      <c r="AV589" s="15" t="s">
        <v>140</v>
      </c>
      <c r="AW589" s="15" t="s">
        <v>38</v>
      </c>
      <c r="AX589" s="15" t="s">
        <v>77</v>
      </c>
      <c r="AY589" s="186" t="s">
        <v>137</v>
      </c>
    </row>
    <row r="590" spans="2:65" s="13" customFormat="1" ht="11.25">
      <c r="B590" s="165"/>
      <c r="D590" s="140" t="s">
        <v>253</v>
      </c>
      <c r="E590" s="166" t="s">
        <v>21</v>
      </c>
      <c r="F590" s="167" t="s">
        <v>1321</v>
      </c>
      <c r="H590" s="166" t="s">
        <v>21</v>
      </c>
      <c r="I590" s="168"/>
      <c r="L590" s="165"/>
      <c r="M590" s="169"/>
      <c r="T590" s="170"/>
      <c r="AT590" s="166" t="s">
        <v>253</v>
      </c>
      <c r="AU590" s="166" t="s">
        <v>87</v>
      </c>
      <c r="AV590" s="13" t="s">
        <v>85</v>
      </c>
      <c r="AW590" s="13" t="s">
        <v>38</v>
      </c>
      <c r="AX590" s="13" t="s">
        <v>77</v>
      </c>
      <c r="AY590" s="166" t="s">
        <v>137</v>
      </c>
    </row>
    <row r="591" spans="2:65" s="12" customFormat="1" ht="11.25">
      <c r="B591" s="154"/>
      <c r="D591" s="140" t="s">
        <v>253</v>
      </c>
      <c r="E591" s="155" t="s">
        <v>21</v>
      </c>
      <c r="F591" s="156" t="s">
        <v>1322</v>
      </c>
      <c r="H591" s="157">
        <v>217.5</v>
      </c>
      <c r="I591" s="158"/>
      <c r="L591" s="154"/>
      <c r="M591" s="159"/>
      <c r="T591" s="160"/>
      <c r="AT591" s="155" t="s">
        <v>253</v>
      </c>
      <c r="AU591" s="155" t="s">
        <v>87</v>
      </c>
      <c r="AV591" s="12" t="s">
        <v>87</v>
      </c>
      <c r="AW591" s="12" t="s">
        <v>38</v>
      </c>
      <c r="AX591" s="12" t="s">
        <v>77</v>
      </c>
      <c r="AY591" s="155" t="s">
        <v>137</v>
      </c>
    </row>
    <row r="592" spans="2:65" s="15" customFormat="1" ht="11.25">
      <c r="B592" s="185"/>
      <c r="D592" s="140" t="s">
        <v>253</v>
      </c>
      <c r="E592" s="186" t="s">
        <v>702</v>
      </c>
      <c r="F592" s="187" t="s">
        <v>895</v>
      </c>
      <c r="H592" s="188">
        <v>217.5</v>
      </c>
      <c r="I592" s="189"/>
      <c r="L592" s="185"/>
      <c r="M592" s="190"/>
      <c r="T592" s="191"/>
      <c r="AT592" s="186" t="s">
        <v>253</v>
      </c>
      <c r="AU592" s="186" t="s">
        <v>87</v>
      </c>
      <c r="AV592" s="15" t="s">
        <v>140</v>
      </c>
      <c r="AW592" s="15" t="s">
        <v>38</v>
      </c>
      <c r="AX592" s="15" t="s">
        <v>77</v>
      </c>
      <c r="AY592" s="186" t="s">
        <v>137</v>
      </c>
    </row>
    <row r="593" spans="2:65" s="13" customFormat="1" ht="11.25">
      <c r="B593" s="165"/>
      <c r="D593" s="140" t="s">
        <v>253</v>
      </c>
      <c r="E593" s="166" t="s">
        <v>21</v>
      </c>
      <c r="F593" s="167" t="s">
        <v>1323</v>
      </c>
      <c r="H593" s="166" t="s">
        <v>21</v>
      </c>
      <c r="I593" s="168"/>
      <c r="L593" s="165"/>
      <c r="M593" s="169"/>
      <c r="T593" s="170"/>
      <c r="AT593" s="166" t="s">
        <v>253</v>
      </c>
      <c r="AU593" s="166" t="s">
        <v>87</v>
      </c>
      <c r="AV593" s="13" t="s">
        <v>85</v>
      </c>
      <c r="AW593" s="13" t="s">
        <v>38</v>
      </c>
      <c r="AX593" s="13" t="s">
        <v>77</v>
      </c>
      <c r="AY593" s="166" t="s">
        <v>137</v>
      </c>
    </row>
    <row r="594" spans="2:65" s="12" customFormat="1" ht="11.25">
      <c r="B594" s="154"/>
      <c r="D594" s="140" t="s">
        <v>253</v>
      </c>
      <c r="E594" s="155" t="s">
        <v>21</v>
      </c>
      <c r="F594" s="156" t="s">
        <v>1324</v>
      </c>
      <c r="H594" s="157">
        <v>275.89999999999998</v>
      </c>
      <c r="I594" s="158"/>
      <c r="L594" s="154"/>
      <c r="M594" s="159"/>
      <c r="T594" s="160"/>
      <c r="AT594" s="155" t="s">
        <v>253</v>
      </c>
      <c r="AU594" s="155" t="s">
        <v>87</v>
      </c>
      <c r="AV594" s="12" t="s">
        <v>87</v>
      </c>
      <c r="AW594" s="12" t="s">
        <v>38</v>
      </c>
      <c r="AX594" s="12" t="s">
        <v>77</v>
      </c>
      <c r="AY594" s="155" t="s">
        <v>137</v>
      </c>
    </row>
    <row r="595" spans="2:65" s="15" customFormat="1" ht="11.25">
      <c r="B595" s="185"/>
      <c r="D595" s="140" t="s">
        <v>253</v>
      </c>
      <c r="E595" s="186" t="s">
        <v>705</v>
      </c>
      <c r="F595" s="187" t="s">
        <v>895</v>
      </c>
      <c r="H595" s="188">
        <v>275.89999999999998</v>
      </c>
      <c r="I595" s="189"/>
      <c r="L595" s="185"/>
      <c r="M595" s="190"/>
      <c r="T595" s="191"/>
      <c r="AT595" s="186" t="s">
        <v>253</v>
      </c>
      <c r="AU595" s="186" t="s">
        <v>87</v>
      </c>
      <c r="AV595" s="15" t="s">
        <v>140</v>
      </c>
      <c r="AW595" s="15" t="s">
        <v>38</v>
      </c>
      <c r="AX595" s="15" t="s">
        <v>77</v>
      </c>
      <c r="AY595" s="186" t="s">
        <v>137</v>
      </c>
    </row>
    <row r="596" spans="2:65" s="14" customFormat="1" ht="11.25">
      <c r="B596" s="178"/>
      <c r="D596" s="140" t="s">
        <v>253</v>
      </c>
      <c r="E596" s="179" t="s">
        <v>581</v>
      </c>
      <c r="F596" s="180" t="s">
        <v>837</v>
      </c>
      <c r="H596" s="181">
        <v>3212.35</v>
      </c>
      <c r="I596" s="182"/>
      <c r="L596" s="178"/>
      <c r="M596" s="183"/>
      <c r="T596" s="184"/>
      <c r="AT596" s="179" t="s">
        <v>253</v>
      </c>
      <c r="AU596" s="179" t="s">
        <v>87</v>
      </c>
      <c r="AV596" s="14" t="s">
        <v>153</v>
      </c>
      <c r="AW596" s="14" t="s">
        <v>38</v>
      </c>
      <c r="AX596" s="14" t="s">
        <v>85</v>
      </c>
      <c r="AY596" s="179" t="s">
        <v>137</v>
      </c>
    </row>
    <row r="597" spans="2:65" s="1" customFormat="1" ht="16.5" customHeight="1">
      <c r="B597" s="33"/>
      <c r="C597" s="145" t="s">
        <v>419</v>
      </c>
      <c r="D597" s="145" t="s">
        <v>165</v>
      </c>
      <c r="E597" s="146" t="s">
        <v>1325</v>
      </c>
      <c r="F597" s="147" t="s">
        <v>1326</v>
      </c>
      <c r="G597" s="148" t="s">
        <v>574</v>
      </c>
      <c r="H597" s="149">
        <v>493.4</v>
      </c>
      <c r="I597" s="150"/>
      <c r="J597" s="151">
        <f>ROUND(I597*H597,2)</f>
        <v>0</v>
      </c>
      <c r="K597" s="147" t="s">
        <v>21</v>
      </c>
      <c r="L597" s="33"/>
      <c r="M597" s="152" t="s">
        <v>21</v>
      </c>
      <c r="N597" s="153" t="s">
        <v>48</v>
      </c>
      <c r="P597" s="136">
        <f>O597*H597</f>
        <v>0</v>
      </c>
      <c r="Q597" s="136">
        <v>0</v>
      </c>
      <c r="R597" s="136">
        <f>Q597*H597</f>
        <v>0</v>
      </c>
      <c r="S597" s="136">
        <v>0</v>
      </c>
      <c r="T597" s="137">
        <f>S597*H597</f>
        <v>0</v>
      </c>
      <c r="AR597" s="138" t="s">
        <v>153</v>
      </c>
      <c r="AT597" s="138" t="s">
        <v>165</v>
      </c>
      <c r="AU597" s="138" t="s">
        <v>87</v>
      </c>
      <c r="AY597" s="18" t="s">
        <v>137</v>
      </c>
      <c r="BE597" s="139">
        <f>IF(N597="základní",J597,0)</f>
        <v>0</v>
      </c>
      <c r="BF597" s="139">
        <f>IF(N597="snížená",J597,0)</f>
        <v>0</v>
      </c>
      <c r="BG597" s="139">
        <f>IF(N597="zákl. přenesená",J597,0)</f>
        <v>0</v>
      </c>
      <c r="BH597" s="139">
        <f>IF(N597="sníž. přenesená",J597,0)</f>
        <v>0</v>
      </c>
      <c r="BI597" s="139">
        <f>IF(N597="nulová",J597,0)</f>
        <v>0</v>
      </c>
      <c r="BJ597" s="18" t="s">
        <v>85</v>
      </c>
      <c r="BK597" s="139">
        <f>ROUND(I597*H597,2)</f>
        <v>0</v>
      </c>
      <c r="BL597" s="18" t="s">
        <v>153</v>
      </c>
      <c r="BM597" s="138" t="s">
        <v>1327</v>
      </c>
    </row>
    <row r="598" spans="2:65" s="1" customFormat="1" ht="19.5">
      <c r="B598" s="33"/>
      <c r="D598" s="140" t="s">
        <v>147</v>
      </c>
      <c r="F598" s="141" t="s">
        <v>1328</v>
      </c>
      <c r="I598" s="142"/>
      <c r="L598" s="33"/>
      <c r="M598" s="143"/>
      <c r="T598" s="54"/>
      <c r="AT598" s="18" t="s">
        <v>147</v>
      </c>
      <c r="AU598" s="18" t="s">
        <v>87</v>
      </c>
    </row>
    <row r="599" spans="2:65" s="13" customFormat="1" ht="11.25">
      <c r="B599" s="165"/>
      <c r="D599" s="140" t="s">
        <v>253</v>
      </c>
      <c r="E599" s="166" t="s">
        <v>21</v>
      </c>
      <c r="F599" s="167" t="s">
        <v>1329</v>
      </c>
      <c r="H599" s="166" t="s">
        <v>21</v>
      </c>
      <c r="I599" s="168"/>
      <c r="L599" s="165"/>
      <c r="M599" s="169"/>
      <c r="T599" s="170"/>
      <c r="AT599" s="166" t="s">
        <v>253</v>
      </c>
      <c r="AU599" s="166" t="s">
        <v>87</v>
      </c>
      <c r="AV599" s="13" t="s">
        <v>85</v>
      </c>
      <c r="AW599" s="13" t="s">
        <v>38</v>
      </c>
      <c r="AX599" s="13" t="s">
        <v>77</v>
      </c>
      <c r="AY599" s="166" t="s">
        <v>137</v>
      </c>
    </row>
    <row r="600" spans="2:65" s="12" customFormat="1" ht="11.25">
      <c r="B600" s="154"/>
      <c r="D600" s="140" t="s">
        <v>253</v>
      </c>
      <c r="E600" s="155" t="s">
        <v>21</v>
      </c>
      <c r="F600" s="156" t="s">
        <v>1330</v>
      </c>
      <c r="H600" s="157">
        <v>493.4</v>
      </c>
      <c r="I600" s="158"/>
      <c r="L600" s="154"/>
      <c r="M600" s="159"/>
      <c r="T600" s="160"/>
      <c r="AT600" s="155" t="s">
        <v>253</v>
      </c>
      <c r="AU600" s="155" t="s">
        <v>87</v>
      </c>
      <c r="AV600" s="12" t="s">
        <v>87</v>
      </c>
      <c r="AW600" s="12" t="s">
        <v>38</v>
      </c>
      <c r="AX600" s="12" t="s">
        <v>85</v>
      </c>
      <c r="AY600" s="155" t="s">
        <v>137</v>
      </c>
    </row>
    <row r="601" spans="2:65" s="1" customFormat="1" ht="16.5" customHeight="1">
      <c r="B601" s="33"/>
      <c r="C601" s="145" t="s">
        <v>423</v>
      </c>
      <c r="D601" s="145" t="s">
        <v>165</v>
      </c>
      <c r="E601" s="146" t="s">
        <v>1331</v>
      </c>
      <c r="F601" s="147" t="s">
        <v>1332</v>
      </c>
      <c r="G601" s="148" t="s">
        <v>484</v>
      </c>
      <c r="H601" s="149">
        <v>3112.37</v>
      </c>
      <c r="I601" s="150"/>
      <c r="J601" s="151">
        <f>ROUND(I601*H601,2)</f>
        <v>0</v>
      </c>
      <c r="K601" s="147" t="s">
        <v>21</v>
      </c>
      <c r="L601" s="33"/>
      <c r="M601" s="152" t="s">
        <v>21</v>
      </c>
      <c r="N601" s="153" t="s">
        <v>48</v>
      </c>
      <c r="P601" s="136">
        <f>O601*H601</f>
        <v>0</v>
      </c>
      <c r="Q601" s="136">
        <v>4.0000000000000003E-5</v>
      </c>
      <c r="R601" s="136">
        <f>Q601*H601</f>
        <v>0.1244948</v>
      </c>
      <c r="S601" s="136">
        <v>0</v>
      </c>
      <c r="T601" s="137">
        <f>S601*H601</f>
        <v>0</v>
      </c>
      <c r="AR601" s="138" t="s">
        <v>153</v>
      </c>
      <c r="AT601" s="138" t="s">
        <v>165</v>
      </c>
      <c r="AU601" s="138" t="s">
        <v>87</v>
      </c>
      <c r="AY601" s="18" t="s">
        <v>137</v>
      </c>
      <c r="BE601" s="139">
        <f>IF(N601="základní",J601,0)</f>
        <v>0</v>
      </c>
      <c r="BF601" s="139">
        <f>IF(N601="snížená",J601,0)</f>
        <v>0</v>
      </c>
      <c r="BG601" s="139">
        <f>IF(N601="zákl. přenesená",J601,0)</f>
        <v>0</v>
      </c>
      <c r="BH601" s="139">
        <f>IF(N601="sníž. přenesená",J601,0)</f>
        <v>0</v>
      </c>
      <c r="BI601" s="139">
        <f>IF(N601="nulová",J601,0)</f>
        <v>0</v>
      </c>
      <c r="BJ601" s="18" t="s">
        <v>85</v>
      </c>
      <c r="BK601" s="139">
        <f>ROUND(I601*H601,2)</f>
        <v>0</v>
      </c>
      <c r="BL601" s="18" t="s">
        <v>153</v>
      </c>
      <c r="BM601" s="138" t="s">
        <v>1333</v>
      </c>
    </row>
    <row r="602" spans="2:65" s="1" customFormat="1" ht="11.25">
      <c r="B602" s="33"/>
      <c r="D602" s="140" t="s">
        <v>147</v>
      </c>
      <c r="F602" s="141" t="s">
        <v>1332</v>
      </c>
      <c r="I602" s="142"/>
      <c r="L602" s="33"/>
      <c r="M602" s="143"/>
      <c r="T602" s="54"/>
      <c r="AT602" s="18" t="s">
        <v>147</v>
      </c>
      <c r="AU602" s="18" t="s">
        <v>87</v>
      </c>
    </row>
    <row r="603" spans="2:65" s="13" customFormat="1" ht="11.25">
      <c r="B603" s="165"/>
      <c r="D603" s="140" t="s">
        <v>253</v>
      </c>
      <c r="E603" s="166" t="s">
        <v>21</v>
      </c>
      <c r="F603" s="167" t="s">
        <v>1334</v>
      </c>
      <c r="H603" s="166" t="s">
        <v>21</v>
      </c>
      <c r="I603" s="168"/>
      <c r="L603" s="165"/>
      <c r="M603" s="169"/>
      <c r="T603" s="170"/>
      <c r="AT603" s="166" t="s">
        <v>253</v>
      </c>
      <c r="AU603" s="166" t="s">
        <v>87</v>
      </c>
      <c r="AV603" s="13" t="s">
        <v>85</v>
      </c>
      <c r="AW603" s="13" t="s">
        <v>38</v>
      </c>
      <c r="AX603" s="13" t="s">
        <v>77</v>
      </c>
      <c r="AY603" s="166" t="s">
        <v>137</v>
      </c>
    </row>
    <row r="604" spans="2:65" s="12" customFormat="1" ht="11.25">
      <c r="B604" s="154"/>
      <c r="D604" s="140" t="s">
        <v>253</v>
      </c>
      <c r="E604" s="155" t="s">
        <v>21</v>
      </c>
      <c r="F604" s="156" t="s">
        <v>688</v>
      </c>
      <c r="H604" s="157">
        <v>967.3</v>
      </c>
      <c r="I604" s="158"/>
      <c r="L604" s="154"/>
      <c r="M604" s="159"/>
      <c r="T604" s="160"/>
      <c r="AT604" s="155" t="s">
        <v>253</v>
      </c>
      <c r="AU604" s="155" t="s">
        <v>87</v>
      </c>
      <c r="AV604" s="12" t="s">
        <v>87</v>
      </c>
      <c r="AW604" s="12" t="s">
        <v>38</v>
      </c>
      <c r="AX604" s="12" t="s">
        <v>77</v>
      </c>
      <c r="AY604" s="155" t="s">
        <v>137</v>
      </c>
    </row>
    <row r="605" spans="2:65" s="12" customFormat="1" ht="11.25">
      <c r="B605" s="154"/>
      <c r="D605" s="140" t="s">
        <v>253</v>
      </c>
      <c r="E605" s="155" t="s">
        <v>21</v>
      </c>
      <c r="F605" s="156" t="s">
        <v>1335</v>
      </c>
      <c r="H605" s="157">
        <v>1802.15</v>
      </c>
      <c r="I605" s="158"/>
      <c r="L605" s="154"/>
      <c r="M605" s="159"/>
      <c r="T605" s="160"/>
      <c r="AT605" s="155" t="s">
        <v>253</v>
      </c>
      <c r="AU605" s="155" t="s">
        <v>87</v>
      </c>
      <c r="AV605" s="12" t="s">
        <v>87</v>
      </c>
      <c r="AW605" s="12" t="s">
        <v>38</v>
      </c>
      <c r="AX605" s="12" t="s">
        <v>77</v>
      </c>
      <c r="AY605" s="155" t="s">
        <v>137</v>
      </c>
    </row>
    <row r="606" spans="2:65" s="12" customFormat="1" ht="11.25">
      <c r="B606" s="154"/>
      <c r="D606" s="140" t="s">
        <v>253</v>
      </c>
      <c r="E606" s="155" t="s">
        <v>21</v>
      </c>
      <c r="F606" s="156" t="s">
        <v>702</v>
      </c>
      <c r="H606" s="157">
        <v>217.5</v>
      </c>
      <c r="I606" s="158"/>
      <c r="L606" s="154"/>
      <c r="M606" s="159"/>
      <c r="T606" s="160"/>
      <c r="AT606" s="155" t="s">
        <v>253</v>
      </c>
      <c r="AU606" s="155" t="s">
        <v>87</v>
      </c>
      <c r="AV606" s="12" t="s">
        <v>87</v>
      </c>
      <c r="AW606" s="12" t="s">
        <v>38</v>
      </c>
      <c r="AX606" s="12" t="s">
        <v>77</v>
      </c>
      <c r="AY606" s="155" t="s">
        <v>137</v>
      </c>
    </row>
    <row r="607" spans="2:65" s="12" customFormat="1" ht="11.25">
      <c r="B607" s="154"/>
      <c r="D607" s="140" t="s">
        <v>253</v>
      </c>
      <c r="E607" s="155" t="s">
        <v>21</v>
      </c>
      <c r="F607" s="156" t="s">
        <v>705</v>
      </c>
      <c r="H607" s="157">
        <v>275.89999999999998</v>
      </c>
      <c r="I607" s="158"/>
      <c r="L607" s="154"/>
      <c r="M607" s="159"/>
      <c r="T607" s="160"/>
      <c r="AT607" s="155" t="s">
        <v>253</v>
      </c>
      <c r="AU607" s="155" t="s">
        <v>87</v>
      </c>
      <c r="AV607" s="12" t="s">
        <v>87</v>
      </c>
      <c r="AW607" s="12" t="s">
        <v>38</v>
      </c>
      <c r="AX607" s="12" t="s">
        <v>77</v>
      </c>
      <c r="AY607" s="155" t="s">
        <v>137</v>
      </c>
    </row>
    <row r="608" spans="2:65" s="13" customFormat="1" ht="11.25">
      <c r="B608" s="165"/>
      <c r="D608" s="140" t="s">
        <v>253</v>
      </c>
      <c r="E608" s="166" t="s">
        <v>21</v>
      </c>
      <c r="F608" s="167" t="s">
        <v>1336</v>
      </c>
      <c r="H608" s="166" t="s">
        <v>21</v>
      </c>
      <c r="I608" s="168"/>
      <c r="L608" s="165"/>
      <c r="M608" s="169"/>
      <c r="T608" s="170"/>
      <c r="AT608" s="166" t="s">
        <v>253</v>
      </c>
      <c r="AU608" s="166" t="s">
        <v>87</v>
      </c>
      <c r="AV608" s="13" t="s">
        <v>85</v>
      </c>
      <c r="AW608" s="13" t="s">
        <v>38</v>
      </c>
      <c r="AX608" s="13" t="s">
        <v>77</v>
      </c>
      <c r="AY608" s="166" t="s">
        <v>137</v>
      </c>
    </row>
    <row r="609" spans="2:65" s="12" customFormat="1" ht="11.25">
      <c r="B609" s="154"/>
      <c r="D609" s="140" t="s">
        <v>253</v>
      </c>
      <c r="E609" s="155" t="s">
        <v>21</v>
      </c>
      <c r="F609" s="156" t="s">
        <v>1337</v>
      </c>
      <c r="H609" s="157">
        <v>-119.65</v>
      </c>
      <c r="I609" s="158"/>
      <c r="L609" s="154"/>
      <c r="M609" s="159"/>
      <c r="T609" s="160"/>
      <c r="AT609" s="155" t="s">
        <v>253</v>
      </c>
      <c r="AU609" s="155" t="s">
        <v>87</v>
      </c>
      <c r="AV609" s="12" t="s">
        <v>87</v>
      </c>
      <c r="AW609" s="12" t="s">
        <v>38</v>
      </c>
      <c r="AX609" s="12" t="s">
        <v>77</v>
      </c>
      <c r="AY609" s="155" t="s">
        <v>137</v>
      </c>
    </row>
    <row r="610" spans="2:65" s="13" customFormat="1" ht="11.25">
      <c r="B610" s="165"/>
      <c r="D610" s="140" t="s">
        <v>253</v>
      </c>
      <c r="E610" s="166" t="s">
        <v>21</v>
      </c>
      <c r="F610" s="167" t="s">
        <v>1338</v>
      </c>
      <c r="H610" s="166" t="s">
        <v>21</v>
      </c>
      <c r="I610" s="168"/>
      <c r="L610" s="165"/>
      <c r="M610" s="169"/>
      <c r="T610" s="170"/>
      <c r="AT610" s="166" t="s">
        <v>253</v>
      </c>
      <c r="AU610" s="166" t="s">
        <v>87</v>
      </c>
      <c r="AV610" s="13" t="s">
        <v>85</v>
      </c>
      <c r="AW610" s="13" t="s">
        <v>38</v>
      </c>
      <c r="AX610" s="13" t="s">
        <v>77</v>
      </c>
      <c r="AY610" s="166" t="s">
        <v>137</v>
      </c>
    </row>
    <row r="611" spans="2:65" s="12" customFormat="1" ht="11.25">
      <c r="B611" s="154"/>
      <c r="D611" s="140" t="s">
        <v>253</v>
      </c>
      <c r="E611" s="155" t="s">
        <v>21</v>
      </c>
      <c r="F611" s="156" t="s">
        <v>1339</v>
      </c>
      <c r="H611" s="157">
        <v>-18.600000000000001</v>
      </c>
      <c r="I611" s="158"/>
      <c r="L611" s="154"/>
      <c r="M611" s="159"/>
      <c r="T611" s="160"/>
      <c r="AT611" s="155" t="s">
        <v>253</v>
      </c>
      <c r="AU611" s="155" t="s">
        <v>87</v>
      </c>
      <c r="AV611" s="12" t="s">
        <v>87</v>
      </c>
      <c r="AW611" s="12" t="s">
        <v>38</v>
      </c>
      <c r="AX611" s="12" t="s">
        <v>77</v>
      </c>
      <c r="AY611" s="155" t="s">
        <v>137</v>
      </c>
    </row>
    <row r="612" spans="2:65" s="13" customFormat="1" ht="11.25">
      <c r="B612" s="165"/>
      <c r="D612" s="140" t="s">
        <v>253</v>
      </c>
      <c r="E612" s="166" t="s">
        <v>21</v>
      </c>
      <c r="F612" s="167" t="s">
        <v>1340</v>
      </c>
      <c r="H612" s="166" t="s">
        <v>21</v>
      </c>
      <c r="I612" s="168"/>
      <c r="L612" s="165"/>
      <c r="M612" s="169"/>
      <c r="T612" s="170"/>
      <c r="AT612" s="166" t="s">
        <v>253</v>
      </c>
      <c r="AU612" s="166" t="s">
        <v>87</v>
      </c>
      <c r="AV612" s="13" t="s">
        <v>85</v>
      </c>
      <c r="AW612" s="13" t="s">
        <v>38</v>
      </c>
      <c r="AX612" s="13" t="s">
        <v>77</v>
      </c>
      <c r="AY612" s="166" t="s">
        <v>137</v>
      </c>
    </row>
    <row r="613" spans="2:65" s="12" customFormat="1" ht="11.25">
      <c r="B613" s="154"/>
      <c r="D613" s="140" t="s">
        <v>253</v>
      </c>
      <c r="E613" s="155" t="s">
        <v>21</v>
      </c>
      <c r="F613" s="156" t="s">
        <v>1341</v>
      </c>
      <c r="H613" s="157">
        <v>-9.23</v>
      </c>
      <c r="I613" s="158"/>
      <c r="L613" s="154"/>
      <c r="M613" s="159"/>
      <c r="T613" s="160"/>
      <c r="AT613" s="155" t="s">
        <v>253</v>
      </c>
      <c r="AU613" s="155" t="s">
        <v>87</v>
      </c>
      <c r="AV613" s="12" t="s">
        <v>87</v>
      </c>
      <c r="AW613" s="12" t="s">
        <v>38</v>
      </c>
      <c r="AX613" s="12" t="s">
        <v>77</v>
      </c>
      <c r="AY613" s="155" t="s">
        <v>137</v>
      </c>
    </row>
    <row r="614" spans="2:65" s="13" customFormat="1" ht="11.25">
      <c r="B614" s="165"/>
      <c r="D614" s="140" t="s">
        <v>253</v>
      </c>
      <c r="E614" s="166" t="s">
        <v>21</v>
      </c>
      <c r="F614" s="167" t="s">
        <v>1342</v>
      </c>
      <c r="H614" s="166" t="s">
        <v>21</v>
      </c>
      <c r="I614" s="168"/>
      <c r="L614" s="165"/>
      <c r="M614" s="169"/>
      <c r="T614" s="170"/>
      <c r="AT614" s="166" t="s">
        <v>253</v>
      </c>
      <c r="AU614" s="166" t="s">
        <v>87</v>
      </c>
      <c r="AV614" s="13" t="s">
        <v>85</v>
      </c>
      <c r="AW614" s="13" t="s">
        <v>38</v>
      </c>
      <c r="AX614" s="13" t="s">
        <v>77</v>
      </c>
      <c r="AY614" s="166" t="s">
        <v>137</v>
      </c>
    </row>
    <row r="615" spans="2:65" s="12" customFormat="1" ht="11.25">
      <c r="B615" s="154"/>
      <c r="D615" s="140" t="s">
        <v>253</v>
      </c>
      <c r="E615" s="155" t="s">
        <v>21</v>
      </c>
      <c r="F615" s="156" t="s">
        <v>1343</v>
      </c>
      <c r="H615" s="157">
        <v>-3</v>
      </c>
      <c r="I615" s="158"/>
      <c r="L615" s="154"/>
      <c r="M615" s="159"/>
      <c r="T615" s="160"/>
      <c r="AT615" s="155" t="s">
        <v>253</v>
      </c>
      <c r="AU615" s="155" t="s">
        <v>87</v>
      </c>
      <c r="AV615" s="12" t="s">
        <v>87</v>
      </c>
      <c r="AW615" s="12" t="s">
        <v>38</v>
      </c>
      <c r="AX615" s="12" t="s">
        <v>77</v>
      </c>
      <c r="AY615" s="155" t="s">
        <v>137</v>
      </c>
    </row>
    <row r="616" spans="2:65" s="14" customFormat="1" ht="11.25">
      <c r="B616" s="178"/>
      <c r="D616" s="140" t="s">
        <v>253</v>
      </c>
      <c r="E616" s="179" t="s">
        <v>21</v>
      </c>
      <c r="F616" s="180" t="s">
        <v>837</v>
      </c>
      <c r="H616" s="181">
        <v>3112.37</v>
      </c>
      <c r="I616" s="182"/>
      <c r="L616" s="178"/>
      <c r="M616" s="183"/>
      <c r="T616" s="184"/>
      <c r="AT616" s="179" t="s">
        <v>253</v>
      </c>
      <c r="AU616" s="179" t="s">
        <v>87</v>
      </c>
      <c r="AV616" s="14" t="s">
        <v>153</v>
      </c>
      <c r="AW616" s="14" t="s">
        <v>38</v>
      </c>
      <c r="AX616" s="14" t="s">
        <v>85</v>
      </c>
      <c r="AY616" s="179" t="s">
        <v>137</v>
      </c>
    </row>
    <row r="617" spans="2:65" s="1" customFormat="1" ht="16.5" customHeight="1">
      <c r="B617" s="33"/>
      <c r="C617" s="145" t="s">
        <v>427</v>
      </c>
      <c r="D617" s="145" t="s">
        <v>165</v>
      </c>
      <c r="E617" s="146" t="s">
        <v>1344</v>
      </c>
      <c r="F617" s="147" t="s">
        <v>1345</v>
      </c>
      <c r="G617" s="148" t="s">
        <v>484</v>
      </c>
      <c r="H617" s="149">
        <v>3112.37</v>
      </c>
      <c r="I617" s="150"/>
      <c r="J617" s="151">
        <f>ROUND(I617*H617,2)</f>
        <v>0</v>
      </c>
      <c r="K617" s="147" t="s">
        <v>21</v>
      </c>
      <c r="L617" s="33"/>
      <c r="M617" s="152" t="s">
        <v>21</v>
      </c>
      <c r="N617" s="153" t="s">
        <v>48</v>
      </c>
      <c r="P617" s="136">
        <f>O617*H617</f>
        <v>0</v>
      </c>
      <c r="Q617" s="136">
        <v>4.0000000000000003E-5</v>
      </c>
      <c r="R617" s="136">
        <f>Q617*H617</f>
        <v>0.1244948</v>
      </c>
      <c r="S617" s="136">
        <v>0</v>
      </c>
      <c r="T617" s="137">
        <f>S617*H617</f>
        <v>0</v>
      </c>
      <c r="AR617" s="138" t="s">
        <v>153</v>
      </c>
      <c r="AT617" s="138" t="s">
        <v>165</v>
      </c>
      <c r="AU617" s="138" t="s">
        <v>87</v>
      </c>
      <c r="AY617" s="18" t="s">
        <v>137</v>
      </c>
      <c r="BE617" s="139">
        <f>IF(N617="základní",J617,0)</f>
        <v>0</v>
      </c>
      <c r="BF617" s="139">
        <f>IF(N617="snížená",J617,0)</f>
        <v>0</v>
      </c>
      <c r="BG617" s="139">
        <f>IF(N617="zákl. přenesená",J617,0)</f>
        <v>0</v>
      </c>
      <c r="BH617" s="139">
        <f>IF(N617="sníž. přenesená",J617,0)</f>
        <v>0</v>
      </c>
      <c r="BI617" s="139">
        <f>IF(N617="nulová",J617,0)</f>
        <v>0</v>
      </c>
      <c r="BJ617" s="18" t="s">
        <v>85</v>
      </c>
      <c r="BK617" s="139">
        <f>ROUND(I617*H617,2)</f>
        <v>0</v>
      </c>
      <c r="BL617" s="18" t="s">
        <v>153</v>
      </c>
      <c r="BM617" s="138" t="s">
        <v>1346</v>
      </c>
    </row>
    <row r="618" spans="2:65" s="1" customFormat="1" ht="11.25">
      <c r="B618" s="33"/>
      <c r="D618" s="140" t="s">
        <v>147</v>
      </c>
      <c r="F618" s="141" t="s">
        <v>1347</v>
      </c>
      <c r="I618" s="142"/>
      <c r="L618" s="33"/>
      <c r="M618" s="143"/>
      <c r="T618" s="54"/>
      <c r="AT618" s="18" t="s">
        <v>147</v>
      </c>
      <c r="AU618" s="18" t="s">
        <v>87</v>
      </c>
    </row>
    <row r="619" spans="2:65" s="13" customFormat="1" ht="11.25">
      <c r="B619" s="165"/>
      <c r="D619" s="140" t="s">
        <v>253</v>
      </c>
      <c r="E619" s="166" t="s">
        <v>21</v>
      </c>
      <c r="F619" s="167" t="s">
        <v>1334</v>
      </c>
      <c r="H619" s="166" t="s">
        <v>21</v>
      </c>
      <c r="I619" s="168"/>
      <c r="L619" s="165"/>
      <c r="M619" s="169"/>
      <c r="T619" s="170"/>
      <c r="AT619" s="166" t="s">
        <v>253</v>
      </c>
      <c r="AU619" s="166" t="s">
        <v>87</v>
      </c>
      <c r="AV619" s="13" t="s">
        <v>85</v>
      </c>
      <c r="AW619" s="13" t="s">
        <v>38</v>
      </c>
      <c r="AX619" s="13" t="s">
        <v>77</v>
      </c>
      <c r="AY619" s="166" t="s">
        <v>137</v>
      </c>
    </row>
    <row r="620" spans="2:65" s="12" customFormat="1" ht="11.25">
      <c r="B620" s="154"/>
      <c r="D620" s="140" t="s">
        <v>253</v>
      </c>
      <c r="E620" s="155" t="s">
        <v>21</v>
      </c>
      <c r="F620" s="156" t="s">
        <v>688</v>
      </c>
      <c r="H620" s="157">
        <v>967.3</v>
      </c>
      <c r="I620" s="158"/>
      <c r="L620" s="154"/>
      <c r="M620" s="159"/>
      <c r="T620" s="160"/>
      <c r="AT620" s="155" t="s">
        <v>253</v>
      </c>
      <c r="AU620" s="155" t="s">
        <v>87</v>
      </c>
      <c r="AV620" s="12" t="s">
        <v>87</v>
      </c>
      <c r="AW620" s="12" t="s">
        <v>38</v>
      </c>
      <c r="AX620" s="12" t="s">
        <v>77</v>
      </c>
      <c r="AY620" s="155" t="s">
        <v>137</v>
      </c>
    </row>
    <row r="621" spans="2:65" s="12" customFormat="1" ht="11.25">
      <c r="B621" s="154"/>
      <c r="D621" s="140" t="s">
        <v>253</v>
      </c>
      <c r="E621" s="155" t="s">
        <v>21</v>
      </c>
      <c r="F621" s="156" t="s">
        <v>1335</v>
      </c>
      <c r="H621" s="157">
        <v>1802.15</v>
      </c>
      <c r="I621" s="158"/>
      <c r="L621" s="154"/>
      <c r="M621" s="159"/>
      <c r="T621" s="160"/>
      <c r="AT621" s="155" t="s">
        <v>253</v>
      </c>
      <c r="AU621" s="155" t="s">
        <v>87</v>
      </c>
      <c r="AV621" s="12" t="s">
        <v>87</v>
      </c>
      <c r="AW621" s="12" t="s">
        <v>38</v>
      </c>
      <c r="AX621" s="12" t="s">
        <v>77</v>
      </c>
      <c r="AY621" s="155" t="s">
        <v>137</v>
      </c>
    </row>
    <row r="622" spans="2:65" s="12" customFormat="1" ht="11.25">
      <c r="B622" s="154"/>
      <c r="D622" s="140" t="s">
        <v>253</v>
      </c>
      <c r="E622" s="155" t="s">
        <v>21</v>
      </c>
      <c r="F622" s="156" t="s">
        <v>702</v>
      </c>
      <c r="H622" s="157">
        <v>217.5</v>
      </c>
      <c r="I622" s="158"/>
      <c r="L622" s="154"/>
      <c r="M622" s="159"/>
      <c r="T622" s="160"/>
      <c r="AT622" s="155" t="s">
        <v>253</v>
      </c>
      <c r="AU622" s="155" t="s">
        <v>87</v>
      </c>
      <c r="AV622" s="12" t="s">
        <v>87</v>
      </c>
      <c r="AW622" s="12" t="s">
        <v>38</v>
      </c>
      <c r="AX622" s="12" t="s">
        <v>77</v>
      </c>
      <c r="AY622" s="155" t="s">
        <v>137</v>
      </c>
    </row>
    <row r="623" spans="2:65" s="12" customFormat="1" ht="11.25">
      <c r="B623" s="154"/>
      <c r="D623" s="140" t="s">
        <v>253</v>
      </c>
      <c r="E623" s="155" t="s">
        <v>21</v>
      </c>
      <c r="F623" s="156" t="s">
        <v>705</v>
      </c>
      <c r="H623" s="157">
        <v>275.89999999999998</v>
      </c>
      <c r="I623" s="158"/>
      <c r="L623" s="154"/>
      <c r="M623" s="159"/>
      <c r="T623" s="160"/>
      <c r="AT623" s="155" t="s">
        <v>253</v>
      </c>
      <c r="AU623" s="155" t="s">
        <v>87</v>
      </c>
      <c r="AV623" s="12" t="s">
        <v>87</v>
      </c>
      <c r="AW623" s="12" t="s">
        <v>38</v>
      </c>
      <c r="AX623" s="12" t="s">
        <v>77</v>
      </c>
      <c r="AY623" s="155" t="s">
        <v>137</v>
      </c>
    </row>
    <row r="624" spans="2:65" s="13" customFormat="1" ht="11.25">
      <c r="B624" s="165"/>
      <c r="D624" s="140" t="s">
        <v>253</v>
      </c>
      <c r="E624" s="166" t="s">
        <v>21</v>
      </c>
      <c r="F624" s="167" t="s">
        <v>1336</v>
      </c>
      <c r="H624" s="166" t="s">
        <v>21</v>
      </c>
      <c r="I624" s="168"/>
      <c r="L624" s="165"/>
      <c r="M624" s="169"/>
      <c r="T624" s="170"/>
      <c r="AT624" s="166" t="s">
        <v>253</v>
      </c>
      <c r="AU624" s="166" t="s">
        <v>87</v>
      </c>
      <c r="AV624" s="13" t="s">
        <v>85</v>
      </c>
      <c r="AW624" s="13" t="s">
        <v>38</v>
      </c>
      <c r="AX624" s="13" t="s">
        <v>77</v>
      </c>
      <c r="AY624" s="166" t="s">
        <v>137</v>
      </c>
    </row>
    <row r="625" spans="2:65" s="12" customFormat="1" ht="11.25">
      <c r="B625" s="154"/>
      <c r="D625" s="140" t="s">
        <v>253</v>
      </c>
      <c r="E625" s="155" t="s">
        <v>21</v>
      </c>
      <c r="F625" s="156" t="s">
        <v>1337</v>
      </c>
      <c r="H625" s="157">
        <v>-119.65</v>
      </c>
      <c r="I625" s="158"/>
      <c r="L625" s="154"/>
      <c r="M625" s="159"/>
      <c r="T625" s="160"/>
      <c r="AT625" s="155" t="s">
        <v>253</v>
      </c>
      <c r="AU625" s="155" t="s">
        <v>87</v>
      </c>
      <c r="AV625" s="12" t="s">
        <v>87</v>
      </c>
      <c r="AW625" s="12" t="s">
        <v>38</v>
      </c>
      <c r="AX625" s="12" t="s">
        <v>77</v>
      </c>
      <c r="AY625" s="155" t="s">
        <v>137</v>
      </c>
    </row>
    <row r="626" spans="2:65" s="13" customFormat="1" ht="11.25">
      <c r="B626" s="165"/>
      <c r="D626" s="140" t="s">
        <v>253</v>
      </c>
      <c r="E626" s="166" t="s">
        <v>21</v>
      </c>
      <c r="F626" s="167" t="s">
        <v>1338</v>
      </c>
      <c r="H626" s="166" t="s">
        <v>21</v>
      </c>
      <c r="I626" s="168"/>
      <c r="L626" s="165"/>
      <c r="M626" s="169"/>
      <c r="T626" s="170"/>
      <c r="AT626" s="166" t="s">
        <v>253</v>
      </c>
      <c r="AU626" s="166" t="s">
        <v>87</v>
      </c>
      <c r="AV626" s="13" t="s">
        <v>85</v>
      </c>
      <c r="AW626" s="13" t="s">
        <v>38</v>
      </c>
      <c r="AX626" s="13" t="s">
        <v>77</v>
      </c>
      <c r="AY626" s="166" t="s">
        <v>137</v>
      </c>
    </row>
    <row r="627" spans="2:65" s="12" customFormat="1" ht="11.25">
      <c r="B627" s="154"/>
      <c r="D627" s="140" t="s">
        <v>253</v>
      </c>
      <c r="E627" s="155" t="s">
        <v>21</v>
      </c>
      <c r="F627" s="156" t="s">
        <v>1339</v>
      </c>
      <c r="H627" s="157">
        <v>-18.600000000000001</v>
      </c>
      <c r="I627" s="158"/>
      <c r="L627" s="154"/>
      <c r="M627" s="159"/>
      <c r="T627" s="160"/>
      <c r="AT627" s="155" t="s">
        <v>253</v>
      </c>
      <c r="AU627" s="155" t="s">
        <v>87</v>
      </c>
      <c r="AV627" s="12" t="s">
        <v>87</v>
      </c>
      <c r="AW627" s="12" t="s">
        <v>38</v>
      </c>
      <c r="AX627" s="12" t="s">
        <v>77</v>
      </c>
      <c r="AY627" s="155" t="s">
        <v>137</v>
      </c>
    </row>
    <row r="628" spans="2:65" s="13" customFormat="1" ht="11.25">
      <c r="B628" s="165"/>
      <c r="D628" s="140" t="s">
        <v>253</v>
      </c>
      <c r="E628" s="166" t="s">
        <v>21</v>
      </c>
      <c r="F628" s="167" t="s">
        <v>1340</v>
      </c>
      <c r="H628" s="166" t="s">
        <v>21</v>
      </c>
      <c r="I628" s="168"/>
      <c r="L628" s="165"/>
      <c r="M628" s="169"/>
      <c r="T628" s="170"/>
      <c r="AT628" s="166" t="s">
        <v>253</v>
      </c>
      <c r="AU628" s="166" t="s">
        <v>87</v>
      </c>
      <c r="AV628" s="13" t="s">
        <v>85</v>
      </c>
      <c r="AW628" s="13" t="s">
        <v>38</v>
      </c>
      <c r="AX628" s="13" t="s">
        <v>77</v>
      </c>
      <c r="AY628" s="166" t="s">
        <v>137</v>
      </c>
    </row>
    <row r="629" spans="2:65" s="12" customFormat="1" ht="11.25">
      <c r="B629" s="154"/>
      <c r="D629" s="140" t="s">
        <v>253</v>
      </c>
      <c r="E629" s="155" t="s">
        <v>21</v>
      </c>
      <c r="F629" s="156" t="s">
        <v>1341</v>
      </c>
      <c r="H629" s="157">
        <v>-9.23</v>
      </c>
      <c r="I629" s="158"/>
      <c r="L629" s="154"/>
      <c r="M629" s="159"/>
      <c r="T629" s="160"/>
      <c r="AT629" s="155" t="s">
        <v>253</v>
      </c>
      <c r="AU629" s="155" t="s">
        <v>87</v>
      </c>
      <c r="AV629" s="12" t="s">
        <v>87</v>
      </c>
      <c r="AW629" s="12" t="s">
        <v>38</v>
      </c>
      <c r="AX629" s="12" t="s">
        <v>77</v>
      </c>
      <c r="AY629" s="155" t="s">
        <v>137</v>
      </c>
    </row>
    <row r="630" spans="2:65" s="13" customFormat="1" ht="11.25">
      <c r="B630" s="165"/>
      <c r="D630" s="140" t="s">
        <v>253</v>
      </c>
      <c r="E630" s="166" t="s">
        <v>21</v>
      </c>
      <c r="F630" s="167" t="s">
        <v>1342</v>
      </c>
      <c r="H630" s="166" t="s">
        <v>21</v>
      </c>
      <c r="I630" s="168"/>
      <c r="L630" s="165"/>
      <c r="M630" s="169"/>
      <c r="T630" s="170"/>
      <c r="AT630" s="166" t="s">
        <v>253</v>
      </c>
      <c r="AU630" s="166" t="s">
        <v>87</v>
      </c>
      <c r="AV630" s="13" t="s">
        <v>85</v>
      </c>
      <c r="AW630" s="13" t="s">
        <v>38</v>
      </c>
      <c r="AX630" s="13" t="s">
        <v>77</v>
      </c>
      <c r="AY630" s="166" t="s">
        <v>137</v>
      </c>
    </row>
    <row r="631" spans="2:65" s="12" customFormat="1" ht="11.25">
      <c r="B631" s="154"/>
      <c r="D631" s="140" t="s">
        <v>253</v>
      </c>
      <c r="E631" s="155" t="s">
        <v>21</v>
      </c>
      <c r="F631" s="156" t="s">
        <v>1343</v>
      </c>
      <c r="H631" s="157">
        <v>-3</v>
      </c>
      <c r="I631" s="158"/>
      <c r="L631" s="154"/>
      <c r="M631" s="159"/>
      <c r="T631" s="160"/>
      <c r="AT631" s="155" t="s">
        <v>253</v>
      </c>
      <c r="AU631" s="155" t="s">
        <v>87</v>
      </c>
      <c r="AV631" s="12" t="s">
        <v>87</v>
      </c>
      <c r="AW631" s="12" t="s">
        <v>38</v>
      </c>
      <c r="AX631" s="12" t="s">
        <v>77</v>
      </c>
      <c r="AY631" s="155" t="s">
        <v>137</v>
      </c>
    </row>
    <row r="632" spans="2:65" s="14" customFormat="1" ht="11.25">
      <c r="B632" s="178"/>
      <c r="D632" s="140" t="s">
        <v>253</v>
      </c>
      <c r="E632" s="179" t="s">
        <v>21</v>
      </c>
      <c r="F632" s="180" t="s">
        <v>837</v>
      </c>
      <c r="H632" s="181">
        <v>3112.37</v>
      </c>
      <c r="I632" s="182"/>
      <c r="L632" s="178"/>
      <c r="M632" s="183"/>
      <c r="T632" s="184"/>
      <c r="AT632" s="179" t="s">
        <v>253</v>
      </c>
      <c r="AU632" s="179" t="s">
        <v>87</v>
      </c>
      <c r="AV632" s="14" t="s">
        <v>153</v>
      </c>
      <c r="AW632" s="14" t="s">
        <v>38</v>
      </c>
      <c r="AX632" s="14" t="s">
        <v>85</v>
      </c>
      <c r="AY632" s="179" t="s">
        <v>137</v>
      </c>
    </row>
    <row r="633" spans="2:65" s="1" customFormat="1" ht="16.5" customHeight="1">
      <c r="B633" s="33"/>
      <c r="C633" s="145" t="s">
        <v>431</v>
      </c>
      <c r="D633" s="145" t="s">
        <v>165</v>
      </c>
      <c r="E633" s="146" t="s">
        <v>1348</v>
      </c>
      <c r="F633" s="147" t="s">
        <v>1349</v>
      </c>
      <c r="G633" s="148" t="s">
        <v>590</v>
      </c>
      <c r="H633" s="149">
        <v>20.131</v>
      </c>
      <c r="I633" s="150"/>
      <c r="J633" s="151">
        <f>ROUND(I633*H633,2)</f>
        <v>0</v>
      </c>
      <c r="K633" s="147" t="s">
        <v>21</v>
      </c>
      <c r="L633" s="33"/>
      <c r="M633" s="152" t="s">
        <v>21</v>
      </c>
      <c r="N633" s="153" t="s">
        <v>48</v>
      </c>
      <c r="P633" s="136">
        <f>O633*H633</f>
        <v>0</v>
      </c>
      <c r="Q633" s="136">
        <v>1.09528</v>
      </c>
      <c r="R633" s="136">
        <f>Q633*H633</f>
        <v>22.04908168</v>
      </c>
      <c r="S633" s="136">
        <v>0</v>
      </c>
      <c r="T633" s="137">
        <f>S633*H633</f>
        <v>0</v>
      </c>
      <c r="AR633" s="138" t="s">
        <v>153</v>
      </c>
      <c r="AT633" s="138" t="s">
        <v>165</v>
      </c>
      <c r="AU633" s="138" t="s">
        <v>87</v>
      </c>
      <c r="AY633" s="18" t="s">
        <v>137</v>
      </c>
      <c r="BE633" s="139">
        <f>IF(N633="základní",J633,0)</f>
        <v>0</v>
      </c>
      <c r="BF633" s="139">
        <f>IF(N633="snížená",J633,0)</f>
        <v>0</v>
      </c>
      <c r="BG633" s="139">
        <f>IF(N633="zákl. přenesená",J633,0)</f>
        <v>0</v>
      </c>
      <c r="BH633" s="139">
        <f>IF(N633="sníž. přenesená",J633,0)</f>
        <v>0</v>
      </c>
      <c r="BI633" s="139">
        <f>IF(N633="nulová",J633,0)</f>
        <v>0</v>
      </c>
      <c r="BJ633" s="18" t="s">
        <v>85</v>
      </c>
      <c r="BK633" s="139">
        <f>ROUND(I633*H633,2)</f>
        <v>0</v>
      </c>
      <c r="BL633" s="18" t="s">
        <v>153</v>
      </c>
      <c r="BM633" s="138" t="s">
        <v>1350</v>
      </c>
    </row>
    <row r="634" spans="2:65" s="1" customFormat="1" ht="11.25">
      <c r="B634" s="33"/>
      <c r="D634" s="140" t="s">
        <v>147</v>
      </c>
      <c r="F634" s="141" t="s">
        <v>1349</v>
      </c>
      <c r="I634" s="142"/>
      <c r="L634" s="33"/>
      <c r="M634" s="143"/>
      <c r="T634" s="54"/>
      <c r="AT634" s="18" t="s">
        <v>147</v>
      </c>
      <c r="AU634" s="18" t="s">
        <v>87</v>
      </c>
    </row>
    <row r="635" spans="2:65" s="13" customFormat="1" ht="11.25">
      <c r="B635" s="165"/>
      <c r="D635" s="140" t="s">
        <v>253</v>
      </c>
      <c r="E635" s="166" t="s">
        <v>21</v>
      </c>
      <c r="F635" s="167" t="s">
        <v>1351</v>
      </c>
      <c r="H635" s="166" t="s">
        <v>21</v>
      </c>
      <c r="I635" s="168"/>
      <c r="L635" s="165"/>
      <c r="M635" s="169"/>
      <c r="T635" s="170"/>
      <c r="AT635" s="166" t="s">
        <v>253</v>
      </c>
      <c r="AU635" s="166" t="s">
        <v>87</v>
      </c>
      <c r="AV635" s="13" t="s">
        <v>85</v>
      </c>
      <c r="AW635" s="13" t="s">
        <v>38</v>
      </c>
      <c r="AX635" s="13" t="s">
        <v>77</v>
      </c>
      <c r="AY635" s="166" t="s">
        <v>137</v>
      </c>
    </row>
    <row r="636" spans="2:65" s="12" customFormat="1" ht="11.25">
      <c r="B636" s="154"/>
      <c r="D636" s="140" t="s">
        <v>253</v>
      </c>
      <c r="E636" s="155" t="s">
        <v>21</v>
      </c>
      <c r="F636" s="156" t="s">
        <v>1352</v>
      </c>
      <c r="H636" s="157">
        <v>8.8740000000000006</v>
      </c>
      <c r="I636" s="158"/>
      <c r="L636" s="154"/>
      <c r="M636" s="159"/>
      <c r="T636" s="160"/>
      <c r="AT636" s="155" t="s">
        <v>253</v>
      </c>
      <c r="AU636" s="155" t="s">
        <v>87</v>
      </c>
      <c r="AV636" s="12" t="s">
        <v>87</v>
      </c>
      <c r="AW636" s="12" t="s">
        <v>38</v>
      </c>
      <c r="AX636" s="12" t="s">
        <v>77</v>
      </c>
      <c r="AY636" s="155" t="s">
        <v>137</v>
      </c>
    </row>
    <row r="637" spans="2:65" s="12" customFormat="1" ht="11.25">
      <c r="B637" s="154"/>
      <c r="D637" s="140" t="s">
        <v>253</v>
      </c>
      <c r="E637" s="155" t="s">
        <v>21</v>
      </c>
      <c r="F637" s="156" t="s">
        <v>1353</v>
      </c>
      <c r="H637" s="157">
        <v>11.257</v>
      </c>
      <c r="I637" s="158"/>
      <c r="L637" s="154"/>
      <c r="M637" s="159"/>
      <c r="T637" s="160"/>
      <c r="AT637" s="155" t="s">
        <v>253</v>
      </c>
      <c r="AU637" s="155" t="s">
        <v>87</v>
      </c>
      <c r="AV637" s="12" t="s">
        <v>87</v>
      </c>
      <c r="AW637" s="12" t="s">
        <v>38</v>
      </c>
      <c r="AX637" s="12" t="s">
        <v>77</v>
      </c>
      <c r="AY637" s="155" t="s">
        <v>137</v>
      </c>
    </row>
    <row r="638" spans="2:65" s="14" customFormat="1" ht="11.25">
      <c r="B638" s="178"/>
      <c r="D638" s="140" t="s">
        <v>253</v>
      </c>
      <c r="E638" s="179" t="s">
        <v>21</v>
      </c>
      <c r="F638" s="180" t="s">
        <v>837</v>
      </c>
      <c r="H638" s="181">
        <v>20.131</v>
      </c>
      <c r="I638" s="182"/>
      <c r="L638" s="178"/>
      <c r="M638" s="183"/>
      <c r="T638" s="184"/>
      <c r="AT638" s="179" t="s">
        <v>253</v>
      </c>
      <c r="AU638" s="179" t="s">
        <v>87</v>
      </c>
      <c r="AV638" s="14" t="s">
        <v>153</v>
      </c>
      <c r="AW638" s="14" t="s">
        <v>38</v>
      </c>
      <c r="AX638" s="14" t="s">
        <v>85</v>
      </c>
      <c r="AY638" s="179" t="s">
        <v>137</v>
      </c>
    </row>
    <row r="639" spans="2:65" s="1" customFormat="1" ht="16.5" customHeight="1">
      <c r="B639" s="33"/>
      <c r="C639" s="145" t="s">
        <v>435</v>
      </c>
      <c r="D639" s="145" t="s">
        <v>165</v>
      </c>
      <c r="E639" s="146" t="s">
        <v>1354</v>
      </c>
      <c r="F639" s="147" t="s">
        <v>1355</v>
      </c>
      <c r="G639" s="148" t="s">
        <v>590</v>
      </c>
      <c r="H639" s="149">
        <v>102.327</v>
      </c>
      <c r="I639" s="150"/>
      <c r="J639" s="151">
        <f>ROUND(I639*H639,2)</f>
        <v>0</v>
      </c>
      <c r="K639" s="147" t="s">
        <v>21</v>
      </c>
      <c r="L639" s="33"/>
      <c r="M639" s="152" t="s">
        <v>21</v>
      </c>
      <c r="N639" s="153" t="s">
        <v>48</v>
      </c>
      <c r="P639" s="136">
        <f>O639*H639</f>
        <v>0</v>
      </c>
      <c r="Q639" s="136">
        <v>1.01508</v>
      </c>
      <c r="R639" s="136">
        <f>Q639*H639</f>
        <v>103.87009116</v>
      </c>
      <c r="S639" s="136">
        <v>0</v>
      </c>
      <c r="T639" s="137">
        <f>S639*H639</f>
        <v>0</v>
      </c>
      <c r="AR639" s="138" t="s">
        <v>153</v>
      </c>
      <c r="AT639" s="138" t="s">
        <v>165</v>
      </c>
      <c r="AU639" s="138" t="s">
        <v>87</v>
      </c>
      <c r="AY639" s="18" t="s">
        <v>137</v>
      </c>
      <c r="BE639" s="139">
        <f>IF(N639="základní",J639,0)</f>
        <v>0</v>
      </c>
      <c r="BF639" s="139">
        <f>IF(N639="snížená",J639,0)</f>
        <v>0</v>
      </c>
      <c r="BG639" s="139">
        <f>IF(N639="zákl. přenesená",J639,0)</f>
        <v>0</v>
      </c>
      <c r="BH639" s="139">
        <f>IF(N639="sníž. přenesená",J639,0)</f>
        <v>0</v>
      </c>
      <c r="BI639" s="139">
        <f>IF(N639="nulová",J639,0)</f>
        <v>0</v>
      </c>
      <c r="BJ639" s="18" t="s">
        <v>85</v>
      </c>
      <c r="BK639" s="139">
        <f>ROUND(I639*H639,2)</f>
        <v>0</v>
      </c>
      <c r="BL639" s="18" t="s">
        <v>153</v>
      </c>
      <c r="BM639" s="138" t="s">
        <v>1356</v>
      </c>
    </row>
    <row r="640" spans="2:65" s="1" customFormat="1" ht="11.25">
      <c r="B640" s="33"/>
      <c r="D640" s="140" t="s">
        <v>147</v>
      </c>
      <c r="F640" s="141" t="s">
        <v>1357</v>
      </c>
      <c r="I640" s="142"/>
      <c r="L640" s="33"/>
      <c r="M640" s="143"/>
      <c r="T640" s="54"/>
      <c r="AT640" s="18" t="s">
        <v>147</v>
      </c>
      <c r="AU640" s="18" t="s">
        <v>87</v>
      </c>
    </row>
    <row r="641" spans="2:65" s="1" customFormat="1" ht="19.5">
      <c r="B641" s="33"/>
      <c r="D641" s="140" t="s">
        <v>149</v>
      </c>
      <c r="F641" s="144" t="s">
        <v>1358</v>
      </c>
      <c r="I641" s="142"/>
      <c r="L641" s="33"/>
      <c r="M641" s="143"/>
      <c r="T641" s="54"/>
      <c r="AT641" s="18" t="s">
        <v>149</v>
      </c>
      <c r="AU641" s="18" t="s">
        <v>87</v>
      </c>
    </row>
    <row r="642" spans="2:65" s="13" customFormat="1" ht="11.25">
      <c r="B642" s="165"/>
      <c r="D642" s="140" t="s">
        <v>253</v>
      </c>
      <c r="E642" s="166" t="s">
        <v>21</v>
      </c>
      <c r="F642" s="167" t="s">
        <v>1351</v>
      </c>
      <c r="H642" s="166" t="s">
        <v>21</v>
      </c>
      <c r="I642" s="168"/>
      <c r="L642" s="165"/>
      <c r="M642" s="169"/>
      <c r="T642" s="170"/>
      <c r="AT642" s="166" t="s">
        <v>253</v>
      </c>
      <c r="AU642" s="166" t="s">
        <v>87</v>
      </c>
      <c r="AV642" s="13" t="s">
        <v>85</v>
      </c>
      <c r="AW642" s="13" t="s">
        <v>38</v>
      </c>
      <c r="AX642" s="13" t="s">
        <v>77</v>
      </c>
      <c r="AY642" s="166" t="s">
        <v>137</v>
      </c>
    </row>
    <row r="643" spans="2:65" s="13" customFormat="1" ht="11.25">
      <c r="B643" s="165"/>
      <c r="D643" s="140" t="s">
        <v>253</v>
      </c>
      <c r="E643" s="166" t="s">
        <v>21</v>
      </c>
      <c r="F643" s="167" t="s">
        <v>1359</v>
      </c>
      <c r="H643" s="166" t="s">
        <v>21</v>
      </c>
      <c r="I643" s="168"/>
      <c r="L643" s="165"/>
      <c r="M643" s="169"/>
      <c r="T643" s="170"/>
      <c r="AT643" s="166" t="s">
        <v>253</v>
      </c>
      <c r="AU643" s="166" t="s">
        <v>87</v>
      </c>
      <c r="AV643" s="13" t="s">
        <v>85</v>
      </c>
      <c r="AW643" s="13" t="s">
        <v>38</v>
      </c>
      <c r="AX643" s="13" t="s">
        <v>77</v>
      </c>
      <c r="AY643" s="166" t="s">
        <v>137</v>
      </c>
    </row>
    <row r="644" spans="2:65" s="12" customFormat="1" ht="11.25">
      <c r="B644" s="154"/>
      <c r="D644" s="140" t="s">
        <v>253</v>
      </c>
      <c r="E644" s="155" t="s">
        <v>21</v>
      </c>
      <c r="F644" s="156" t="s">
        <v>1360</v>
      </c>
      <c r="H644" s="157">
        <v>18.548999999999999</v>
      </c>
      <c r="I644" s="158"/>
      <c r="L644" s="154"/>
      <c r="M644" s="159"/>
      <c r="T644" s="160"/>
      <c r="AT644" s="155" t="s">
        <v>253</v>
      </c>
      <c r="AU644" s="155" t="s">
        <v>87</v>
      </c>
      <c r="AV644" s="12" t="s">
        <v>87</v>
      </c>
      <c r="AW644" s="12" t="s">
        <v>38</v>
      </c>
      <c r="AX644" s="12" t="s">
        <v>77</v>
      </c>
      <c r="AY644" s="155" t="s">
        <v>137</v>
      </c>
    </row>
    <row r="645" spans="2:65" s="12" customFormat="1" ht="11.25">
      <c r="B645" s="154"/>
      <c r="D645" s="140" t="s">
        <v>253</v>
      </c>
      <c r="E645" s="155" t="s">
        <v>21</v>
      </c>
      <c r="F645" s="156" t="s">
        <v>1361</v>
      </c>
      <c r="H645" s="157">
        <v>12.234</v>
      </c>
      <c r="I645" s="158"/>
      <c r="L645" s="154"/>
      <c r="M645" s="159"/>
      <c r="T645" s="160"/>
      <c r="AT645" s="155" t="s">
        <v>253</v>
      </c>
      <c r="AU645" s="155" t="s">
        <v>87</v>
      </c>
      <c r="AV645" s="12" t="s">
        <v>87</v>
      </c>
      <c r="AW645" s="12" t="s">
        <v>38</v>
      </c>
      <c r="AX645" s="12" t="s">
        <v>77</v>
      </c>
      <c r="AY645" s="155" t="s">
        <v>137</v>
      </c>
    </row>
    <row r="646" spans="2:65" s="13" customFormat="1" ht="11.25">
      <c r="B646" s="165"/>
      <c r="D646" s="140" t="s">
        <v>253</v>
      </c>
      <c r="E646" s="166" t="s">
        <v>21</v>
      </c>
      <c r="F646" s="167" t="s">
        <v>1317</v>
      </c>
      <c r="H646" s="166" t="s">
        <v>21</v>
      </c>
      <c r="I646" s="168"/>
      <c r="L646" s="165"/>
      <c r="M646" s="169"/>
      <c r="T646" s="170"/>
      <c r="AT646" s="166" t="s">
        <v>253</v>
      </c>
      <c r="AU646" s="166" t="s">
        <v>87</v>
      </c>
      <c r="AV646" s="13" t="s">
        <v>85</v>
      </c>
      <c r="AW646" s="13" t="s">
        <v>38</v>
      </c>
      <c r="AX646" s="13" t="s">
        <v>77</v>
      </c>
      <c r="AY646" s="166" t="s">
        <v>137</v>
      </c>
    </row>
    <row r="647" spans="2:65" s="12" customFormat="1" ht="11.25">
      <c r="B647" s="154"/>
      <c r="D647" s="140" t="s">
        <v>253</v>
      </c>
      <c r="E647" s="155" t="s">
        <v>21</v>
      </c>
      <c r="F647" s="156" t="s">
        <v>1362</v>
      </c>
      <c r="H647" s="157">
        <v>34.558</v>
      </c>
      <c r="I647" s="158"/>
      <c r="L647" s="154"/>
      <c r="M647" s="159"/>
      <c r="T647" s="160"/>
      <c r="AT647" s="155" t="s">
        <v>253</v>
      </c>
      <c r="AU647" s="155" t="s">
        <v>87</v>
      </c>
      <c r="AV647" s="12" t="s">
        <v>87</v>
      </c>
      <c r="AW647" s="12" t="s">
        <v>38</v>
      </c>
      <c r="AX647" s="12" t="s">
        <v>77</v>
      </c>
      <c r="AY647" s="155" t="s">
        <v>137</v>
      </c>
    </row>
    <row r="648" spans="2:65" s="12" customFormat="1" ht="11.25">
      <c r="B648" s="154"/>
      <c r="D648" s="140" t="s">
        <v>253</v>
      </c>
      <c r="E648" s="155" t="s">
        <v>21</v>
      </c>
      <c r="F648" s="156" t="s">
        <v>1363</v>
      </c>
      <c r="H648" s="157">
        <v>22.794</v>
      </c>
      <c r="I648" s="158"/>
      <c r="L648" s="154"/>
      <c r="M648" s="159"/>
      <c r="T648" s="160"/>
      <c r="AT648" s="155" t="s">
        <v>253</v>
      </c>
      <c r="AU648" s="155" t="s">
        <v>87</v>
      </c>
      <c r="AV648" s="12" t="s">
        <v>87</v>
      </c>
      <c r="AW648" s="12" t="s">
        <v>38</v>
      </c>
      <c r="AX648" s="12" t="s">
        <v>77</v>
      </c>
      <c r="AY648" s="155" t="s">
        <v>137</v>
      </c>
    </row>
    <row r="649" spans="2:65" s="13" customFormat="1" ht="11.25">
      <c r="B649" s="165"/>
      <c r="D649" s="140" t="s">
        <v>253</v>
      </c>
      <c r="E649" s="166" t="s">
        <v>21</v>
      </c>
      <c r="F649" s="167" t="s">
        <v>1321</v>
      </c>
      <c r="H649" s="166" t="s">
        <v>21</v>
      </c>
      <c r="I649" s="168"/>
      <c r="L649" s="165"/>
      <c r="M649" s="169"/>
      <c r="T649" s="170"/>
      <c r="AT649" s="166" t="s">
        <v>253</v>
      </c>
      <c r="AU649" s="166" t="s">
        <v>87</v>
      </c>
      <c r="AV649" s="13" t="s">
        <v>85</v>
      </c>
      <c r="AW649" s="13" t="s">
        <v>38</v>
      </c>
      <c r="AX649" s="13" t="s">
        <v>77</v>
      </c>
      <c r="AY649" s="166" t="s">
        <v>137</v>
      </c>
    </row>
    <row r="650" spans="2:65" s="12" customFormat="1" ht="11.25">
      <c r="B650" s="154"/>
      <c r="D650" s="140" t="s">
        <v>253</v>
      </c>
      <c r="E650" s="155" t="s">
        <v>21</v>
      </c>
      <c r="F650" s="156" t="s">
        <v>1364</v>
      </c>
      <c r="H650" s="157">
        <v>6.2560000000000002</v>
      </c>
      <c r="I650" s="158"/>
      <c r="L650" s="154"/>
      <c r="M650" s="159"/>
      <c r="T650" s="160"/>
      <c r="AT650" s="155" t="s">
        <v>253</v>
      </c>
      <c r="AU650" s="155" t="s">
        <v>87</v>
      </c>
      <c r="AV650" s="12" t="s">
        <v>87</v>
      </c>
      <c r="AW650" s="12" t="s">
        <v>38</v>
      </c>
      <c r="AX650" s="12" t="s">
        <v>77</v>
      </c>
      <c r="AY650" s="155" t="s">
        <v>137</v>
      </c>
    </row>
    <row r="651" spans="2:65" s="13" customFormat="1" ht="11.25">
      <c r="B651" s="165"/>
      <c r="D651" s="140" t="s">
        <v>253</v>
      </c>
      <c r="E651" s="166" t="s">
        <v>21</v>
      </c>
      <c r="F651" s="167" t="s">
        <v>1365</v>
      </c>
      <c r="H651" s="166" t="s">
        <v>21</v>
      </c>
      <c r="I651" s="168"/>
      <c r="L651" s="165"/>
      <c r="M651" s="169"/>
      <c r="T651" s="170"/>
      <c r="AT651" s="166" t="s">
        <v>253</v>
      </c>
      <c r="AU651" s="166" t="s">
        <v>87</v>
      </c>
      <c r="AV651" s="13" t="s">
        <v>85</v>
      </c>
      <c r="AW651" s="13" t="s">
        <v>38</v>
      </c>
      <c r="AX651" s="13" t="s">
        <v>77</v>
      </c>
      <c r="AY651" s="166" t="s">
        <v>137</v>
      </c>
    </row>
    <row r="652" spans="2:65" s="12" customFormat="1" ht="11.25">
      <c r="B652" s="154"/>
      <c r="D652" s="140" t="s">
        <v>253</v>
      </c>
      <c r="E652" s="155" t="s">
        <v>21</v>
      </c>
      <c r="F652" s="156" t="s">
        <v>1366</v>
      </c>
      <c r="H652" s="157">
        <v>7.9359999999999999</v>
      </c>
      <c r="I652" s="158"/>
      <c r="L652" s="154"/>
      <c r="M652" s="159"/>
      <c r="T652" s="160"/>
      <c r="AT652" s="155" t="s">
        <v>253</v>
      </c>
      <c r="AU652" s="155" t="s">
        <v>87</v>
      </c>
      <c r="AV652" s="12" t="s">
        <v>87</v>
      </c>
      <c r="AW652" s="12" t="s">
        <v>38</v>
      </c>
      <c r="AX652" s="12" t="s">
        <v>77</v>
      </c>
      <c r="AY652" s="155" t="s">
        <v>137</v>
      </c>
    </row>
    <row r="653" spans="2:65" s="14" customFormat="1" ht="11.25">
      <c r="B653" s="178"/>
      <c r="D653" s="140" t="s">
        <v>253</v>
      </c>
      <c r="E653" s="179" t="s">
        <v>21</v>
      </c>
      <c r="F653" s="180" t="s">
        <v>837</v>
      </c>
      <c r="H653" s="181">
        <v>102.327</v>
      </c>
      <c r="I653" s="182"/>
      <c r="L653" s="178"/>
      <c r="M653" s="183"/>
      <c r="T653" s="184"/>
      <c r="AT653" s="179" t="s">
        <v>253</v>
      </c>
      <c r="AU653" s="179" t="s">
        <v>87</v>
      </c>
      <c r="AV653" s="14" t="s">
        <v>153</v>
      </c>
      <c r="AW653" s="14" t="s">
        <v>38</v>
      </c>
      <c r="AX653" s="14" t="s">
        <v>85</v>
      </c>
      <c r="AY653" s="179" t="s">
        <v>137</v>
      </c>
    </row>
    <row r="654" spans="2:65" s="11" customFormat="1" ht="22.9" customHeight="1">
      <c r="B654" s="116"/>
      <c r="D654" s="117" t="s">
        <v>76</v>
      </c>
      <c r="E654" s="161" t="s">
        <v>162</v>
      </c>
      <c r="F654" s="161" t="s">
        <v>1367</v>
      </c>
      <c r="I654" s="119"/>
      <c r="J654" s="162">
        <f>BK654</f>
        <v>0</v>
      </c>
      <c r="L654" s="116"/>
      <c r="M654" s="121"/>
      <c r="P654" s="122">
        <f>SUM(P655:P717)</f>
        <v>0</v>
      </c>
      <c r="R654" s="122">
        <f>SUM(R655:R717)</f>
        <v>0.63742273999999999</v>
      </c>
      <c r="T654" s="123">
        <f>SUM(T655:T717)</f>
        <v>0.2</v>
      </c>
      <c r="AR654" s="117" t="s">
        <v>85</v>
      </c>
      <c r="AT654" s="124" t="s">
        <v>76</v>
      </c>
      <c r="AU654" s="124" t="s">
        <v>85</v>
      </c>
      <c r="AY654" s="117" t="s">
        <v>137</v>
      </c>
      <c r="BK654" s="125">
        <f>SUM(BK655:BK717)</f>
        <v>0</v>
      </c>
    </row>
    <row r="655" spans="2:65" s="1" customFormat="1" ht="16.5" customHeight="1">
      <c r="B655" s="33"/>
      <c r="C655" s="145" t="s">
        <v>439</v>
      </c>
      <c r="D655" s="145" t="s">
        <v>165</v>
      </c>
      <c r="E655" s="146" t="s">
        <v>1368</v>
      </c>
      <c r="F655" s="147" t="s">
        <v>1369</v>
      </c>
      <c r="G655" s="148" t="s">
        <v>213</v>
      </c>
      <c r="H655" s="149">
        <v>1.542</v>
      </c>
      <c r="I655" s="150"/>
      <c r="J655" s="151">
        <f>ROUND(I655*H655,2)</f>
        <v>0</v>
      </c>
      <c r="K655" s="147" t="s">
        <v>535</v>
      </c>
      <c r="L655" s="33"/>
      <c r="M655" s="152" t="s">
        <v>21</v>
      </c>
      <c r="N655" s="153" t="s">
        <v>48</v>
      </c>
      <c r="P655" s="136">
        <f>O655*H655</f>
        <v>0</v>
      </c>
      <c r="Q655" s="136">
        <v>4.0499999999999998E-3</v>
      </c>
      <c r="R655" s="136">
        <f>Q655*H655</f>
        <v>6.2451E-3</v>
      </c>
      <c r="S655" s="136">
        <v>0</v>
      </c>
      <c r="T655" s="137">
        <f>S655*H655</f>
        <v>0</v>
      </c>
      <c r="AR655" s="138" t="s">
        <v>153</v>
      </c>
      <c r="AT655" s="138" t="s">
        <v>165</v>
      </c>
      <c r="AU655" s="138" t="s">
        <v>87</v>
      </c>
      <c r="AY655" s="18" t="s">
        <v>137</v>
      </c>
      <c r="BE655" s="139">
        <f>IF(N655="základní",J655,0)</f>
        <v>0</v>
      </c>
      <c r="BF655" s="139">
        <f>IF(N655="snížená",J655,0)</f>
        <v>0</v>
      </c>
      <c r="BG655" s="139">
        <f>IF(N655="zákl. přenesená",J655,0)</f>
        <v>0</v>
      </c>
      <c r="BH655" s="139">
        <f>IF(N655="sníž. přenesená",J655,0)</f>
        <v>0</v>
      </c>
      <c r="BI655" s="139">
        <f>IF(N655="nulová",J655,0)</f>
        <v>0</v>
      </c>
      <c r="BJ655" s="18" t="s">
        <v>85</v>
      </c>
      <c r="BK655" s="139">
        <f>ROUND(I655*H655,2)</f>
        <v>0</v>
      </c>
      <c r="BL655" s="18" t="s">
        <v>153</v>
      </c>
      <c r="BM655" s="138" t="s">
        <v>1370</v>
      </c>
    </row>
    <row r="656" spans="2:65" s="1" customFormat="1" ht="11.25">
      <c r="B656" s="33"/>
      <c r="D656" s="140" t="s">
        <v>147</v>
      </c>
      <c r="F656" s="141" t="s">
        <v>1371</v>
      </c>
      <c r="I656" s="142"/>
      <c r="L656" s="33"/>
      <c r="M656" s="143"/>
      <c r="T656" s="54"/>
      <c r="AT656" s="18" t="s">
        <v>147</v>
      </c>
      <c r="AU656" s="18" t="s">
        <v>87</v>
      </c>
    </row>
    <row r="657" spans="2:65" s="1" customFormat="1" ht="11.25">
      <c r="B657" s="33"/>
      <c r="D657" s="163" t="s">
        <v>538</v>
      </c>
      <c r="F657" s="164" t="s">
        <v>1372</v>
      </c>
      <c r="I657" s="142"/>
      <c r="L657" s="33"/>
      <c r="M657" s="143"/>
      <c r="T657" s="54"/>
      <c r="AT657" s="18" t="s">
        <v>538</v>
      </c>
      <c r="AU657" s="18" t="s">
        <v>87</v>
      </c>
    </row>
    <row r="658" spans="2:65" s="12" customFormat="1" ht="11.25">
      <c r="B658" s="154"/>
      <c r="D658" s="140" t="s">
        <v>253</v>
      </c>
      <c r="E658" s="155" t="s">
        <v>21</v>
      </c>
      <c r="F658" s="156" t="s">
        <v>1373</v>
      </c>
      <c r="H658" s="157">
        <v>1.542</v>
      </c>
      <c r="I658" s="158"/>
      <c r="L658" s="154"/>
      <c r="M658" s="159"/>
      <c r="T658" s="160"/>
      <c r="AT658" s="155" t="s">
        <v>253</v>
      </c>
      <c r="AU658" s="155" t="s">
        <v>87</v>
      </c>
      <c r="AV658" s="12" t="s">
        <v>87</v>
      </c>
      <c r="AW658" s="12" t="s">
        <v>38</v>
      </c>
      <c r="AX658" s="12" t="s">
        <v>85</v>
      </c>
      <c r="AY658" s="155" t="s">
        <v>137</v>
      </c>
    </row>
    <row r="659" spans="2:65" s="1" customFormat="1" ht="16.5" customHeight="1">
      <c r="B659" s="33"/>
      <c r="C659" s="145" t="s">
        <v>443</v>
      </c>
      <c r="D659" s="145" t="s">
        <v>165</v>
      </c>
      <c r="E659" s="146" t="s">
        <v>1374</v>
      </c>
      <c r="F659" s="147" t="s">
        <v>1375</v>
      </c>
      <c r="G659" s="148" t="s">
        <v>213</v>
      </c>
      <c r="H659" s="149">
        <v>11.6</v>
      </c>
      <c r="I659" s="150"/>
      <c r="J659" s="151">
        <f>ROUND(I659*H659,2)</f>
        <v>0</v>
      </c>
      <c r="K659" s="147" t="s">
        <v>535</v>
      </c>
      <c r="L659" s="33"/>
      <c r="M659" s="152" t="s">
        <v>21</v>
      </c>
      <c r="N659" s="153" t="s">
        <v>48</v>
      </c>
      <c r="P659" s="136">
        <f>O659*H659</f>
        <v>0</v>
      </c>
      <c r="Q659" s="136">
        <v>1.0000000000000001E-5</v>
      </c>
      <c r="R659" s="136">
        <f>Q659*H659</f>
        <v>1.16E-4</v>
      </c>
      <c r="S659" s="136">
        <v>0</v>
      </c>
      <c r="T659" s="137">
        <f>S659*H659</f>
        <v>0</v>
      </c>
      <c r="AR659" s="138" t="s">
        <v>153</v>
      </c>
      <c r="AT659" s="138" t="s">
        <v>165</v>
      </c>
      <c r="AU659" s="138" t="s">
        <v>87</v>
      </c>
      <c r="AY659" s="18" t="s">
        <v>137</v>
      </c>
      <c r="BE659" s="139">
        <f>IF(N659="základní",J659,0)</f>
        <v>0</v>
      </c>
      <c r="BF659" s="139">
        <f>IF(N659="snížená",J659,0)</f>
        <v>0</v>
      </c>
      <c r="BG659" s="139">
        <f>IF(N659="zákl. přenesená",J659,0)</f>
        <v>0</v>
      </c>
      <c r="BH659" s="139">
        <f>IF(N659="sníž. přenesená",J659,0)</f>
        <v>0</v>
      </c>
      <c r="BI659" s="139">
        <f>IF(N659="nulová",J659,0)</f>
        <v>0</v>
      </c>
      <c r="BJ659" s="18" t="s">
        <v>85</v>
      </c>
      <c r="BK659" s="139">
        <f>ROUND(I659*H659,2)</f>
        <v>0</v>
      </c>
      <c r="BL659" s="18" t="s">
        <v>153</v>
      </c>
      <c r="BM659" s="138" t="s">
        <v>1376</v>
      </c>
    </row>
    <row r="660" spans="2:65" s="1" customFormat="1" ht="11.25">
      <c r="B660" s="33"/>
      <c r="D660" s="140" t="s">
        <v>147</v>
      </c>
      <c r="F660" s="141" t="s">
        <v>1377</v>
      </c>
      <c r="I660" s="142"/>
      <c r="L660" s="33"/>
      <c r="M660" s="143"/>
      <c r="T660" s="54"/>
      <c r="AT660" s="18" t="s">
        <v>147</v>
      </c>
      <c r="AU660" s="18" t="s">
        <v>87</v>
      </c>
    </row>
    <row r="661" spans="2:65" s="1" customFormat="1" ht="11.25">
      <c r="B661" s="33"/>
      <c r="D661" s="163" t="s">
        <v>538</v>
      </c>
      <c r="F661" s="164" t="s">
        <v>1378</v>
      </c>
      <c r="I661" s="142"/>
      <c r="L661" s="33"/>
      <c r="M661" s="143"/>
      <c r="T661" s="54"/>
      <c r="AT661" s="18" t="s">
        <v>538</v>
      </c>
      <c r="AU661" s="18" t="s">
        <v>87</v>
      </c>
    </row>
    <row r="662" spans="2:65" s="13" customFormat="1" ht="11.25">
      <c r="B662" s="165"/>
      <c r="D662" s="140" t="s">
        <v>253</v>
      </c>
      <c r="E662" s="166" t="s">
        <v>21</v>
      </c>
      <c r="F662" s="167" t="s">
        <v>1379</v>
      </c>
      <c r="H662" s="166" t="s">
        <v>21</v>
      </c>
      <c r="I662" s="168"/>
      <c r="L662" s="165"/>
      <c r="M662" s="169"/>
      <c r="T662" s="170"/>
      <c r="AT662" s="166" t="s">
        <v>253</v>
      </c>
      <c r="AU662" s="166" t="s">
        <v>87</v>
      </c>
      <c r="AV662" s="13" t="s">
        <v>85</v>
      </c>
      <c r="AW662" s="13" t="s">
        <v>38</v>
      </c>
      <c r="AX662" s="13" t="s">
        <v>77</v>
      </c>
      <c r="AY662" s="166" t="s">
        <v>137</v>
      </c>
    </row>
    <row r="663" spans="2:65" s="12" customFormat="1" ht="11.25">
      <c r="B663" s="154"/>
      <c r="D663" s="140" t="s">
        <v>253</v>
      </c>
      <c r="E663" s="155" t="s">
        <v>21</v>
      </c>
      <c r="F663" s="156" t="s">
        <v>1380</v>
      </c>
      <c r="H663" s="157">
        <v>4.4000000000000004</v>
      </c>
      <c r="I663" s="158"/>
      <c r="L663" s="154"/>
      <c r="M663" s="159"/>
      <c r="T663" s="160"/>
      <c r="AT663" s="155" t="s">
        <v>253</v>
      </c>
      <c r="AU663" s="155" t="s">
        <v>87</v>
      </c>
      <c r="AV663" s="12" t="s">
        <v>87</v>
      </c>
      <c r="AW663" s="12" t="s">
        <v>38</v>
      </c>
      <c r="AX663" s="12" t="s">
        <v>77</v>
      </c>
      <c r="AY663" s="155" t="s">
        <v>137</v>
      </c>
    </row>
    <row r="664" spans="2:65" s="12" customFormat="1" ht="11.25">
      <c r="B664" s="154"/>
      <c r="D664" s="140" t="s">
        <v>253</v>
      </c>
      <c r="E664" s="155" t="s">
        <v>21</v>
      </c>
      <c r="F664" s="156" t="s">
        <v>1381</v>
      </c>
      <c r="H664" s="157">
        <v>7.2</v>
      </c>
      <c r="I664" s="158"/>
      <c r="L664" s="154"/>
      <c r="M664" s="159"/>
      <c r="T664" s="160"/>
      <c r="AT664" s="155" t="s">
        <v>253</v>
      </c>
      <c r="AU664" s="155" t="s">
        <v>87</v>
      </c>
      <c r="AV664" s="12" t="s">
        <v>87</v>
      </c>
      <c r="AW664" s="12" t="s">
        <v>38</v>
      </c>
      <c r="AX664" s="12" t="s">
        <v>77</v>
      </c>
      <c r="AY664" s="155" t="s">
        <v>137</v>
      </c>
    </row>
    <row r="665" spans="2:65" s="14" customFormat="1" ht="11.25">
      <c r="B665" s="178"/>
      <c r="D665" s="140" t="s">
        <v>253</v>
      </c>
      <c r="E665" s="179" t="s">
        <v>682</v>
      </c>
      <c r="F665" s="180" t="s">
        <v>837</v>
      </c>
      <c r="H665" s="181">
        <v>11.6</v>
      </c>
      <c r="I665" s="182"/>
      <c r="L665" s="178"/>
      <c r="M665" s="183"/>
      <c r="T665" s="184"/>
      <c r="AT665" s="179" t="s">
        <v>253</v>
      </c>
      <c r="AU665" s="179" t="s">
        <v>87</v>
      </c>
      <c r="AV665" s="14" t="s">
        <v>153</v>
      </c>
      <c r="AW665" s="14" t="s">
        <v>38</v>
      </c>
      <c r="AX665" s="14" t="s">
        <v>85</v>
      </c>
      <c r="AY665" s="179" t="s">
        <v>137</v>
      </c>
    </row>
    <row r="666" spans="2:65" s="1" customFormat="1" ht="16.5" customHeight="1">
      <c r="B666" s="33"/>
      <c r="C666" s="126" t="s">
        <v>447</v>
      </c>
      <c r="D666" s="126" t="s">
        <v>141</v>
      </c>
      <c r="E666" s="127" t="s">
        <v>1382</v>
      </c>
      <c r="F666" s="128" t="s">
        <v>1383</v>
      </c>
      <c r="G666" s="129" t="s">
        <v>213</v>
      </c>
      <c r="H666" s="130">
        <v>12.18</v>
      </c>
      <c r="I666" s="131"/>
      <c r="J666" s="132">
        <f>ROUND(I666*H666,2)</f>
        <v>0</v>
      </c>
      <c r="K666" s="128" t="s">
        <v>535</v>
      </c>
      <c r="L666" s="133"/>
      <c r="M666" s="134" t="s">
        <v>21</v>
      </c>
      <c r="N666" s="135" t="s">
        <v>48</v>
      </c>
      <c r="P666" s="136">
        <f>O666*H666</f>
        <v>0</v>
      </c>
      <c r="Q666" s="136">
        <v>4.6899999999999997E-3</v>
      </c>
      <c r="R666" s="136">
        <f>Q666*H666</f>
        <v>5.7124199999999993E-2</v>
      </c>
      <c r="S666" s="136">
        <v>0</v>
      </c>
      <c r="T666" s="137">
        <f>S666*H666</f>
        <v>0</v>
      </c>
      <c r="AR666" s="138" t="s">
        <v>162</v>
      </c>
      <c r="AT666" s="138" t="s">
        <v>141</v>
      </c>
      <c r="AU666" s="138" t="s">
        <v>87</v>
      </c>
      <c r="AY666" s="18" t="s">
        <v>137</v>
      </c>
      <c r="BE666" s="139">
        <f>IF(N666="základní",J666,0)</f>
        <v>0</v>
      </c>
      <c r="BF666" s="139">
        <f>IF(N666="snížená",J666,0)</f>
        <v>0</v>
      </c>
      <c r="BG666" s="139">
        <f>IF(N666="zákl. přenesená",J666,0)</f>
        <v>0</v>
      </c>
      <c r="BH666" s="139">
        <f>IF(N666="sníž. přenesená",J666,0)</f>
        <v>0</v>
      </c>
      <c r="BI666" s="139">
        <f>IF(N666="nulová",J666,0)</f>
        <v>0</v>
      </c>
      <c r="BJ666" s="18" t="s">
        <v>85</v>
      </c>
      <c r="BK666" s="139">
        <f>ROUND(I666*H666,2)</f>
        <v>0</v>
      </c>
      <c r="BL666" s="18" t="s">
        <v>153</v>
      </c>
      <c r="BM666" s="138" t="s">
        <v>1384</v>
      </c>
    </row>
    <row r="667" spans="2:65" s="1" customFormat="1" ht="11.25">
      <c r="B667" s="33"/>
      <c r="D667" s="140" t="s">
        <v>147</v>
      </c>
      <c r="F667" s="141" t="s">
        <v>1383</v>
      </c>
      <c r="I667" s="142"/>
      <c r="L667" s="33"/>
      <c r="M667" s="143"/>
      <c r="T667" s="54"/>
      <c r="AT667" s="18" t="s">
        <v>147</v>
      </c>
      <c r="AU667" s="18" t="s">
        <v>87</v>
      </c>
    </row>
    <row r="668" spans="2:65" s="12" customFormat="1" ht="11.25">
      <c r="B668" s="154"/>
      <c r="D668" s="140" t="s">
        <v>253</v>
      </c>
      <c r="E668" s="155" t="s">
        <v>21</v>
      </c>
      <c r="F668" s="156" t="s">
        <v>682</v>
      </c>
      <c r="H668" s="157">
        <v>11.6</v>
      </c>
      <c r="I668" s="158"/>
      <c r="L668" s="154"/>
      <c r="M668" s="159"/>
      <c r="T668" s="160"/>
      <c r="AT668" s="155" t="s">
        <v>253</v>
      </c>
      <c r="AU668" s="155" t="s">
        <v>87</v>
      </c>
      <c r="AV668" s="12" t="s">
        <v>87</v>
      </c>
      <c r="AW668" s="12" t="s">
        <v>38</v>
      </c>
      <c r="AX668" s="12" t="s">
        <v>85</v>
      </c>
      <c r="AY668" s="155" t="s">
        <v>137</v>
      </c>
    </row>
    <row r="669" spans="2:65" s="12" customFormat="1" ht="11.25">
      <c r="B669" s="154"/>
      <c r="D669" s="140" t="s">
        <v>253</v>
      </c>
      <c r="F669" s="156" t="s">
        <v>1385</v>
      </c>
      <c r="H669" s="157">
        <v>12.18</v>
      </c>
      <c r="I669" s="158"/>
      <c r="L669" s="154"/>
      <c r="M669" s="159"/>
      <c r="T669" s="160"/>
      <c r="AT669" s="155" t="s">
        <v>253</v>
      </c>
      <c r="AU669" s="155" t="s">
        <v>87</v>
      </c>
      <c r="AV669" s="12" t="s">
        <v>87</v>
      </c>
      <c r="AW669" s="12" t="s">
        <v>4</v>
      </c>
      <c r="AX669" s="12" t="s">
        <v>85</v>
      </c>
      <c r="AY669" s="155" t="s">
        <v>137</v>
      </c>
    </row>
    <row r="670" spans="2:65" s="1" customFormat="1" ht="21.75" customHeight="1">
      <c r="B670" s="33"/>
      <c r="C670" s="145" t="s">
        <v>451</v>
      </c>
      <c r="D670" s="145" t="s">
        <v>165</v>
      </c>
      <c r="E670" s="146" t="s">
        <v>1386</v>
      </c>
      <c r="F670" s="147" t="s">
        <v>1387</v>
      </c>
      <c r="G670" s="148" t="s">
        <v>262</v>
      </c>
      <c r="H670" s="149">
        <v>2</v>
      </c>
      <c r="I670" s="150"/>
      <c r="J670" s="151">
        <f>ROUND(I670*H670,2)</f>
        <v>0</v>
      </c>
      <c r="K670" s="147" t="s">
        <v>535</v>
      </c>
      <c r="L670" s="33"/>
      <c r="M670" s="152" t="s">
        <v>21</v>
      </c>
      <c r="N670" s="153" t="s">
        <v>48</v>
      </c>
      <c r="P670" s="136">
        <f>O670*H670</f>
        <v>0</v>
      </c>
      <c r="Q670" s="136">
        <v>0</v>
      </c>
      <c r="R670" s="136">
        <f>Q670*H670</f>
        <v>0</v>
      </c>
      <c r="S670" s="136">
        <v>0</v>
      </c>
      <c r="T670" s="137">
        <f>S670*H670</f>
        <v>0</v>
      </c>
      <c r="AR670" s="138" t="s">
        <v>153</v>
      </c>
      <c r="AT670" s="138" t="s">
        <v>165</v>
      </c>
      <c r="AU670" s="138" t="s">
        <v>87</v>
      </c>
      <c r="AY670" s="18" t="s">
        <v>137</v>
      </c>
      <c r="BE670" s="139">
        <f>IF(N670="základní",J670,0)</f>
        <v>0</v>
      </c>
      <c r="BF670" s="139">
        <f>IF(N670="snížená",J670,0)</f>
        <v>0</v>
      </c>
      <c r="BG670" s="139">
        <f>IF(N670="zákl. přenesená",J670,0)</f>
        <v>0</v>
      </c>
      <c r="BH670" s="139">
        <f>IF(N670="sníž. přenesená",J670,0)</f>
        <v>0</v>
      </c>
      <c r="BI670" s="139">
        <f>IF(N670="nulová",J670,0)</f>
        <v>0</v>
      </c>
      <c r="BJ670" s="18" t="s">
        <v>85</v>
      </c>
      <c r="BK670" s="139">
        <f>ROUND(I670*H670,2)</f>
        <v>0</v>
      </c>
      <c r="BL670" s="18" t="s">
        <v>153</v>
      </c>
      <c r="BM670" s="138" t="s">
        <v>1388</v>
      </c>
    </row>
    <row r="671" spans="2:65" s="1" customFormat="1" ht="19.5">
      <c r="B671" s="33"/>
      <c r="D671" s="140" t="s">
        <v>147</v>
      </c>
      <c r="F671" s="141" t="s">
        <v>1389</v>
      </c>
      <c r="I671" s="142"/>
      <c r="L671" s="33"/>
      <c r="M671" s="143"/>
      <c r="T671" s="54"/>
      <c r="AT671" s="18" t="s">
        <v>147</v>
      </c>
      <c r="AU671" s="18" t="s">
        <v>87</v>
      </c>
    </row>
    <row r="672" spans="2:65" s="1" customFormat="1" ht="11.25">
      <c r="B672" s="33"/>
      <c r="D672" s="163" t="s">
        <v>538</v>
      </c>
      <c r="F672" s="164" t="s">
        <v>1390</v>
      </c>
      <c r="I672" s="142"/>
      <c r="L672" s="33"/>
      <c r="M672" s="143"/>
      <c r="T672" s="54"/>
      <c r="AT672" s="18" t="s">
        <v>538</v>
      </c>
      <c r="AU672" s="18" t="s">
        <v>87</v>
      </c>
    </row>
    <row r="673" spans="2:65" s="13" customFormat="1" ht="11.25">
      <c r="B673" s="165"/>
      <c r="D673" s="140" t="s">
        <v>253</v>
      </c>
      <c r="E673" s="166" t="s">
        <v>21</v>
      </c>
      <c r="F673" s="167" t="s">
        <v>1379</v>
      </c>
      <c r="H673" s="166" t="s">
        <v>21</v>
      </c>
      <c r="I673" s="168"/>
      <c r="L673" s="165"/>
      <c r="M673" s="169"/>
      <c r="T673" s="170"/>
      <c r="AT673" s="166" t="s">
        <v>253</v>
      </c>
      <c r="AU673" s="166" t="s">
        <v>87</v>
      </c>
      <c r="AV673" s="13" t="s">
        <v>85</v>
      </c>
      <c r="AW673" s="13" t="s">
        <v>38</v>
      </c>
      <c r="AX673" s="13" t="s">
        <v>77</v>
      </c>
      <c r="AY673" s="166" t="s">
        <v>137</v>
      </c>
    </row>
    <row r="674" spans="2:65" s="12" customFormat="1" ht="11.25">
      <c r="B674" s="154"/>
      <c r="D674" s="140" t="s">
        <v>253</v>
      </c>
      <c r="E674" s="155" t="s">
        <v>21</v>
      </c>
      <c r="F674" s="156" t="s">
        <v>1391</v>
      </c>
      <c r="H674" s="157">
        <v>2</v>
      </c>
      <c r="I674" s="158"/>
      <c r="L674" s="154"/>
      <c r="M674" s="159"/>
      <c r="T674" s="160"/>
      <c r="AT674" s="155" t="s">
        <v>253</v>
      </c>
      <c r="AU674" s="155" t="s">
        <v>87</v>
      </c>
      <c r="AV674" s="12" t="s">
        <v>87</v>
      </c>
      <c r="AW674" s="12" t="s">
        <v>38</v>
      </c>
      <c r="AX674" s="12" t="s">
        <v>85</v>
      </c>
      <c r="AY674" s="155" t="s">
        <v>137</v>
      </c>
    </row>
    <row r="675" spans="2:65" s="1" customFormat="1" ht="16.5" customHeight="1">
      <c r="B675" s="33"/>
      <c r="C675" s="126" t="s">
        <v>454</v>
      </c>
      <c r="D675" s="126" t="s">
        <v>141</v>
      </c>
      <c r="E675" s="127" t="s">
        <v>1392</v>
      </c>
      <c r="F675" s="128" t="s">
        <v>1393</v>
      </c>
      <c r="G675" s="129" t="s">
        <v>262</v>
      </c>
      <c r="H675" s="130">
        <v>2</v>
      </c>
      <c r="I675" s="131"/>
      <c r="J675" s="132">
        <f>ROUND(I675*H675,2)</f>
        <v>0</v>
      </c>
      <c r="K675" s="128" t="s">
        <v>535</v>
      </c>
      <c r="L675" s="133"/>
      <c r="M675" s="134" t="s">
        <v>21</v>
      </c>
      <c r="N675" s="135" t="s">
        <v>48</v>
      </c>
      <c r="P675" s="136">
        <f>O675*H675</f>
        <v>0</v>
      </c>
      <c r="Q675" s="136">
        <v>1.1000000000000001E-3</v>
      </c>
      <c r="R675" s="136">
        <f>Q675*H675</f>
        <v>2.2000000000000001E-3</v>
      </c>
      <c r="S675" s="136">
        <v>0</v>
      </c>
      <c r="T675" s="137">
        <f>S675*H675</f>
        <v>0</v>
      </c>
      <c r="AR675" s="138" t="s">
        <v>162</v>
      </c>
      <c r="AT675" s="138" t="s">
        <v>141</v>
      </c>
      <c r="AU675" s="138" t="s">
        <v>87</v>
      </c>
      <c r="AY675" s="18" t="s">
        <v>137</v>
      </c>
      <c r="BE675" s="139">
        <f>IF(N675="základní",J675,0)</f>
        <v>0</v>
      </c>
      <c r="BF675" s="139">
        <f>IF(N675="snížená",J675,0)</f>
        <v>0</v>
      </c>
      <c r="BG675" s="139">
        <f>IF(N675="zákl. přenesená",J675,0)</f>
        <v>0</v>
      </c>
      <c r="BH675" s="139">
        <f>IF(N675="sníž. přenesená",J675,0)</f>
        <v>0</v>
      </c>
      <c r="BI675" s="139">
        <f>IF(N675="nulová",J675,0)</f>
        <v>0</v>
      </c>
      <c r="BJ675" s="18" t="s">
        <v>85</v>
      </c>
      <c r="BK675" s="139">
        <f>ROUND(I675*H675,2)</f>
        <v>0</v>
      </c>
      <c r="BL675" s="18" t="s">
        <v>153</v>
      </c>
      <c r="BM675" s="138" t="s">
        <v>1394</v>
      </c>
    </row>
    <row r="676" spans="2:65" s="1" customFormat="1" ht="11.25">
      <c r="B676" s="33"/>
      <c r="D676" s="140" t="s">
        <v>147</v>
      </c>
      <c r="F676" s="141" t="s">
        <v>1393</v>
      </c>
      <c r="I676" s="142"/>
      <c r="L676" s="33"/>
      <c r="M676" s="143"/>
      <c r="T676" s="54"/>
      <c r="AT676" s="18" t="s">
        <v>147</v>
      </c>
      <c r="AU676" s="18" t="s">
        <v>87</v>
      </c>
    </row>
    <row r="677" spans="2:65" s="1" customFormat="1" ht="16.5" customHeight="1">
      <c r="B677" s="33"/>
      <c r="C677" s="145" t="s">
        <v>458</v>
      </c>
      <c r="D677" s="145" t="s">
        <v>165</v>
      </c>
      <c r="E677" s="146" t="s">
        <v>1395</v>
      </c>
      <c r="F677" s="147" t="s">
        <v>1396</v>
      </c>
      <c r="G677" s="148" t="s">
        <v>262</v>
      </c>
      <c r="H677" s="149">
        <v>2</v>
      </c>
      <c r="I677" s="150"/>
      <c r="J677" s="151">
        <f>ROUND(I677*H677,2)</f>
        <v>0</v>
      </c>
      <c r="K677" s="147" t="s">
        <v>535</v>
      </c>
      <c r="L677" s="33"/>
      <c r="M677" s="152" t="s">
        <v>21</v>
      </c>
      <c r="N677" s="153" t="s">
        <v>48</v>
      </c>
      <c r="P677" s="136">
        <f>O677*H677</f>
        <v>0</v>
      </c>
      <c r="Q677" s="136">
        <v>8.7419999999999998E-2</v>
      </c>
      <c r="R677" s="136">
        <f>Q677*H677</f>
        <v>0.17484</v>
      </c>
      <c r="S677" s="136">
        <v>0</v>
      </c>
      <c r="T677" s="137">
        <f>S677*H677</f>
        <v>0</v>
      </c>
      <c r="AR677" s="138" t="s">
        <v>153</v>
      </c>
      <c r="AT677" s="138" t="s">
        <v>165</v>
      </c>
      <c r="AU677" s="138" t="s">
        <v>87</v>
      </c>
      <c r="AY677" s="18" t="s">
        <v>137</v>
      </c>
      <c r="BE677" s="139">
        <f>IF(N677="základní",J677,0)</f>
        <v>0</v>
      </c>
      <c r="BF677" s="139">
        <f>IF(N677="snížená",J677,0)</f>
        <v>0</v>
      </c>
      <c r="BG677" s="139">
        <f>IF(N677="zákl. přenesená",J677,0)</f>
        <v>0</v>
      </c>
      <c r="BH677" s="139">
        <f>IF(N677="sníž. přenesená",J677,0)</f>
        <v>0</v>
      </c>
      <c r="BI677" s="139">
        <f>IF(N677="nulová",J677,0)</f>
        <v>0</v>
      </c>
      <c r="BJ677" s="18" t="s">
        <v>85</v>
      </c>
      <c r="BK677" s="139">
        <f>ROUND(I677*H677,2)</f>
        <v>0</v>
      </c>
      <c r="BL677" s="18" t="s">
        <v>153</v>
      </c>
      <c r="BM677" s="138" t="s">
        <v>1397</v>
      </c>
    </row>
    <row r="678" spans="2:65" s="1" customFormat="1" ht="11.25">
      <c r="B678" s="33"/>
      <c r="D678" s="140" t="s">
        <v>147</v>
      </c>
      <c r="F678" s="141" t="s">
        <v>1398</v>
      </c>
      <c r="I678" s="142"/>
      <c r="L678" s="33"/>
      <c r="M678" s="143"/>
      <c r="T678" s="54"/>
      <c r="AT678" s="18" t="s">
        <v>147</v>
      </c>
      <c r="AU678" s="18" t="s">
        <v>87</v>
      </c>
    </row>
    <row r="679" spans="2:65" s="1" customFormat="1" ht="11.25">
      <c r="B679" s="33"/>
      <c r="D679" s="163" t="s">
        <v>538</v>
      </c>
      <c r="F679" s="164" t="s">
        <v>1399</v>
      </c>
      <c r="I679" s="142"/>
      <c r="L679" s="33"/>
      <c r="M679" s="143"/>
      <c r="T679" s="54"/>
      <c r="AT679" s="18" t="s">
        <v>538</v>
      </c>
      <c r="AU679" s="18" t="s">
        <v>87</v>
      </c>
    </row>
    <row r="680" spans="2:65" s="12" customFormat="1" ht="11.25">
      <c r="B680" s="154"/>
      <c r="D680" s="140" t="s">
        <v>253</v>
      </c>
      <c r="E680" s="155" t="s">
        <v>21</v>
      </c>
      <c r="F680" s="156" t="s">
        <v>1400</v>
      </c>
      <c r="H680" s="157">
        <v>2</v>
      </c>
      <c r="I680" s="158"/>
      <c r="L680" s="154"/>
      <c r="M680" s="159"/>
      <c r="T680" s="160"/>
      <c r="AT680" s="155" t="s">
        <v>253</v>
      </c>
      <c r="AU680" s="155" t="s">
        <v>87</v>
      </c>
      <c r="AV680" s="12" t="s">
        <v>87</v>
      </c>
      <c r="AW680" s="12" t="s">
        <v>38</v>
      </c>
      <c r="AX680" s="12" t="s">
        <v>85</v>
      </c>
      <c r="AY680" s="155" t="s">
        <v>137</v>
      </c>
    </row>
    <row r="681" spans="2:65" s="1" customFormat="1" ht="16.5" customHeight="1">
      <c r="B681" s="33"/>
      <c r="C681" s="126" t="s">
        <v>462</v>
      </c>
      <c r="D681" s="126" t="s">
        <v>141</v>
      </c>
      <c r="E681" s="127" t="s">
        <v>1401</v>
      </c>
      <c r="F681" s="128" t="s">
        <v>1402</v>
      </c>
      <c r="G681" s="129" t="s">
        <v>262</v>
      </c>
      <c r="H681" s="130">
        <v>2</v>
      </c>
      <c r="I681" s="131"/>
      <c r="J681" s="132">
        <f>ROUND(I681*H681,2)</f>
        <v>0</v>
      </c>
      <c r="K681" s="128" t="s">
        <v>535</v>
      </c>
      <c r="L681" s="133"/>
      <c r="M681" s="134" t="s">
        <v>21</v>
      </c>
      <c r="N681" s="135" t="s">
        <v>48</v>
      </c>
      <c r="P681" s="136">
        <f>O681*H681</f>
        <v>0</v>
      </c>
      <c r="Q681" s="136">
        <v>2.1000000000000001E-2</v>
      </c>
      <c r="R681" s="136">
        <f>Q681*H681</f>
        <v>4.2000000000000003E-2</v>
      </c>
      <c r="S681" s="136">
        <v>0</v>
      </c>
      <c r="T681" s="137">
        <f>S681*H681</f>
        <v>0</v>
      </c>
      <c r="AR681" s="138" t="s">
        <v>162</v>
      </c>
      <c r="AT681" s="138" t="s">
        <v>141</v>
      </c>
      <c r="AU681" s="138" t="s">
        <v>87</v>
      </c>
      <c r="AY681" s="18" t="s">
        <v>137</v>
      </c>
      <c r="BE681" s="139">
        <f>IF(N681="základní",J681,0)</f>
        <v>0</v>
      </c>
      <c r="BF681" s="139">
        <f>IF(N681="snížená",J681,0)</f>
        <v>0</v>
      </c>
      <c r="BG681" s="139">
        <f>IF(N681="zákl. přenesená",J681,0)</f>
        <v>0</v>
      </c>
      <c r="BH681" s="139">
        <f>IF(N681="sníž. přenesená",J681,0)</f>
        <v>0</v>
      </c>
      <c r="BI681" s="139">
        <f>IF(N681="nulová",J681,0)</f>
        <v>0</v>
      </c>
      <c r="BJ681" s="18" t="s">
        <v>85</v>
      </c>
      <c r="BK681" s="139">
        <f>ROUND(I681*H681,2)</f>
        <v>0</v>
      </c>
      <c r="BL681" s="18" t="s">
        <v>153</v>
      </c>
      <c r="BM681" s="138" t="s">
        <v>1403</v>
      </c>
    </row>
    <row r="682" spans="2:65" s="1" customFormat="1" ht="11.25">
      <c r="B682" s="33"/>
      <c r="D682" s="140" t="s">
        <v>147</v>
      </c>
      <c r="F682" s="141" t="s">
        <v>1402</v>
      </c>
      <c r="I682" s="142"/>
      <c r="L682" s="33"/>
      <c r="M682" s="143"/>
      <c r="T682" s="54"/>
      <c r="AT682" s="18" t="s">
        <v>147</v>
      </c>
      <c r="AU682" s="18" t="s">
        <v>87</v>
      </c>
    </row>
    <row r="683" spans="2:65" s="1" customFormat="1" ht="16.5" customHeight="1">
      <c r="B683" s="33"/>
      <c r="C683" s="145" t="s">
        <v>465</v>
      </c>
      <c r="D683" s="145" t="s">
        <v>165</v>
      </c>
      <c r="E683" s="146" t="s">
        <v>1404</v>
      </c>
      <c r="F683" s="147" t="s">
        <v>1405</v>
      </c>
      <c r="G683" s="148" t="s">
        <v>262</v>
      </c>
      <c r="H683" s="149">
        <v>2</v>
      </c>
      <c r="I683" s="150"/>
      <c r="J683" s="151">
        <f>ROUND(I683*H683,2)</f>
        <v>0</v>
      </c>
      <c r="K683" s="147" t="s">
        <v>535</v>
      </c>
      <c r="L683" s="33"/>
      <c r="M683" s="152" t="s">
        <v>21</v>
      </c>
      <c r="N683" s="153" t="s">
        <v>48</v>
      </c>
      <c r="P683" s="136">
        <f>O683*H683</f>
        <v>0</v>
      </c>
      <c r="Q683" s="136">
        <v>0</v>
      </c>
      <c r="R683" s="136">
        <f>Q683*H683</f>
        <v>0</v>
      </c>
      <c r="S683" s="136">
        <v>0.1</v>
      </c>
      <c r="T683" s="137">
        <f>S683*H683</f>
        <v>0.2</v>
      </c>
      <c r="AR683" s="138" t="s">
        <v>153</v>
      </c>
      <c r="AT683" s="138" t="s">
        <v>165</v>
      </c>
      <c r="AU683" s="138" t="s">
        <v>87</v>
      </c>
      <c r="AY683" s="18" t="s">
        <v>137</v>
      </c>
      <c r="BE683" s="139">
        <f>IF(N683="základní",J683,0)</f>
        <v>0</v>
      </c>
      <c r="BF683" s="139">
        <f>IF(N683="snížená",J683,0)</f>
        <v>0</v>
      </c>
      <c r="BG683" s="139">
        <f>IF(N683="zákl. přenesená",J683,0)</f>
        <v>0</v>
      </c>
      <c r="BH683" s="139">
        <f>IF(N683="sníž. přenesená",J683,0)</f>
        <v>0</v>
      </c>
      <c r="BI683" s="139">
        <f>IF(N683="nulová",J683,0)</f>
        <v>0</v>
      </c>
      <c r="BJ683" s="18" t="s">
        <v>85</v>
      </c>
      <c r="BK683" s="139">
        <f>ROUND(I683*H683,2)</f>
        <v>0</v>
      </c>
      <c r="BL683" s="18" t="s">
        <v>153</v>
      </c>
      <c r="BM683" s="138" t="s">
        <v>1406</v>
      </c>
    </row>
    <row r="684" spans="2:65" s="1" customFormat="1" ht="11.25">
      <c r="B684" s="33"/>
      <c r="D684" s="140" t="s">
        <v>147</v>
      </c>
      <c r="F684" s="141" t="s">
        <v>1407</v>
      </c>
      <c r="I684" s="142"/>
      <c r="L684" s="33"/>
      <c r="M684" s="143"/>
      <c r="T684" s="54"/>
      <c r="AT684" s="18" t="s">
        <v>147</v>
      </c>
      <c r="AU684" s="18" t="s">
        <v>87</v>
      </c>
    </row>
    <row r="685" spans="2:65" s="1" customFormat="1" ht="11.25">
      <c r="B685" s="33"/>
      <c r="D685" s="163" t="s">
        <v>538</v>
      </c>
      <c r="F685" s="164" t="s">
        <v>1408</v>
      </c>
      <c r="I685" s="142"/>
      <c r="L685" s="33"/>
      <c r="M685" s="143"/>
      <c r="T685" s="54"/>
      <c r="AT685" s="18" t="s">
        <v>538</v>
      </c>
      <c r="AU685" s="18" t="s">
        <v>87</v>
      </c>
    </row>
    <row r="686" spans="2:65" s="12" customFormat="1" ht="11.25">
      <c r="B686" s="154"/>
      <c r="D686" s="140" t="s">
        <v>253</v>
      </c>
      <c r="E686" s="155" t="s">
        <v>21</v>
      </c>
      <c r="F686" s="156" t="s">
        <v>1400</v>
      </c>
      <c r="H686" s="157">
        <v>2</v>
      </c>
      <c r="I686" s="158"/>
      <c r="L686" s="154"/>
      <c r="M686" s="159"/>
      <c r="T686" s="160"/>
      <c r="AT686" s="155" t="s">
        <v>253</v>
      </c>
      <c r="AU686" s="155" t="s">
        <v>87</v>
      </c>
      <c r="AV686" s="12" t="s">
        <v>87</v>
      </c>
      <c r="AW686" s="12" t="s">
        <v>38</v>
      </c>
      <c r="AX686" s="12" t="s">
        <v>85</v>
      </c>
      <c r="AY686" s="155" t="s">
        <v>137</v>
      </c>
    </row>
    <row r="687" spans="2:65" s="1" customFormat="1" ht="21.75" customHeight="1">
      <c r="B687" s="33"/>
      <c r="C687" s="145" t="s">
        <v>469</v>
      </c>
      <c r="D687" s="145" t="s">
        <v>165</v>
      </c>
      <c r="E687" s="146" t="s">
        <v>1409</v>
      </c>
      <c r="F687" s="147" t="s">
        <v>1410</v>
      </c>
      <c r="G687" s="148" t="s">
        <v>262</v>
      </c>
      <c r="H687" s="149">
        <v>2</v>
      </c>
      <c r="I687" s="150"/>
      <c r="J687" s="151">
        <f>ROUND(I687*H687,2)</f>
        <v>0</v>
      </c>
      <c r="K687" s="147" t="s">
        <v>535</v>
      </c>
      <c r="L687" s="33"/>
      <c r="M687" s="152" t="s">
        <v>21</v>
      </c>
      <c r="N687" s="153" t="s">
        <v>48</v>
      </c>
      <c r="P687" s="136">
        <f>O687*H687</f>
        <v>0</v>
      </c>
      <c r="Q687" s="136">
        <v>0.09</v>
      </c>
      <c r="R687" s="136">
        <f>Q687*H687</f>
        <v>0.18</v>
      </c>
      <c r="S687" s="136">
        <v>0</v>
      </c>
      <c r="T687" s="137">
        <f>S687*H687</f>
        <v>0</v>
      </c>
      <c r="AR687" s="138" t="s">
        <v>153</v>
      </c>
      <c r="AT687" s="138" t="s">
        <v>165</v>
      </c>
      <c r="AU687" s="138" t="s">
        <v>87</v>
      </c>
      <c r="AY687" s="18" t="s">
        <v>137</v>
      </c>
      <c r="BE687" s="139">
        <f>IF(N687="základní",J687,0)</f>
        <v>0</v>
      </c>
      <c r="BF687" s="139">
        <f>IF(N687="snížená",J687,0)</f>
        <v>0</v>
      </c>
      <c r="BG687" s="139">
        <f>IF(N687="zákl. přenesená",J687,0)</f>
        <v>0</v>
      </c>
      <c r="BH687" s="139">
        <f>IF(N687="sníž. přenesená",J687,0)</f>
        <v>0</v>
      </c>
      <c r="BI687" s="139">
        <f>IF(N687="nulová",J687,0)</f>
        <v>0</v>
      </c>
      <c r="BJ687" s="18" t="s">
        <v>85</v>
      </c>
      <c r="BK687" s="139">
        <f>ROUND(I687*H687,2)</f>
        <v>0</v>
      </c>
      <c r="BL687" s="18" t="s">
        <v>153</v>
      </c>
      <c r="BM687" s="138" t="s">
        <v>1411</v>
      </c>
    </row>
    <row r="688" spans="2:65" s="1" customFormat="1" ht="11.25">
      <c r="B688" s="33"/>
      <c r="D688" s="140" t="s">
        <v>147</v>
      </c>
      <c r="F688" s="141" t="s">
        <v>1410</v>
      </c>
      <c r="I688" s="142"/>
      <c r="L688" s="33"/>
      <c r="M688" s="143"/>
      <c r="T688" s="54"/>
      <c r="AT688" s="18" t="s">
        <v>147</v>
      </c>
      <c r="AU688" s="18" t="s">
        <v>87</v>
      </c>
    </row>
    <row r="689" spans="2:65" s="1" customFormat="1" ht="11.25">
      <c r="B689" s="33"/>
      <c r="D689" s="163" t="s">
        <v>538</v>
      </c>
      <c r="F689" s="164" t="s">
        <v>1412</v>
      </c>
      <c r="I689" s="142"/>
      <c r="L689" s="33"/>
      <c r="M689" s="143"/>
      <c r="T689" s="54"/>
      <c r="AT689" s="18" t="s">
        <v>538</v>
      </c>
      <c r="AU689" s="18" t="s">
        <v>87</v>
      </c>
    </row>
    <row r="690" spans="2:65" s="12" customFormat="1" ht="11.25">
      <c r="B690" s="154"/>
      <c r="D690" s="140" t="s">
        <v>253</v>
      </c>
      <c r="E690" s="155" t="s">
        <v>21</v>
      </c>
      <c r="F690" s="156" t="s">
        <v>1400</v>
      </c>
      <c r="H690" s="157">
        <v>2</v>
      </c>
      <c r="I690" s="158"/>
      <c r="L690" s="154"/>
      <c r="M690" s="159"/>
      <c r="T690" s="160"/>
      <c r="AT690" s="155" t="s">
        <v>253</v>
      </c>
      <c r="AU690" s="155" t="s">
        <v>87</v>
      </c>
      <c r="AV690" s="12" t="s">
        <v>87</v>
      </c>
      <c r="AW690" s="12" t="s">
        <v>38</v>
      </c>
      <c r="AX690" s="12" t="s">
        <v>85</v>
      </c>
      <c r="AY690" s="155" t="s">
        <v>137</v>
      </c>
    </row>
    <row r="691" spans="2:65" s="1" customFormat="1" ht="16.5" customHeight="1">
      <c r="B691" s="33"/>
      <c r="C691" s="126" t="s">
        <v>475</v>
      </c>
      <c r="D691" s="126" t="s">
        <v>141</v>
      </c>
      <c r="E691" s="127" t="s">
        <v>1413</v>
      </c>
      <c r="F691" s="128" t="s">
        <v>1414</v>
      </c>
      <c r="G691" s="129" t="s">
        <v>262</v>
      </c>
      <c r="H691" s="130">
        <v>2</v>
      </c>
      <c r="I691" s="131"/>
      <c r="J691" s="132">
        <f>ROUND(I691*H691,2)</f>
        <v>0</v>
      </c>
      <c r="K691" s="128" t="s">
        <v>21</v>
      </c>
      <c r="L691" s="133"/>
      <c r="M691" s="134" t="s">
        <v>21</v>
      </c>
      <c r="N691" s="135" t="s">
        <v>48</v>
      </c>
      <c r="P691" s="136">
        <f>O691*H691</f>
        <v>0</v>
      </c>
      <c r="Q691" s="136">
        <v>4.4999999999999998E-2</v>
      </c>
      <c r="R691" s="136">
        <f>Q691*H691</f>
        <v>0.09</v>
      </c>
      <c r="S691" s="136">
        <v>0</v>
      </c>
      <c r="T691" s="137">
        <f>S691*H691</f>
        <v>0</v>
      </c>
      <c r="AR691" s="138" t="s">
        <v>162</v>
      </c>
      <c r="AT691" s="138" t="s">
        <v>141</v>
      </c>
      <c r="AU691" s="138" t="s">
        <v>87</v>
      </c>
      <c r="AY691" s="18" t="s">
        <v>137</v>
      </c>
      <c r="BE691" s="139">
        <f>IF(N691="základní",J691,0)</f>
        <v>0</v>
      </c>
      <c r="BF691" s="139">
        <f>IF(N691="snížená",J691,0)</f>
        <v>0</v>
      </c>
      <c r="BG691" s="139">
        <f>IF(N691="zákl. přenesená",J691,0)</f>
        <v>0</v>
      </c>
      <c r="BH691" s="139">
        <f>IF(N691="sníž. přenesená",J691,0)</f>
        <v>0</v>
      </c>
      <c r="BI691" s="139">
        <f>IF(N691="nulová",J691,0)</f>
        <v>0</v>
      </c>
      <c r="BJ691" s="18" t="s">
        <v>85</v>
      </c>
      <c r="BK691" s="139">
        <f>ROUND(I691*H691,2)</f>
        <v>0</v>
      </c>
      <c r="BL691" s="18" t="s">
        <v>153</v>
      </c>
      <c r="BM691" s="138" t="s">
        <v>1415</v>
      </c>
    </row>
    <row r="692" spans="2:65" s="1" customFormat="1" ht="11.25">
      <c r="B692" s="33"/>
      <c r="D692" s="140" t="s">
        <v>147</v>
      </c>
      <c r="F692" s="141" t="s">
        <v>1414</v>
      </c>
      <c r="I692" s="142"/>
      <c r="L692" s="33"/>
      <c r="M692" s="143"/>
      <c r="T692" s="54"/>
      <c r="AT692" s="18" t="s">
        <v>147</v>
      </c>
      <c r="AU692" s="18" t="s">
        <v>87</v>
      </c>
    </row>
    <row r="693" spans="2:65" s="12" customFormat="1" ht="11.25">
      <c r="B693" s="154"/>
      <c r="D693" s="140" t="s">
        <v>253</v>
      </c>
      <c r="E693" s="155" t="s">
        <v>21</v>
      </c>
      <c r="F693" s="156" t="s">
        <v>1400</v>
      </c>
      <c r="H693" s="157">
        <v>2</v>
      </c>
      <c r="I693" s="158"/>
      <c r="L693" s="154"/>
      <c r="M693" s="159"/>
      <c r="T693" s="160"/>
      <c r="AT693" s="155" t="s">
        <v>253</v>
      </c>
      <c r="AU693" s="155" t="s">
        <v>87</v>
      </c>
      <c r="AV693" s="12" t="s">
        <v>87</v>
      </c>
      <c r="AW693" s="12" t="s">
        <v>38</v>
      </c>
      <c r="AX693" s="12" t="s">
        <v>85</v>
      </c>
      <c r="AY693" s="155" t="s">
        <v>137</v>
      </c>
    </row>
    <row r="694" spans="2:65" s="1" customFormat="1" ht="16.5" customHeight="1">
      <c r="B694" s="33"/>
      <c r="C694" s="145" t="s">
        <v>481</v>
      </c>
      <c r="D694" s="145" t="s">
        <v>165</v>
      </c>
      <c r="E694" s="146" t="s">
        <v>1416</v>
      </c>
      <c r="F694" s="147" t="s">
        <v>1417</v>
      </c>
      <c r="G694" s="148" t="s">
        <v>574</v>
      </c>
      <c r="H694" s="149">
        <v>4.8</v>
      </c>
      <c r="I694" s="150"/>
      <c r="J694" s="151">
        <f>ROUND(I694*H694,2)</f>
        <v>0</v>
      </c>
      <c r="K694" s="147" t="s">
        <v>21</v>
      </c>
      <c r="L694" s="33"/>
      <c r="M694" s="152" t="s">
        <v>21</v>
      </c>
      <c r="N694" s="153" t="s">
        <v>48</v>
      </c>
      <c r="P694" s="136">
        <f>O694*H694</f>
        <v>0</v>
      </c>
      <c r="Q694" s="136">
        <v>0</v>
      </c>
      <c r="R694" s="136">
        <f>Q694*H694</f>
        <v>0</v>
      </c>
      <c r="S694" s="136">
        <v>0</v>
      </c>
      <c r="T694" s="137">
        <f>S694*H694</f>
        <v>0</v>
      </c>
      <c r="AR694" s="138" t="s">
        <v>153</v>
      </c>
      <c r="AT694" s="138" t="s">
        <v>165</v>
      </c>
      <c r="AU694" s="138" t="s">
        <v>87</v>
      </c>
      <c r="AY694" s="18" t="s">
        <v>137</v>
      </c>
      <c r="BE694" s="139">
        <f>IF(N694="základní",J694,0)</f>
        <v>0</v>
      </c>
      <c r="BF694" s="139">
        <f>IF(N694="snížená",J694,0)</f>
        <v>0</v>
      </c>
      <c r="BG694" s="139">
        <f>IF(N694="zákl. přenesená",J694,0)</f>
        <v>0</v>
      </c>
      <c r="BH694" s="139">
        <f>IF(N694="sníž. přenesená",J694,0)</f>
        <v>0</v>
      </c>
      <c r="BI694" s="139">
        <f>IF(N694="nulová",J694,0)</f>
        <v>0</v>
      </c>
      <c r="BJ694" s="18" t="s">
        <v>85</v>
      </c>
      <c r="BK694" s="139">
        <f>ROUND(I694*H694,2)</f>
        <v>0</v>
      </c>
      <c r="BL694" s="18" t="s">
        <v>153</v>
      </c>
      <c r="BM694" s="138" t="s">
        <v>1418</v>
      </c>
    </row>
    <row r="695" spans="2:65" s="1" customFormat="1" ht="11.25">
      <c r="B695" s="33"/>
      <c r="D695" s="140" t="s">
        <v>147</v>
      </c>
      <c r="F695" s="141" t="s">
        <v>1417</v>
      </c>
      <c r="I695" s="142"/>
      <c r="L695" s="33"/>
      <c r="M695" s="143"/>
      <c r="T695" s="54"/>
      <c r="AT695" s="18" t="s">
        <v>147</v>
      </c>
      <c r="AU695" s="18" t="s">
        <v>87</v>
      </c>
    </row>
    <row r="696" spans="2:65" s="1" customFormat="1" ht="19.5">
      <c r="B696" s="33"/>
      <c r="D696" s="140" t="s">
        <v>149</v>
      </c>
      <c r="F696" s="144" t="s">
        <v>1419</v>
      </c>
      <c r="I696" s="142"/>
      <c r="L696" s="33"/>
      <c r="M696" s="143"/>
      <c r="T696" s="54"/>
      <c r="AT696" s="18" t="s">
        <v>149</v>
      </c>
      <c r="AU696" s="18" t="s">
        <v>87</v>
      </c>
    </row>
    <row r="697" spans="2:65" s="12" customFormat="1" ht="11.25">
      <c r="B697" s="154"/>
      <c r="D697" s="140" t="s">
        <v>253</v>
      </c>
      <c r="E697" s="155" t="s">
        <v>586</v>
      </c>
      <c r="F697" s="156" t="s">
        <v>1420</v>
      </c>
      <c r="H697" s="157">
        <v>4.8</v>
      </c>
      <c r="I697" s="158"/>
      <c r="L697" s="154"/>
      <c r="M697" s="159"/>
      <c r="T697" s="160"/>
      <c r="AT697" s="155" t="s">
        <v>253</v>
      </c>
      <c r="AU697" s="155" t="s">
        <v>87</v>
      </c>
      <c r="AV697" s="12" t="s">
        <v>87</v>
      </c>
      <c r="AW697" s="12" t="s">
        <v>38</v>
      </c>
      <c r="AX697" s="12" t="s">
        <v>85</v>
      </c>
      <c r="AY697" s="155" t="s">
        <v>137</v>
      </c>
    </row>
    <row r="698" spans="2:65" s="1" customFormat="1" ht="16.5" customHeight="1">
      <c r="B698" s="33"/>
      <c r="C698" s="145" t="s">
        <v>491</v>
      </c>
      <c r="D698" s="145" t="s">
        <v>165</v>
      </c>
      <c r="E698" s="146" t="s">
        <v>1421</v>
      </c>
      <c r="F698" s="147" t="s">
        <v>1422</v>
      </c>
      <c r="G698" s="148" t="s">
        <v>574</v>
      </c>
      <c r="H698" s="149">
        <v>1.1599999999999999</v>
      </c>
      <c r="I698" s="150"/>
      <c r="J698" s="151">
        <f>ROUND(I698*H698,2)</f>
        <v>0</v>
      </c>
      <c r="K698" s="147" t="s">
        <v>535</v>
      </c>
      <c r="L698" s="33"/>
      <c r="M698" s="152" t="s">
        <v>21</v>
      </c>
      <c r="N698" s="153" t="s">
        <v>48</v>
      </c>
      <c r="P698" s="136">
        <f>O698*H698</f>
        <v>0</v>
      </c>
      <c r="Q698" s="136">
        <v>0</v>
      </c>
      <c r="R698" s="136">
        <f>Q698*H698</f>
        <v>0</v>
      </c>
      <c r="S698" s="136">
        <v>0</v>
      </c>
      <c r="T698" s="137">
        <f>S698*H698</f>
        <v>0</v>
      </c>
      <c r="AR698" s="138" t="s">
        <v>153</v>
      </c>
      <c r="AT698" s="138" t="s">
        <v>165</v>
      </c>
      <c r="AU698" s="138" t="s">
        <v>87</v>
      </c>
      <c r="AY698" s="18" t="s">
        <v>137</v>
      </c>
      <c r="BE698" s="139">
        <f>IF(N698="základní",J698,0)</f>
        <v>0</v>
      </c>
      <c r="BF698" s="139">
        <f>IF(N698="snížená",J698,0)</f>
        <v>0</v>
      </c>
      <c r="BG698" s="139">
        <f>IF(N698="zákl. přenesená",J698,0)</f>
        <v>0</v>
      </c>
      <c r="BH698" s="139">
        <f>IF(N698="sníž. přenesená",J698,0)</f>
        <v>0</v>
      </c>
      <c r="BI698" s="139">
        <f>IF(N698="nulová",J698,0)</f>
        <v>0</v>
      </c>
      <c r="BJ698" s="18" t="s">
        <v>85</v>
      </c>
      <c r="BK698" s="139">
        <f>ROUND(I698*H698,2)</f>
        <v>0</v>
      </c>
      <c r="BL698" s="18" t="s">
        <v>153</v>
      </c>
      <c r="BM698" s="138" t="s">
        <v>1423</v>
      </c>
    </row>
    <row r="699" spans="2:65" s="1" customFormat="1" ht="11.25">
      <c r="B699" s="33"/>
      <c r="D699" s="140" t="s">
        <v>147</v>
      </c>
      <c r="F699" s="141" t="s">
        <v>1424</v>
      </c>
      <c r="I699" s="142"/>
      <c r="L699" s="33"/>
      <c r="M699" s="143"/>
      <c r="T699" s="54"/>
      <c r="AT699" s="18" t="s">
        <v>147</v>
      </c>
      <c r="AU699" s="18" t="s">
        <v>87</v>
      </c>
    </row>
    <row r="700" spans="2:65" s="1" customFormat="1" ht="11.25">
      <c r="B700" s="33"/>
      <c r="D700" s="163" t="s">
        <v>538</v>
      </c>
      <c r="F700" s="164" t="s">
        <v>1425</v>
      </c>
      <c r="I700" s="142"/>
      <c r="L700" s="33"/>
      <c r="M700" s="143"/>
      <c r="T700" s="54"/>
      <c r="AT700" s="18" t="s">
        <v>538</v>
      </c>
      <c r="AU700" s="18" t="s">
        <v>87</v>
      </c>
    </row>
    <row r="701" spans="2:65" s="1" customFormat="1" ht="19.5">
      <c r="B701" s="33"/>
      <c r="D701" s="140" t="s">
        <v>149</v>
      </c>
      <c r="F701" s="144" t="s">
        <v>1419</v>
      </c>
      <c r="I701" s="142"/>
      <c r="L701" s="33"/>
      <c r="M701" s="143"/>
      <c r="T701" s="54"/>
      <c r="AT701" s="18" t="s">
        <v>149</v>
      </c>
      <c r="AU701" s="18" t="s">
        <v>87</v>
      </c>
    </row>
    <row r="702" spans="2:65" s="13" customFormat="1" ht="11.25">
      <c r="B702" s="165"/>
      <c r="D702" s="140" t="s">
        <v>253</v>
      </c>
      <c r="E702" s="166" t="s">
        <v>21</v>
      </c>
      <c r="F702" s="167" t="s">
        <v>1426</v>
      </c>
      <c r="H702" s="166" t="s">
        <v>21</v>
      </c>
      <c r="I702" s="168"/>
      <c r="L702" s="165"/>
      <c r="M702" s="169"/>
      <c r="T702" s="170"/>
      <c r="AT702" s="166" t="s">
        <v>253</v>
      </c>
      <c r="AU702" s="166" t="s">
        <v>87</v>
      </c>
      <c r="AV702" s="13" t="s">
        <v>85</v>
      </c>
      <c r="AW702" s="13" t="s">
        <v>38</v>
      </c>
      <c r="AX702" s="13" t="s">
        <v>77</v>
      </c>
      <c r="AY702" s="166" t="s">
        <v>137</v>
      </c>
    </row>
    <row r="703" spans="2:65" s="12" customFormat="1" ht="11.25">
      <c r="B703" s="154"/>
      <c r="D703" s="140" t="s">
        <v>253</v>
      </c>
      <c r="E703" s="155" t="s">
        <v>21</v>
      </c>
      <c r="F703" s="156" t="s">
        <v>1427</v>
      </c>
      <c r="H703" s="157">
        <v>1.1599999999999999</v>
      </c>
      <c r="I703" s="158"/>
      <c r="L703" s="154"/>
      <c r="M703" s="159"/>
      <c r="T703" s="160"/>
      <c r="AT703" s="155" t="s">
        <v>253</v>
      </c>
      <c r="AU703" s="155" t="s">
        <v>87</v>
      </c>
      <c r="AV703" s="12" t="s">
        <v>87</v>
      </c>
      <c r="AW703" s="12" t="s">
        <v>38</v>
      </c>
      <c r="AX703" s="12" t="s">
        <v>77</v>
      </c>
      <c r="AY703" s="155" t="s">
        <v>137</v>
      </c>
    </row>
    <row r="704" spans="2:65" s="14" customFormat="1" ht="11.25">
      <c r="B704" s="178"/>
      <c r="D704" s="140" t="s">
        <v>253</v>
      </c>
      <c r="E704" s="179" t="s">
        <v>583</v>
      </c>
      <c r="F704" s="180" t="s">
        <v>837</v>
      </c>
      <c r="H704" s="181">
        <v>1.1599999999999999</v>
      </c>
      <c r="I704" s="182"/>
      <c r="L704" s="178"/>
      <c r="M704" s="183"/>
      <c r="T704" s="184"/>
      <c r="AT704" s="179" t="s">
        <v>253</v>
      </c>
      <c r="AU704" s="179" t="s">
        <v>87</v>
      </c>
      <c r="AV704" s="14" t="s">
        <v>153</v>
      </c>
      <c r="AW704" s="14" t="s">
        <v>38</v>
      </c>
      <c r="AX704" s="14" t="s">
        <v>85</v>
      </c>
      <c r="AY704" s="179" t="s">
        <v>137</v>
      </c>
    </row>
    <row r="705" spans="2:65" s="1" customFormat="1" ht="16.5" customHeight="1">
      <c r="B705" s="33"/>
      <c r="C705" s="145" t="s">
        <v>496</v>
      </c>
      <c r="D705" s="145" t="s">
        <v>165</v>
      </c>
      <c r="E705" s="146" t="s">
        <v>1428</v>
      </c>
      <c r="F705" s="147" t="s">
        <v>1429</v>
      </c>
      <c r="G705" s="148" t="s">
        <v>484</v>
      </c>
      <c r="H705" s="149">
        <v>7.3440000000000003</v>
      </c>
      <c r="I705" s="150"/>
      <c r="J705" s="151">
        <f>ROUND(I705*H705,2)</f>
        <v>0</v>
      </c>
      <c r="K705" s="147" t="s">
        <v>21</v>
      </c>
      <c r="L705" s="33"/>
      <c r="M705" s="152" t="s">
        <v>21</v>
      </c>
      <c r="N705" s="153" t="s">
        <v>48</v>
      </c>
      <c r="P705" s="136">
        <f>O705*H705</f>
        <v>0</v>
      </c>
      <c r="Q705" s="136">
        <v>0</v>
      </c>
      <c r="R705" s="136">
        <f>Q705*H705</f>
        <v>0</v>
      </c>
      <c r="S705" s="136">
        <v>0</v>
      </c>
      <c r="T705" s="137">
        <f>S705*H705</f>
        <v>0</v>
      </c>
      <c r="AR705" s="138" t="s">
        <v>153</v>
      </c>
      <c r="AT705" s="138" t="s">
        <v>165</v>
      </c>
      <c r="AU705" s="138" t="s">
        <v>87</v>
      </c>
      <c r="AY705" s="18" t="s">
        <v>137</v>
      </c>
      <c r="BE705" s="139">
        <f>IF(N705="základní",J705,0)</f>
        <v>0</v>
      </c>
      <c r="BF705" s="139">
        <f>IF(N705="snížená",J705,0)</f>
        <v>0</v>
      </c>
      <c r="BG705" s="139">
        <f>IF(N705="zákl. přenesená",J705,0)</f>
        <v>0</v>
      </c>
      <c r="BH705" s="139">
        <f>IF(N705="sníž. přenesená",J705,0)</f>
        <v>0</v>
      </c>
      <c r="BI705" s="139">
        <f>IF(N705="nulová",J705,0)</f>
        <v>0</v>
      </c>
      <c r="BJ705" s="18" t="s">
        <v>85</v>
      </c>
      <c r="BK705" s="139">
        <f>ROUND(I705*H705,2)</f>
        <v>0</v>
      </c>
      <c r="BL705" s="18" t="s">
        <v>153</v>
      </c>
      <c r="BM705" s="138" t="s">
        <v>1430</v>
      </c>
    </row>
    <row r="706" spans="2:65" s="1" customFormat="1" ht="11.25">
      <c r="B706" s="33"/>
      <c r="D706" s="140" t="s">
        <v>147</v>
      </c>
      <c r="F706" s="141" t="s">
        <v>1429</v>
      </c>
      <c r="I706" s="142"/>
      <c r="L706" s="33"/>
      <c r="M706" s="143"/>
      <c r="T706" s="54"/>
      <c r="AT706" s="18" t="s">
        <v>147</v>
      </c>
      <c r="AU706" s="18" t="s">
        <v>87</v>
      </c>
    </row>
    <row r="707" spans="2:65" s="12" customFormat="1" ht="11.25">
      <c r="B707" s="154"/>
      <c r="D707" s="140" t="s">
        <v>253</v>
      </c>
      <c r="E707" s="155" t="s">
        <v>21</v>
      </c>
      <c r="F707" s="156" t="s">
        <v>1431</v>
      </c>
      <c r="H707" s="157">
        <v>7.3440000000000003</v>
      </c>
      <c r="I707" s="158"/>
      <c r="L707" s="154"/>
      <c r="M707" s="159"/>
      <c r="T707" s="160"/>
      <c r="AT707" s="155" t="s">
        <v>253</v>
      </c>
      <c r="AU707" s="155" t="s">
        <v>87</v>
      </c>
      <c r="AV707" s="12" t="s">
        <v>87</v>
      </c>
      <c r="AW707" s="12" t="s">
        <v>38</v>
      </c>
      <c r="AX707" s="12" t="s">
        <v>85</v>
      </c>
      <c r="AY707" s="155" t="s">
        <v>137</v>
      </c>
    </row>
    <row r="708" spans="2:65" s="1" customFormat="1" ht="16.5" customHeight="1">
      <c r="B708" s="33"/>
      <c r="C708" s="145" t="s">
        <v>501</v>
      </c>
      <c r="D708" s="145" t="s">
        <v>165</v>
      </c>
      <c r="E708" s="146" t="s">
        <v>1432</v>
      </c>
      <c r="F708" s="147" t="s">
        <v>1433</v>
      </c>
      <c r="G708" s="148" t="s">
        <v>484</v>
      </c>
      <c r="H708" s="149">
        <v>7.3440000000000003</v>
      </c>
      <c r="I708" s="150"/>
      <c r="J708" s="151">
        <f>ROUND(I708*H708,2)</f>
        <v>0</v>
      </c>
      <c r="K708" s="147" t="s">
        <v>21</v>
      </c>
      <c r="L708" s="33"/>
      <c r="M708" s="152" t="s">
        <v>21</v>
      </c>
      <c r="N708" s="153" t="s">
        <v>48</v>
      </c>
      <c r="P708" s="136">
        <f>O708*H708</f>
        <v>0</v>
      </c>
      <c r="Q708" s="136">
        <v>6.9100000000000003E-3</v>
      </c>
      <c r="R708" s="136">
        <f>Q708*H708</f>
        <v>5.0747040000000007E-2</v>
      </c>
      <c r="S708" s="136">
        <v>0</v>
      </c>
      <c r="T708" s="137">
        <f>S708*H708</f>
        <v>0</v>
      </c>
      <c r="AR708" s="138" t="s">
        <v>146</v>
      </c>
      <c r="AT708" s="138" t="s">
        <v>165</v>
      </c>
      <c r="AU708" s="138" t="s">
        <v>87</v>
      </c>
      <c r="AY708" s="18" t="s">
        <v>137</v>
      </c>
      <c r="BE708" s="139">
        <f>IF(N708="základní",J708,0)</f>
        <v>0</v>
      </c>
      <c r="BF708" s="139">
        <f>IF(N708="snížená",J708,0)</f>
        <v>0</v>
      </c>
      <c r="BG708" s="139">
        <f>IF(N708="zákl. přenesená",J708,0)</f>
        <v>0</v>
      </c>
      <c r="BH708" s="139">
        <f>IF(N708="sníž. přenesená",J708,0)</f>
        <v>0</v>
      </c>
      <c r="BI708" s="139">
        <f>IF(N708="nulová",J708,0)</f>
        <v>0</v>
      </c>
      <c r="BJ708" s="18" t="s">
        <v>85</v>
      </c>
      <c r="BK708" s="139">
        <f>ROUND(I708*H708,2)</f>
        <v>0</v>
      </c>
      <c r="BL708" s="18" t="s">
        <v>146</v>
      </c>
      <c r="BM708" s="138" t="s">
        <v>1434</v>
      </c>
    </row>
    <row r="709" spans="2:65" s="1" customFormat="1" ht="11.25">
      <c r="B709" s="33"/>
      <c r="D709" s="140" t="s">
        <v>147</v>
      </c>
      <c r="F709" s="141" t="s">
        <v>1433</v>
      </c>
      <c r="I709" s="142"/>
      <c r="L709" s="33"/>
      <c r="M709" s="143"/>
      <c r="T709" s="54"/>
      <c r="AT709" s="18" t="s">
        <v>147</v>
      </c>
      <c r="AU709" s="18" t="s">
        <v>87</v>
      </c>
    </row>
    <row r="710" spans="2:65" s="1" customFormat="1" ht="16.5" customHeight="1">
      <c r="B710" s="33"/>
      <c r="C710" s="145" t="s">
        <v>269</v>
      </c>
      <c r="D710" s="145" t="s">
        <v>165</v>
      </c>
      <c r="E710" s="146" t="s">
        <v>1435</v>
      </c>
      <c r="F710" s="147" t="s">
        <v>1436</v>
      </c>
      <c r="G710" s="148" t="s">
        <v>484</v>
      </c>
      <c r="H710" s="149">
        <v>7.4240000000000004</v>
      </c>
      <c r="I710" s="150"/>
      <c r="J710" s="151">
        <f>ROUND(I710*H710,2)</f>
        <v>0</v>
      </c>
      <c r="K710" s="147" t="s">
        <v>535</v>
      </c>
      <c r="L710" s="33"/>
      <c r="M710" s="152" t="s">
        <v>21</v>
      </c>
      <c r="N710" s="153" t="s">
        <v>48</v>
      </c>
      <c r="P710" s="136">
        <f>O710*H710</f>
        <v>0</v>
      </c>
      <c r="Q710" s="136">
        <v>4.5999999999999999E-3</v>
      </c>
      <c r="R710" s="136">
        <f>Q710*H710</f>
        <v>3.4150400000000004E-2</v>
      </c>
      <c r="S710" s="136">
        <v>0</v>
      </c>
      <c r="T710" s="137">
        <f>S710*H710</f>
        <v>0</v>
      </c>
      <c r="AR710" s="138" t="s">
        <v>153</v>
      </c>
      <c r="AT710" s="138" t="s">
        <v>165</v>
      </c>
      <c r="AU710" s="138" t="s">
        <v>87</v>
      </c>
      <c r="AY710" s="18" t="s">
        <v>137</v>
      </c>
      <c r="BE710" s="139">
        <f>IF(N710="základní",J710,0)</f>
        <v>0</v>
      </c>
      <c r="BF710" s="139">
        <f>IF(N710="snížená",J710,0)</f>
        <v>0</v>
      </c>
      <c r="BG710" s="139">
        <f>IF(N710="zákl. přenesená",J710,0)</f>
        <v>0</v>
      </c>
      <c r="BH710" s="139">
        <f>IF(N710="sníž. přenesená",J710,0)</f>
        <v>0</v>
      </c>
      <c r="BI710" s="139">
        <f>IF(N710="nulová",J710,0)</f>
        <v>0</v>
      </c>
      <c r="BJ710" s="18" t="s">
        <v>85</v>
      </c>
      <c r="BK710" s="139">
        <f>ROUND(I710*H710,2)</f>
        <v>0</v>
      </c>
      <c r="BL710" s="18" t="s">
        <v>153</v>
      </c>
      <c r="BM710" s="138" t="s">
        <v>1437</v>
      </c>
    </row>
    <row r="711" spans="2:65" s="1" customFormat="1" ht="11.25">
      <c r="B711" s="33"/>
      <c r="D711" s="140" t="s">
        <v>147</v>
      </c>
      <c r="F711" s="141" t="s">
        <v>1438</v>
      </c>
      <c r="I711" s="142"/>
      <c r="L711" s="33"/>
      <c r="M711" s="143"/>
      <c r="T711" s="54"/>
      <c r="AT711" s="18" t="s">
        <v>147</v>
      </c>
      <c r="AU711" s="18" t="s">
        <v>87</v>
      </c>
    </row>
    <row r="712" spans="2:65" s="1" customFormat="1" ht="11.25">
      <c r="B712" s="33"/>
      <c r="D712" s="163" t="s">
        <v>538</v>
      </c>
      <c r="F712" s="164" t="s">
        <v>1439</v>
      </c>
      <c r="I712" s="142"/>
      <c r="L712" s="33"/>
      <c r="M712" s="143"/>
      <c r="T712" s="54"/>
      <c r="AT712" s="18" t="s">
        <v>538</v>
      </c>
      <c r="AU712" s="18" t="s">
        <v>87</v>
      </c>
    </row>
    <row r="713" spans="2:65" s="13" customFormat="1" ht="11.25">
      <c r="B713" s="165"/>
      <c r="D713" s="140" t="s">
        <v>253</v>
      </c>
      <c r="E713" s="166" t="s">
        <v>21</v>
      </c>
      <c r="F713" s="167" t="s">
        <v>1426</v>
      </c>
      <c r="H713" s="166" t="s">
        <v>21</v>
      </c>
      <c r="I713" s="168"/>
      <c r="L713" s="165"/>
      <c r="M713" s="169"/>
      <c r="T713" s="170"/>
      <c r="AT713" s="166" t="s">
        <v>253</v>
      </c>
      <c r="AU713" s="166" t="s">
        <v>87</v>
      </c>
      <c r="AV713" s="13" t="s">
        <v>85</v>
      </c>
      <c r="AW713" s="13" t="s">
        <v>38</v>
      </c>
      <c r="AX713" s="13" t="s">
        <v>77</v>
      </c>
      <c r="AY713" s="166" t="s">
        <v>137</v>
      </c>
    </row>
    <row r="714" spans="2:65" s="12" customFormat="1" ht="11.25">
      <c r="B714" s="154"/>
      <c r="D714" s="140" t="s">
        <v>253</v>
      </c>
      <c r="E714" s="155" t="s">
        <v>21</v>
      </c>
      <c r="F714" s="156" t="s">
        <v>1440</v>
      </c>
      <c r="H714" s="157">
        <v>7.4240000000000004</v>
      </c>
      <c r="I714" s="158"/>
      <c r="L714" s="154"/>
      <c r="M714" s="159"/>
      <c r="T714" s="160"/>
      <c r="AT714" s="155" t="s">
        <v>253</v>
      </c>
      <c r="AU714" s="155" t="s">
        <v>87</v>
      </c>
      <c r="AV714" s="12" t="s">
        <v>87</v>
      </c>
      <c r="AW714" s="12" t="s">
        <v>38</v>
      </c>
      <c r="AX714" s="12" t="s">
        <v>85</v>
      </c>
      <c r="AY714" s="155" t="s">
        <v>137</v>
      </c>
    </row>
    <row r="715" spans="2:65" s="1" customFormat="1" ht="16.5" customHeight="1">
      <c r="B715" s="33"/>
      <c r="C715" s="145" t="s">
        <v>511</v>
      </c>
      <c r="D715" s="145" t="s">
        <v>165</v>
      </c>
      <c r="E715" s="146" t="s">
        <v>1441</v>
      </c>
      <c r="F715" s="147" t="s">
        <v>1442</v>
      </c>
      <c r="G715" s="148" t="s">
        <v>484</v>
      </c>
      <c r="H715" s="149">
        <v>7.4240000000000004</v>
      </c>
      <c r="I715" s="150"/>
      <c r="J715" s="151">
        <f>ROUND(I715*H715,2)</f>
        <v>0</v>
      </c>
      <c r="K715" s="147" t="s">
        <v>535</v>
      </c>
      <c r="L715" s="33"/>
      <c r="M715" s="152" t="s">
        <v>21</v>
      </c>
      <c r="N715" s="153" t="s">
        <v>48</v>
      </c>
      <c r="P715" s="136">
        <f>O715*H715</f>
        <v>0</v>
      </c>
      <c r="Q715" s="136">
        <v>0</v>
      </c>
      <c r="R715" s="136">
        <f>Q715*H715</f>
        <v>0</v>
      </c>
      <c r="S715" s="136">
        <v>0</v>
      </c>
      <c r="T715" s="137">
        <f>S715*H715</f>
        <v>0</v>
      </c>
      <c r="AR715" s="138" t="s">
        <v>153</v>
      </c>
      <c r="AT715" s="138" t="s">
        <v>165</v>
      </c>
      <c r="AU715" s="138" t="s">
        <v>87</v>
      </c>
      <c r="AY715" s="18" t="s">
        <v>137</v>
      </c>
      <c r="BE715" s="139">
        <f>IF(N715="základní",J715,0)</f>
        <v>0</v>
      </c>
      <c r="BF715" s="139">
        <f>IF(N715="snížená",J715,0)</f>
        <v>0</v>
      </c>
      <c r="BG715" s="139">
        <f>IF(N715="zákl. přenesená",J715,0)</f>
        <v>0</v>
      </c>
      <c r="BH715" s="139">
        <f>IF(N715="sníž. přenesená",J715,0)</f>
        <v>0</v>
      </c>
      <c r="BI715" s="139">
        <f>IF(N715="nulová",J715,0)</f>
        <v>0</v>
      </c>
      <c r="BJ715" s="18" t="s">
        <v>85</v>
      </c>
      <c r="BK715" s="139">
        <f>ROUND(I715*H715,2)</f>
        <v>0</v>
      </c>
      <c r="BL715" s="18" t="s">
        <v>153</v>
      </c>
      <c r="BM715" s="138" t="s">
        <v>1443</v>
      </c>
    </row>
    <row r="716" spans="2:65" s="1" customFormat="1" ht="11.25">
      <c r="B716" s="33"/>
      <c r="D716" s="140" t="s">
        <v>147</v>
      </c>
      <c r="F716" s="141" t="s">
        <v>1444</v>
      </c>
      <c r="I716" s="142"/>
      <c r="L716" s="33"/>
      <c r="M716" s="143"/>
      <c r="T716" s="54"/>
      <c r="AT716" s="18" t="s">
        <v>147</v>
      </c>
      <c r="AU716" s="18" t="s">
        <v>87</v>
      </c>
    </row>
    <row r="717" spans="2:65" s="1" customFormat="1" ht="11.25">
      <c r="B717" s="33"/>
      <c r="D717" s="163" t="s">
        <v>538</v>
      </c>
      <c r="F717" s="164" t="s">
        <v>1445</v>
      </c>
      <c r="I717" s="142"/>
      <c r="L717" s="33"/>
      <c r="M717" s="143"/>
      <c r="T717" s="54"/>
      <c r="AT717" s="18" t="s">
        <v>538</v>
      </c>
      <c r="AU717" s="18" t="s">
        <v>87</v>
      </c>
    </row>
    <row r="718" spans="2:65" s="11" customFormat="1" ht="22.9" customHeight="1">
      <c r="B718" s="116"/>
      <c r="D718" s="117" t="s">
        <v>76</v>
      </c>
      <c r="E718" s="161" t="s">
        <v>182</v>
      </c>
      <c r="F718" s="161" t="s">
        <v>1446</v>
      </c>
      <c r="I718" s="119"/>
      <c r="J718" s="162">
        <f>BK718</f>
        <v>0</v>
      </c>
      <c r="L718" s="116"/>
      <c r="M718" s="121"/>
      <c r="P718" s="122">
        <f>SUM(P719:P1006)</f>
        <v>0</v>
      </c>
      <c r="R718" s="122">
        <f>SUM(R719:R1006)</f>
        <v>234.63723374999995</v>
      </c>
      <c r="T718" s="123">
        <f>SUM(T719:T1006)</f>
        <v>518.12583700000005</v>
      </c>
      <c r="AR718" s="117" t="s">
        <v>85</v>
      </c>
      <c r="AT718" s="124" t="s">
        <v>76</v>
      </c>
      <c r="AU718" s="124" t="s">
        <v>85</v>
      </c>
      <c r="AY718" s="117" t="s">
        <v>137</v>
      </c>
      <c r="BK718" s="125">
        <f>SUM(BK719:BK1006)</f>
        <v>0</v>
      </c>
    </row>
    <row r="719" spans="2:65" s="1" customFormat="1" ht="16.5" customHeight="1">
      <c r="B719" s="33"/>
      <c r="C719" s="145" t="s">
        <v>516</v>
      </c>
      <c r="D719" s="145" t="s">
        <v>165</v>
      </c>
      <c r="E719" s="146" t="s">
        <v>1447</v>
      </c>
      <c r="F719" s="147" t="s">
        <v>1448</v>
      </c>
      <c r="G719" s="148" t="s">
        <v>213</v>
      </c>
      <c r="H719" s="149">
        <v>353.2</v>
      </c>
      <c r="I719" s="150"/>
      <c r="J719" s="151">
        <f>ROUND(I719*H719,2)</f>
        <v>0</v>
      </c>
      <c r="K719" s="147" t="s">
        <v>535</v>
      </c>
      <c r="L719" s="33"/>
      <c r="M719" s="152" t="s">
        <v>21</v>
      </c>
      <c r="N719" s="153" t="s">
        <v>48</v>
      </c>
      <c r="P719" s="136">
        <f>O719*H719</f>
        <v>0</v>
      </c>
      <c r="Q719" s="136">
        <v>0.12949959999999999</v>
      </c>
      <c r="R719" s="136">
        <f>Q719*H719</f>
        <v>45.739258719999995</v>
      </c>
      <c r="S719" s="136">
        <v>0</v>
      </c>
      <c r="T719" s="137">
        <f>S719*H719</f>
        <v>0</v>
      </c>
      <c r="AR719" s="138" t="s">
        <v>153</v>
      </c>
      <c r="AT719" s="138" t="s">
        <v>165</v>
      </c>
      <c r="AU719" s="138" t="s">
        <v>87</v>
      </c>
      <c r="AY719" s="18" t="s">
        <v>137</v>
      </c>
      <c r="BE719" s="139">
        <f>IF(N719="základní",J719,0)</f>
        <v>0</v>
      </c>
      <c r="BF719" s="139">
        <f>IF(N719="snížená",J719,0)</f>
        <v>0</v>
      </c>
      <c r="BG719" s="139">
        <f>IF(N719="zákl. přenesená",J719,0)</f>
        <v>0</v>
      </c>
      <c r="BH719" s="139">
        <f>IF(N719="sníž. přenesená",J719,0)</f>
        <v>0</v>
      </c>
      <c r="BI719" s="139">
        <f>IF(N719="nulová",J719,0)</f>
        <v>0</v>
      </c>
      <c r="BJ719" s="18" t="s">
        <v>85</v>
      </c>
      <c r="BK719" s="139">
        <f>ROUND(I719*H719,2)</f>
        <v>0</v>
      </c>
      <c r="BL719" s="18" t="s">
        <v>153</v>
      </c>
      <c r="BM719" s="138" t="s">
        <v>1449</v>
      </c>
    </row>
    <row r="720" spans="2:65" s="1" customFormat="1" ht="19.5">
      <c r="B720" s="33"/>
      <c r="D720" s="140" t="s">
        <v>147</v>
      </c>
      <c r="F720" s="141" t="s">
        <v>1450</v>
      </c>
      <c r="I720" s="142"/>
      <c r="L720" s="33"/>
      <c r="M720" s="143"/>
      <c r="T720" s="54"/>
      <c r="AT720" s="18" t="s">
        <v>147</v>
      </c>
      <c r="AU720" s="18" t="s">
        <v>87</v>
      </c>
    </row>
    <row r="721" spans="2:65" s="1" customFormat="1" ht="11.25">
      <c r="B721" s="33"/>
      <c r="D721" s="163" t="s">
        <v>538</v>
      </c>
      <c r="F721" s="164" t="s">
        <v>1451</v>
      </c>
      <c r="I721" s="142"/>
      <c r="L721" s="33"/>
      <c r="M721" s="143"/>
      <c r="T721" s="54"/>
      <c r="AT721" s="18" t="s">
        <v>538</v>
      </c>
      <c r="AU721" s="18" t="s">
        <v>87</v>
      </c>
    </row>
    <row r="722" spans="2:65" s="12" customFormat="1" ht="11.25">
      <c r="B722" s="154"/>
      <c r="D722" s="140" t="s">
        <v>253</v>
      </c>
      <c r="E722" s="155" t="s">
        <v>21</v>
      </c>
      <c r="F722" s="156" t="s">
        <v>659</v>
      </c>
      <c r="H722" s="157">
        <v>353.2</v>
      </c>
      <c r="I722" s="158"/>
      <c r="L722" s="154"/>
      <c r="M722" s="159"/>
      <c r="T722" s="160"/>
      <c r="AT722" s="155" t="s">
        <v>253</v>
      </c>
      <c r="AU722" s="155" t="s">
        <v>87</v>
      </c>
      <c r="AV722" s="12" t="s">
        <v>87</v>
      </c>
      <c r="AW722" s="12" t="s">
        <v>38</v>
      </c>
      <c r="AX722" s="12" t="s">
        <v>85</v>
      </c>
      <c r="AY722" s="155" t="s">
        <v>137</v>
      </c>
    </row>
    <row r="723" spans="2:65" s="1" customFormat="1" ht="16.5" customHeight="1">
      <c r="B723" s="33"/>
      <c r="C723" s="126" t="s">
        <v>521</v>
      </c>
      <c r="D723" s="126" t="s">
        <v>141</v>
      </c>
      <c r="E723" s="127" t="s">
        <v>1452</v>
      </c>
      <c r="F723" s="128" t="s">
        <v>1453</v>
      </c>
      <c r="G723" s="129" t="s">
        <v>213</v>
      </c>
      <c r="H723" s="130">
        <v>353.2</v>
      </c>
      <c r="I723" s="131"/>
      <c r="J723" s="132">
        <f>ROUND(I723*H723,2)</f>
        <v>0</v>
      </c>
      <c r="K723" s="128" t="s">
        <v>535</v>
      </c>
      <c r="L723" s="133"/>
      <c r="M723" s="134" t="s">
        <v>21</v>
      </c>
      <c r="N723" s="135" t="s">
        <v>48</v>
      </c>
      <c r="P723" s="136">
        <f>O723*H723</f>
        <v>0</v>
      </c>
      <c r="Q723" s="136">
        <v>5.6120000000000003E-2</v>
      </c>
      <c r="R723" s="136">
        <f>Q723*H723</f>
        <v>19.821584000000001</v>
      </c>
      <c r="S723" s="136">
        <v>0</v>
      </c>
      <c r="T723" s="137">
        <f>S723*H723</f>
        <v>0</v>
      </c>
      <c r="AR723" s="138" t="s">
        <v>162</v>
      </c>
      <c r="AT723" s="138" t="s">
        <v>141</v>
      </c>
      <c r="AU723" s="138" t="s">
        <v>87</v>
      </c>
      <c r="AY723" s="18" t="s">
        <v>137</v>
      </c>
      <c r="BE723" s="139">
        <f>IF(N723="základní",J723,0)</f>
        <v>0</v>
      </c>
      <c r="BF723" s="139">
        <f>IF(N723="snížená",J723,0)</f>
        <v>0</v>
      </c>
      <c r="BG723" s="139">
        <f>IF(N723="zákl. přenesená",J723,0)</f>
        <v>0</v>
      </c>
      <c r="BH723" s="139">
        <f>IF(N723="sníž. přenesená",J723,0)</f>
        <v>0</v>
      </c>
      <c r="BI723" s="139">
        <f>IF(N723="nulová",J723,0)</f>
        <v>0</v>
      </c>
      <c r="BJ723" s="18" t="s">
        <v>85</v>
      </c>
      <c r="BK723" s="139">
        <f>ROUND(I723*H723,2)</f>
        <v>0</v>
      </c>
      <c r="BL723" s="18" t="s">
        <v>153</v>
      </c>
      <c r="BM723" s="138" t="s">
        <v>1454</v>
      </c>
    </row>
    <row r="724" spans="2:65" s="1" customFormat="1" ht="11.25">
      <c r="B724" s="33"/>
      <c r="D724" s="140" t="s">
        <v>147</v>
      </c>
      <c r="F724" s="141" t="s">
        <v>1453</v>
      </c>
      <c r="I724" s="142"/>
      <c r="L724" s="33"/>
      <c r="M724" s="143"/>
      <c r="T724" s="54"/>
      <c r="AT724" s="18" t="s">
        <v>147</v>
      </c>
      <c r="AU724" s="18" t="s">
        <v>87</v>
      </c>
    </row>
    <row r="725" spans="2:65" s="13" customFormat="1" ht="11.25">
      <c r="B725" s="165"/>
      <c r="D725" s="140" t="s">
        <v>253</v>
      </c>
      <c r="E725" s="166" t="s">
        <v>21</v>
      </c>
      <c r="F725" s="167" t="s">
        <v>1455</v>
      </c>
      <c r="H725" s="166" t="s">
        <v>21</v>
      </c>
      <c r="I725" s="168"/>
      <c r="L725" s="165"/>
      <c r="M725" s="169"/>
      <c r="T725" s="170"/>
      <c r="AT725" s="166" t="s">
        <v>253</v>
      </c>
      <c r="AU725" s="166" t="s">
        <v>87</v>
      </c>
      <c r="AV725" s="13" t="s">
        <v>85</v>
      </c>
      <c r="AW725" s="13" t="s">
        <v>38</v>
      </c>
      <c r="AX725" s="13" t="s">
        <v>77</v>
      </c>
      <c r="AY725" s="166" t="s">
        <v>137</v>
      </c>
    </row>
    <row r="726" spans="2:65" s="12" customFormat="1" ht="11.25">
      <c r="B726" s="154"/>
      <c r="D726" s="140" t="s">
        <v>253</v>
      </c>
      <c r="E726" s="155" t="s">
        <v>21</v>
      </c>
      <c r="F726" s="156" t="s">
        <v>1456</v>
      </c>
      <c r="H726" s="157">
        <v>259.89999999999998</v>
      </c>
      <c r="I726" s="158"/>
      <c r="L726" s="154"/>
      <c r="M726" s="159"/>
      <c r="T726" s="160"/>
      <c r="AT726" s="155" t="s">
        <v>253</v>
      </c>
      <c r="AU726" s="155" t="s">
        <v>87</v>
      </c>
      <c r="AV726" s="12" t="s">
        <v>87</v>
      </c>
      <c r="AW726" s="12" t="s">
        <v>38</v>
      </c>
      <c r="AX726" s="12" t="s">
        <v>77</v>
      </c>
      <c r="AY726" s="155" t="s">
        <v>137</v>
      </c>
    </row>
    <row r="727" spans="2:65" s="12" customFormat="1" ht="11.25">
      <c r="B727" s="154"/>
      <c r="D727" s="140" t="s">
        <v>253</v>
      </c>
      <c r="E727" s="155" t="s">
        <v>21</v>
      </c>
      <c r="F727" s="156" t="s">
        <v>1457</v>
      </c>
      <c r="H727" s="157">
        <v>93.3</v>
      </c>
      <c r="I727" s="158"/>
      <c r="L727" s="154"/>
      <c r="M727" s="159"/>
      <c r="T727" s="160"/>
      <c r="AT727" s="155" t="s">
        <v>253</v>
      </c>
      <c r="AU727" s="155" t="s">
        <v>87</v>
      </c>
      <c r="AV727" s="12" t="s">
        <v>87</v>
      </c>
      <c r="AW727" s="12" t="s">
        <v>38</v>
      </c>
      <c r="AX727" s="12" t="s">
        <v>77</v>
      </c>
      <c r="AY727" s="155" t="s">
        <v>137</v>
      </c>
    </row>
    <row r="728" spans="2:65" s="14" customFormat="1" ht="11.25">
      <c r="B728" s="178"/>
      <c r="D728" s="140" t="s">
        <v>253</v>
      </c>
      <c r="E728" s="179" t="s">
        <v>659</v>
      </c>
      <c r="F728" s="180" t="s">
        <v>837</v>
      </c>
      <c r="H728" s="181">
        <v>353.2</v>
      </c>
      <c r="I728" s="182"/>
      <c r="L728" s="178"/>
      <c r="M728" s="183"/>
      <c r="T728" s="184"/>
      <c r="AT728" s="179" t="s">
        <v>253</v>
      </c>
      <c r="AU728" s="179" t="s">
        <v>87</v>
      </c>
      <c r="AV728" s="14" t="s">
        <v>153</v>
      </c>
      <c r="AW728" s="14" t="s">
        <v>38</v>
      </c>
      <c r="AX728" s="14" t="s">
        <v>85</v>
      </c>
      <c r="AY728" s="179" t="s">
        <v>137</v>
      </c>
    </row>
    <row r="729" spans="2:65" s="1" customFormat="1" ht="16.5" customHeight="1">
      <c r="B729" s="33"/>
      <c r="C729" s="145" t="s">
        <v>526</v>
      </c>
      <c r="D729" s="145" t="s">
        <v>165</v>
      </c>
      <c r="E729" s="146" t="s">
        <v>1458</v>
      </c>
      <c r="F729" s="147" t="s">
        <v>1459</v>
      </c>
      <c r="G729" s="148" t="s">
        <v>213</v>
      </c>
      <c r="H729" s="149">
        <v>596.29999999999995</v>
      </c>
      <c r="I729" s="150"/>
      <c r="J729" s="151">
        <f>ROUND(I729*H729,2)</f>
        <v>0</v>
      </c>
      <c r="K729" s="147" t="s">
        <v>535</v>
      </c>
      <c r="L729" s="33"/>
      <c r="M729" s="152" t="s">
        <v>21</v>
      </c>
      <c r="N729" s="153" t="s">
        <v>48</v>
      </c>
      <c r="P729" s="136">
        <f>O729*H729</f>
        <v>0</v>
      </c>
      <c r="Q729" s="136">
        <v>1.0000000000000001E-5</v>
      </c>
      <c r="R729" s="136">
        <f>Q729*H729</f>
        <v>5.9630000000000004E-3</v>
      </c>
      <c r="S729" s="136">
        <v>0</v>
      </c>
      <c r="T729" s="137">
        <f>S729*H729</f>
        <v>0</v>
      </c>
      <c r="AR729" s="138" t="s">
        <v>153</v>
      </c>
      <c r="AT729" s="138" t="s">
        <v>165</v>
      </c>
      <c r="AU729" s="138" t="s">
        <v>87</v>
      </c>
      <c r="AY729" s="18" t="s">
        <v>137</v>
      </c>
      <c r="BE729" s="139">
        <f>IF(N729="základní",J729,0)</f>
        <v>0</v>
      </c>
      <c r="BF729" s="139">
        <f>IF(N729="snížená",J729,0)</f>
        <v>0</v>
      </c>
      <c r="BG729" s="139">
        <f>IF(N729="zákl. přenesená",J729,0)</f>
        <v>0</v>
      </c>
      <c r="BH729" s="139">
        <f>IF(N729="sníž. přenesená",J729,0)</f>
        <v>0</v>
      </c>
      <c r="BI729" s="139">
        <f>IF(N729="nulová",J729,0)</f>
        <v>0</v>
      </c>
      <c r="BJ729" s="18" t="s">
        <v>85</v>
      </c>
      <c r="BK729" s="139">
        <f>ROUND(I729*H729,2)</f>
        <v>0</v>
      </c>
      <c r="BL729" s="18" t="s">
        <v>153</v>
      </c>
      <c r="BM729" s="138" t="s">
        <v>1460</v>
      </c>
    </row>
    <row r="730" spans="2:65" s="1" customFormat="1" ht="11.25">
      <c r="B730" s="33"/>
      <c r="D730" s="140" t="s">
        <v>147</v>
      </c>
      <c r="F730" s="141" t="s">
        <v>1461</v>
      </c>
      <c r="I730" s="142"/>
      <c r="L730" s="33"/>
      <c r="M730" s="143"/>
      <c r="T730" s="54"/>
      <c r="AT730" s="18" t="s">
        <v>147</v>
      </c>
      <c r="AU730" s="18" t="s">
        <v>87</v>
      </c>
    </row>
    <row r="731" spans="2:65" s="1" customFormat="1" ht="11.25">
      <c r="B731" s="33"/>
      <c r="D731" s="163" t="s">
        <v>538</v>
      </c>
      <c r="F731" s="164" t="s">
        <v>1462</v>
      </c>
      <c r="I731" s="142"/>
      <c r="L731" s="33"/>
      <c r="M731" s="143"/>
      <c r="T731" s="54"/>
      <c r="AT731" s="18" t="s">
        <v>538</v>
      </c>
      <c r="AU731" s="18" t="s">
        <v>87</v>
      </c>
    </row>
    <row r="732" spans="2:65" s="13" customFormat="1" ht="11.25">
      <c r="B732" s="165"/>
      <c r="D732" s="140" t="s">
        <v>253</v>
      </c>
      <c r="E732" s="166" t="s">
        <v>21</v>
      </c>
      <c r="F732" s="167" t="s">
        <v>1329</v>
      </c>
      <c r="H732" s="166" t="s">
        <v>21</v>
      </c>
      <c r="I732" s="168"/>
      <c r="L732" s="165"/>
      <c r="M732" s="169"/>
      <c r="T732" s="170"/>
      <c r="AT732" s="166" t="s">
        <v>253</v>
      </c>
      <c r="AU732" s="166" t="s">
        <v>87</v>
      </c>
      <c r="AV732" s="13" t="s">
        <v>85</v>
      </c>
      <c r="AW732" s="13" t="s">
        <v>38</v>
      </c>
      <c r="AX732" s="13" t="s">
        <v>77</v>
      </c>
      <c r="AY732" s="166" t="s">
        <v>137</v>
      </c>
    </row>
    <row r="733" spans="2:65" s="12" customFormat="1" ht="11.25">
      <c r="B733" s="154"/>
      <c r="D733" s="140" t="s">
        <v>253</v>
      </c>
      <c r="E733" s="155" t="s">
        <v>21</v>
      </c>
      <c r="F733" s="156" t="s">
        <v>1463</v>
      </c>
      <c r="H733" s="157">
        <v>270.7</v>
      </c>
      <c r="I733" s="158"/>
      <c r="L733" s="154"/>
      <c r="M733" s="159"/>
      <c r="T733" s="160"/>
      <c r="AT733" s="155" t="s">
        <v>253</v>
      </c>
      <c r="AU733" s="155" t="s">
        <v>87</v>
      </c>
      <c r="AV733" s="12" t="s">
        <v>87</v>
      </c>
      <c r="AW733" s="12" t="s">
        <v>38</v>
      </c>
      <c r="AX733" s="12" t="s">
        <v>77</v>
      </c>
      <c r="AY733" s="155" t="s">
        <v>137</v>
      </c>
    </row>
    <row r="734" spans="2:65" s="12" customFormat="1" ht="11.25">
      <c r="B734" s="154"/>
      <c r="D734" s="140" t="s">
        <v>253</v>
      </c>
      <c r="E734" s="155" t="s">
        <v>21</v>
      </c>
      <c r="F734" s="156" t="s">
        <v>1464</v>
      </c>
      <c r="H734" s="157">
        <v>325.60000000000002</v>
      </c>
      <c r="I734" s="158"/>
      <c r="L734" s="154"/>
      <c r="M734" s="159"/>
      <c r="T734" s="160"/>
      <c r="AT734" s="155" t="s">
        <v>253</v>
      </c>
      <c r="AU734" s="155" t="s">
        <v>87</v>
      </c>
      <c r="AV734" s="12" t="s">
        <v>87</v>
      </c>
      <c r="AW734" s="12" t="s">
        <v>38</v>
      </c>
      <c r="AX734" s="12" t="s">
        <v>77</v>
      </c>
      <c r="AY734" s="155" t="s">
        <v>137</v>
      </c>
    </row>
    <row r="735" spans="2:65" s="14" customFormat="1" ht="11.25">
      <c r="B735" s="178"/>
      <c r="D735" s="140" t="s">
        <v>253</v>
      </c>
      <c r="E735" s="179" t="s">
        <v>724</v>
      </c>
      <c r="F735" s="180" t="s">
        <v>837</v>
      </c>
      <c r="H735" s="181">
        <v>596.29999999999995</v>
      </c>
      <c r="I735" s="182"/>
      <c r="L735" s="178"/>
      <c r="M735" s="183"/>
      <c r="T735" s="184"/>
      <c r="AT735" s="179" t="s">
        <v>253</v>
      </c>
      <c r="AU735" s="179" t="s">
        <v>87</v>
      </c>
      <c r="AV735" s="14" t="s">
        <v>153</v>
      </c>
      <c r="AW735" s="14" t="s">
        <v>38</v>
      </c>
      <c r="AX735" s="14" t="s">
        <v>85</v>
      </c>
      <c r="AY735" s="179" t="s">
        <v>137</v>
      </c>
    </row>
    <row r="736" spans="2:65" s="1" customFormat="1" ht="16.5" customHeight="1">
      <c r="B736" s="33"/>
      <c r="C736" s="145" t="s">
        <v>532</v>
      </c>
      <c r="D736" s="145" t="s">
        <v>165</v>
      </c>
      <c r="E736" s="146" t="s">
        <v>1465</v>
      </c>
      <c r="F736" s="147" t="s">
        <v>1466</v>
      </c>
      <c r="G736" s="148" t="s">
        <v>213</v>
      </c>
      <c r="H736" s="149">
        <v>596.29999999999995</v>
      </c>
      <c r="I736" s="150"/>
      <c r="J736" s="151">
        <f>ROUND(I736*H736,2)</f>
        <v>0</v>
      </c>
      <c r="K736" s="147" t="s">
        <v>535</v>
      </c>
      <c r="L736" s="33"/>
      <c r="M736" s="152" t="s">
        <v>21</v>
      </c>
      <c r="N736" s="153" t="s">
        <v>48</v>
      </c>
      <c r="P736" s="136">
        <f>O736*H736</f>
        <v>0</v>
      </c>
      <c r="Q736" s="136">
        <v>3.4000000000000002E-4</v>
      </c>
      <c r="R736" s="136">
        <f>Q736*H736</f>
        <v>0.20274200000000001</v>
      </c>
      <c r="S736" s="136">
        <v>0</v>
      </c>
      <c r="T736" s="137">
        <f>S736*H736</f>
        <v>0</v>
      </c>
      <c r="AR736" s="138" t="s">
        <v>153</v>
      </c>
      <c r="AT736" s="138" t="s">
        <v>165</v>
      </c>
      <c r="AU736" s="138" t="s">
        <v>87</v>
      </c>
      <c r="AY736" s="18" t="s">
        <v>137</v>
      </c>
      <c r="BE736" s="139">
        <f>IF(N736="základní",J736,0)</f>
        <v>0</v>
      </c>
      <c r="BF736" s="139">
        <f>IF(N736="snížená",J736,0)</f>
        <v>0</v>
      </c>
      <c r="BG736" s="139">
        <f>IF(N736="zákl. přenesená",J736,0)</f>
        <v>0</v>
      </c>
      <c r="BH736" s="139">
        <f>IF(N736="sníž. přenesená",J736,0)</f>
        <v>0</v>
      </c>
      <c r="BI736" s="139">
        <f>IF(N736="nulová",J736,0)</f>
        <v>0</v>
      </c>
      <c r="BJ736" s="18" t="s">
        <v>85</v>
      </c>
      <c r="BK736" s="139">
        <f>ROUND(I736*H736,2)</f>
        <v>0</v>
      </c>
      <c r="BL736" s="18" t="s">
        <v>153</v>
      </c>
      <c r="BM736" s="138" t="s">
        <v>1467</v>
      </c>
    </row>
    <row r="737" spans="2:65" s="1" customFormat="1" ht="19.5">
      <c r="B737" s="33"/>
      <c r="D737" s="140" t="s">
        <v>147</v>
      </c>
      <c r="F737" s="141" t="s">
        <v>1468</v>
      </c>
      <c r="I737" s="142"/>
      <c r="L737" s="33"/>
      <c r="M737" s="143"/>
      <c r="T737" s="54"/>
      <c r="AT737" s="18" t="s">
        <v>147</v>
      </c>
      <c r="AU737" s="18" t="s">
        <v>87</v>
      </c>
    </row>
    <row r="738" spans="2:65" s="1" customFormat="1" ht="11.25">
      <c r="B738" s="33"/>
      <c r="D738" s="163" t="s">
        <v>538</v>
      </c>
      <c r="F738" s="164" t="s">
        <v>1469</v>
      </c>
      <c r="I738" s="142"/>
      <c r="L738" s="33"/>
      <c r="M738" s="143"/>
      <c r="T738" s="54"/>
      <c r="AT738" s="18" t="s">
        <v>538</v>
      </c>
      <c r="AU738" s="18" t="s">
        <v>87</v>
      </c>
    </row>
    <row r="739" spans="2:65" s="12" customFormat="1" ht="11.25">
      <c r="B739" s="154"/>
      <c r="D739" s="140" t="s">
        <v>253</v>
      </c>
      <c r="E739" s="155" t="s">
        <v>21</v>
      </c>
      <c r="F739" s="156" t="s">
        <v>724</v>
      </c>
      <c r="H739" s="157">
        <v>596.29999999999995</v>
      </c>
      <c r="I739" s="158"/>
      <c r="L739" s="154"/>
      <c r="M739" s="159"/>
      <c r="T739" s="160"/>
      <c r="AT739" s="155" t="s">
        <v>253</v>
      </c>
      <c r="AU739" s="155" t="s">
        <v>87</v>
      </c>
      <c r="AV739" s="12" t="s">
        <v>87</v>
      </c>
      <c r="AW739" s="12" t="s">
        <v>38</v>
      </c>
      <c r="AX739" s="12" t="s">
        <v>85</v>
      </c>
      <c r="AY739" s="155" t="s">
        <v>137</v>
      </c>
    </row>
    <row r="740" spans="2:65" s="1" customFormat="1" ht="16.5" customHeight="1">
      <c r="B740" s="33"/>
      <c r="C740" s="145" t="s">
        <v>543</v>
      </c>
      <c r="D740" s="145" t="s">
        <v>165</v>
      </c>
      <c r="E740" s="146" t="s">
        <v>1470</v>
      </c>
      <c r="F740" s="147" t="s">
        <v>1471</v>
      </c>
      <c r="G740" s="148" t="s">
        <v>484</v>
      </c>
      <c r="H740" s="149">
        <v>125.4</v>
      </c>
      <c r="I740" s="150"/>
      <c r="J740" s="151">
        <f>ROUND(I740*H740,2)</f>
        <v>0</v>
      </c>
      <c r="K740" s="147" t="s">
        <v>535</v>
      </c>
      <c r="L740" s="33"/>
      <c r="M740" s="152" t="s">
        <v>21</v>
      </c>
      <c r="N740" s="153" t="s">
        <v>48</v>
      </c>
      <c r="P740" s="136">
        <f>O740*H740</f>
        <v>0</v>
      </c>
      <c r="Q740" s="136">
        <v>4.6999999999999999E-4</v>
      </c>
      <c r="R740" s="136">
        <f>Q740*H740</f>
        <v>5.8938000000000004E-2</v>
      </c>
      <c r="S740" s="136">
        <v>0</v>
      </c>
      <c r="T740" s="137">
        <f>S740*H740</f>
        <v>0</v>
      </c>
      <c r="AR740" s="138" t="s">
        <v>153</v>
      </c>
      <c r="AT740" s="138" t="s">
        <v>165</v>
      </c>
      <c r="AU740" s="138" t="s">
        <v>87</v>
      </c>
      <c r="AY740" s="18" t="s">
        <v>137</v>
      </c>
      <c r="BE740" s="139">
        <f>IF(N740="základní",J740,0)</f>
        <v>0</v>
      </c>
      <c r="BF740" s="139">
        <f>IF(N740="snížená",J740,0)</f>
        <v>0</v>
      </c>
      <c r="BG740" s="139">
        <f>IF(N740="zákl. přenesená",J740,0)</f>
        <v>0</v>
      </c>
      <c r="BH740" s="139">
        <f>IF(N740="sníž. přenesená",J740,0)</f>
        <v>0</v>
      </c>
      <c r="BI740" s="139">
        <f>IF(N740="nulová",J740,0)</f>
        <v>0</v>
      </c>
      <c r="BJ740" s="18" t="s">
        <v>85</v>
      </c>
      <c r="BK740" s="139">
        <f>ROUND(I740*H740,2)</f>
        <v>0</v>
      </c>
      <c r="BL740" s="18" t="s">
        <v>153</v>
      </c>
      <c r="BM740" s="138" t="s">
        <v>1472</v>
      </c>
    </row>
    <row r="741" spans="2:65" s="1" customFormat="1" ht="11.25">
      <c r="B741" s="33"/>
      <c r="D741" s="140" t="s">
        <v>147</v>
      </c>
      <c r="F741" s="141" t="s">
        <v>1473</v>
      </c>
      <c r="I741" s="142"/>
      <c r="L741" s="33"/>
      <c r="M741" s="143"/>
      <c r="T741" s="54"/>
      <c r="AT741" s="18" t="s">
        <v>147</v>
      </c>
      <c r="AU741" s="18" t="s">
        <v>87</v>
      </c>
    </row>
    <row r="742" spans="2:65" s="1" customFormat="1" ht="11.25">
      <c r="B742" s="33"/>
      <c r="D742" s="163" t="s">
        <v>538</v>
      </c>
      <c r="F742" s="164" t="s">
        <v>1474</v>
      </c>
      <c r="I742" s="142"/>
      <c r="L742" s="33"/>
      <c r="M742" s="143"/>
      <c r="T742" s="54"/>
      <c r="AT742" s="18" t="s">
        <v>538</v>
      </c>
      <c r="AU742" s="18" t="s">
        <v>87</v>
      </c>
    </row>
    <row r="743" spans="2:65" s="13" customFormat="1" ht="11.25">
      <c r="B743" s="165"/>
      <c r="D743" s="140" t="s">
        <v>253</v>
      </c>
      <c r="E743" s="166" t="s">
        <v>21</v>
      </c>
      <c r="F743" s="167" t="s">
        <v>1278</v>
      </c>
      <c r="H743" s="166" t="s">
        <v>21</v>
      </c>
      <c r="I743" s="168"/>
      <c r="L743" s="165"/>
      <c r="M743" s="169"/>
      <c r="T743" s="170"/>
      <c r="AT743" s="166" t="s">
        <v>253</v>
      </c>
      <c r="AU743" s="166" t="s">
        <v>87</v>
      </c>
      <c r="AV743" s="13" t="s">
        <v>85</v>
      </c>
      <c r="AW743" s="13" t="s">
        <v>38</v>
      </c>
      <c r="AX743" s="13" t="s">
        <v>77</v>
      </c>
      <c r="AY743" s="166" t="s">
        <v>137</v>
      </c>
    </row>
    <row r="744" spans="2:65" s="12" customFormat="1" ht="11.25">
      <c r="B744" s="154"/>
      <c r="D744" s="140" t="s">
        <v>253</v>
      </c>
      <c r="E744" s="155" t="s">
        <v>21</v>
      </c>
      <c r="F744" s="156" t="s">
        <v>1475</v>
      </c>
      <c r="H744" s="157">
        <v>125.4</v>
      </c>
      <c r="I744" s="158"/>
      <c r="L744" s="154"/>
      <c r="M744" s="159"/>
      <c r="T744" s="160"/>
      <c r="AT744" s="155" t="s">
        <v>253</v>
      </c>
      <c r="AU744" s="155" t="s">
        <v>87</v>
      </c>
      <c r="AV744" s="12" t="s">
        <v>87</v>
      </c>
      <c r="AW744" s="12" t="s">
        <v>38</v>
      </c>
      <c r="AX744" s="12" t="s">
        <v>85</v>
      </c>
      <c r="AY744" s="155" t="s">
        <v>137</v>
      </c>
    </row>
    <row r="745" spans="2:65" s="1" customFormat="1" ht="16.5" customHeight="1">
      <c r="B745" s="33"/>
      <c r="C745" s="145" t="s">
        <v>551</v>
      </c>
      <c r="D745" s="145" t="s">
        <v>165</v>
      </c>
      <c r="E745" s="146" t="s">
        <v>1476</v>
      </c>
      <c r="F745" s="147" t="s">
        <v>1477</v>
      </c>
      <c r="G745" s="148" t="s">
        <v>213</v>
      </c>
      <c r="H745" s="149">
        <v>217.8</v>
      </c>
      <c r="I745" s="150"/>
      <c r="J745" s="151">
        <f>ROUND(I745*H745,2)</f>
        <v>0</v>
      </c>
      <c r="K745" s="147" t="s">
        <v>535</v>
      </c>
      <c r="L745" s="33"/>
      <c r="M745" s="152" t="s">
        <v>21</v>
      </c>
      <c r="N745" s="153" t="s">
        <v>48</v>
      </c>
      <c r="P745" s="136">
        <f>O745*H745</f>
        <v>0</v>
      </c>
      <c r="Q745" s="136">
        <v>1.7000000000000001E-4</v>
      </c>
      <c r="R745" s="136">
        <f>Q745*H745</f>
        <v>3.7026000000000003E-2</v>
      </c>
      <c r="S745" s="136">
        <v>0</v>
      </c>
      <c r="T745" s="137">
        <f>S745*H745</f>
        <v>0</v>
      </c>
      <c r="AR745" s="138" t="s">
        <v>153</v>
      </c>
      <c r="AT745" s="138" t="s">
        <v>165</v>
      </c>
      <c r="AU745" s="138" t="s">
        <v>87</v>
      </c>
      <c r="AY745" s="18" t="s">
        <v>137</v>
      </c>
      <c r="BE745" s="139">
        <f>IF(N745="základní",J745,0)</f>
        <v>0</v>
      </c>
      <c r="BF745" s="139">
        <f>IF(N745="snížená",J745,0)</f>
        <v>0</v>
      </c>
      <c r="BG745" s="139">
        <f>IF(N745="zákl. přenesená",J745,0)</f>
        <v>0</v>
      </c>
      <c r="BH745" s="139">
        <f>IF(N745="sníž. přenesená",J745,0)</f>
        <v>0</v>
      </c>
      <c r="BI745" s="139">
        <f>IF(N745="nulová",J745,0)</f>
        <v>0</v>
      </c>
      <c r="BJ745" s="18" t="s">
        <v>85</v>
      </c>
      <c r="BK745" s="139">
        <f>ROUND(I745*H745,2)</f>
        <v>0</v>
      </c>
      <c r="BL745" s="18" t="s">
        <v>153</v>
      </c>
      <c r="BM745" s="138" t="s">
        <v>1478</v>
      </c>
    </row>
    <row r="746" spans="2:65" s="1" customFormat="1" ht="11.25">
      <c r="B746" s="33"/>
      <c r="D746" s="140" t="s">
        <v>147</v>
      </c>
      <c r="F746" s="141" t="s">
        <v>1479</v>
      </c>
      <c r="I746" s="142"/>
      <c r="L746" s="33"/>
      <c r="M746" s="143"/>
      <c r="T746" s="54"/>
      <c r="AT746" s="18" t="s">
        <v>147</v>
      </c>
      <c r="AU746" s="18" t="s">
        <v>87</v>
      </c>
    </row>
    <row r="747" spans="2:65" s="1" customFormat="1" ht="11.25">
      <c r="B747" s="33"/>
      <c r="D747" s="163" t="s">
        <v>538</v>
      </c>
      <c r="F747" s="164" t="s">
        <v>1480</v>
      </c>
      <c r="I747" s="142"/>
      <c r="L747" s="33"/>
      <c r="M747" s="143"/>
      <c r="T747" s="54"/>
      <c r="AT747" s="18" t="s">
        <v>538</v>
      </c>
      <c r="AU747" s="18" t="s">
        <v>87</v>
      </c>
    </row>
    <row r="748" spans="2:65" s="13" customFormat="1" ht="11.25">
      <c r="B748" s="165"/>
      <c r="D748" s="140" t="s">
        <v>253</v>
      </c>
      <c r="E748" s="166" t="s">
        <v>21</v>
      </c>
      <c r="F748" s="167" t="s">
        <v>1481</v>
      </c>
      <c r="H748" s="166" t="s">
        <v>21</v>
      </c>
      <c r="I748" s="168"/>
      <c r="L748" s="165"/>
      <c r="M748" s="169"/>
      <c r="T748" s="170"/>
      <c r="AT748" s="166" t="s">
        <v>253</v>
      </c>
      <c r="AU748" s="166" t="s">
        <v>87</v>
      </c>
      <c r="AV748" s="13" t="s">
        <v>85</v>
      </c>
      <c r="AW748" s="13" t="s">
        <v>38</v>
      </c>
      <c r="AX748" s="13" t="s">
        <v>77</v>
      </c>
      <c r="AY748" s="166" t="s">
        <v>137</v>
      </c>
    </row>
    <row r="749" spans="2:65" s="12" customFormat="1" ht="11.25">
      <c r="B749" s="154"/>
      <c r="D749" s="140" t="s">
        <v>253</v>
      </c>
      <c r="E749" s="155" t="s">
        <v>21</v>
      </c>
      <c r="F749" s="156" t="s">
        <v>1482</v>
      </c>
      <c r="H749" s="157">
        <v>217.8</v>
      </c>
      <c r="I749" s="158"/>
      <c r="L749" s="154"/>
      <c r="M749" s="159"/>
      <c r="T749" s="160"/>
      <c r="AT749" s="155" t="s">
        <v>253</v>
      </c>
      <c r="AU749" s="155" t="s">
        <v>87</v>
      </c>
      <c r="AV749" s="12" t="s">
        <v>87</v>
      </c>
      <c r="AW749" s="12" t="s">
        <v>38</v>
      </c>
      <c r="AX749" s="12" t="s">
        <v>77</v>
      </c>
      <c r="AY749" s="155" t="s">
        <v>137</v>
      </c>
    </row>
    <row r="750" spans="2:65" s="14" customFormat="1" ht="11.25">
      <c r="B750" s="178"/>
      <c r="D750" s="140" t="s">
        <v>253</v>
      </c>
      <c r="E750" s="179" t="s">
        <v>816</v>
      </c>
      <c r="F750" s="180" t="s">
        <v>837</v>
      </c>
      <c r="H750" s="181">
        <v>217.8</v>
      </c>
      <c r="I750" s="182"/>
      <c r="L750" s="178"/>
      <c r="M750" s="183"/>
      <c r="T750" s="184"/>
      <c r="AT750" s="179" t="s">
        <v>253</v>
      </c>
      <c r="AU750" s="179" t="s">
        <v>87</v>
      </c>
      <c r="AV750" s="14" t="s">
        <v>153</v>
      </c>
      <c r="AW750" s="14" t="s">
        <v>38</v>
      </c>
      <c r="AX750" s="14" t="s">
        <v>85</v>
      </c>
      <c r="AY750" s="179" t="s">
        <v>137</v>
      </c>
    </row>
    <row r="751" spans="2:65" s="1" customFormat="1" ht="16.5" customHeight="1">
      <c r="B751" s="33"/>
      <c r="C751" s="145" t="s">
        <v>557</v>
      </c>
      <c r="D751" s="145" t="s">
        <v>165</v>
      </c>
      <c r="E751" s="146" t="s">
        <v>1483</v>
      </c>
      <c r="F751" s="147" t="s">
        <v>1484</v>
      </c>
      <c r="G751" s="148" t="s">
        <v>213</v>
      </c>
      <c r="H751" s="149">
        <v>217.8</v>
      </c>
      <c r="I751" s="150"/>
      <c r="J751" s="151">
        <f>ROUND(I751*H751,2)</f>
        <v>0</v>
      </c>
      <c r="K751" s="147" t="s">
        <v>535</v>
      </c>
      <c r="L751" s="33"/>
      <c r="M751" s="152" t="s">
        <v>21</v>
      </c>
      <c r="N751" s="153" t="s">
        <v>48</v>
      </c>
      <c r="P751" s="136">
        <f>O751*H751</f>
        <v>0</v>
      </c>
      <c r="Q751" s="136">
        <v>1.0000000000000001E-5</v>
      </c>
      <c r="R751" s="136">
        <f>Q751*H751</f>
        <v>2.1780000000000002E-3</v>
      </c>
      <c r="S751" s="136">
        <v>0</v>
      </c>
      <c r="T751" s="137">
        <f>S751*H751</f>
        <v>0</v>
      </c>
      <c r="AR751" s="138" t="s">
        <v>153</v>
      </c>
      <c r="AT751" s="138" t="s">
        <v>165</v>
      </c>
      <c r="AU751" s="138" t="s">
        <v>87</v>
      </c>
      <c r="AY751" s="18" t="s">
        <v>137</v>
      </c>
      <c r="BE751" s="139">
        <f>IF(N751="základní",J751,0)</f>
        <v>0</v>
      </c>
      <c r="BF751" s="139">
        <f>IF(N751="snížená",J751,0)</f>
        <v>0</v>
      </c>
      <c r="BG751" s="139">
        <f>IF(N751="zákl. přenesená",J751,0)</f>
        <v>0</v>
      </c>
      <c r="BH751" s="139">
        <f>IF(N751="sníž. přenesená",J751,0)</f>
        <v>0</v>
      </c>
      <c r="BI751" s="139">
        <f>IF(N751="nulová",J751,0)</f>
        <v>0</v>
      </c>
      <c r="BJ751" s="18" t="s">
        <v>85</v>
      </c>
      <c r="BK751" s="139">
        <f>ROUND(I751*H751,2)</f>
        <v>0</v>
      </c>
      <c r="BL751" s="18" t="s">
        <v>153</v>
      </c>
      <c r="BM751" s="138" t="s">
        <v>1485</v>
      </c>
    </row>
    <row r="752" spans="2:65" s="1" customFormat="1" ht="11.25">
      <c r="B752" s="33"/>
      <c r="D752" s="140" t="s">
        <v>147</v>
      </c>
      <c r="F752" s="141" t="s">
        <v>1486</v>
      </c>
      <c r="I752" s="142"/>
      <c r="L752" s="33"/>
      <c r="M752" s="143"/>
      <c r="T752" s="54"/>
      <c r="AT752" s="18" t="s">
        <v>147</v>
      </c>
      <c r="AU752" s="18" t="s">
        <v>87</v>
      </c>
    </row>
    <row r="753" spans="2:65" s="1" customFormat="1" ht="11.25">
      <c r="B753" s="33"/>
      <c r="D753" s="163" t="s">
        <v>538</v>
      </c>
      <c r="F753" s="164" t="s">
        <v>1487</v>
      </c>
      <c r="I753" s="142"/>
      <c r="L753" s="33"/>
      <c r="M753" s="143"/>
      <c r="T753" s="54"/>
      <c r="AT753" s="18" t="s">
        <v>538</v>
      </c>
      <c r="AU753" s="18" t="s">
        <v>87</v>
      </c>
    </row>
    <row r="754" spans="2:65" s="12" customFormat="1" ht="11.25">
      <c r="B754" s="154"/>
      <c r="D754" s="140" t="s">
        <v>253</v>
      </c>
      <c r="E754" s="155" t="s">
        <v>21</v>
      </c>
      <c r="F754" s="156" t="s">
        <v>816</v>
      </c>
      <c r="H754" s="157">
        <v>217.8</v>
      </c>
      <c r="I754" s="158"/>
      <c r="L754" s="154"/>
      <c r="M754" s="159"/>
      <c r="T754" s="160"/>
      <c r="AT754" s="155" t="s">
        <v>253</v>
      </c>
      <c r="AU754" s="155" t="s">
        <v>87</v>
      </c>
      <c r="AV754" s="12" t="s">
        <v>87</v>
      </c>
      <c r="AW754" s="12" t="s">
        <v>38</v>
      </c>
      <c r="AX754" s="12" t="s">
        <v>85</v>
      </c>
      <c r="AY754" s="155" t="s">
        <v>137</v>
      </c>
    </row>
    <row r="755" spans="2:65" s="1" customFormat="1" ht="21.75" customHeight="1">
      <c r="B755" s="33"/>
      <c r="C755" s="145" t="s">
        <v>561</v>
      </c>
      <c r="D755" s="145" t="s">
        <v>165</v>
      </c>
      <c r="E755" s="146" t="s">
        <v>1488</v>
      </c>
      <c r="F755" s="147" t="s">
        <v>1489</v>
      </c>
      <c r="G755" s="148" t="s">
        <v>213</v>
      </c>
      <c r="H755" s="149">
        <v>138</v>
      </c>
      <c r="I755" s="150"/>
      <c r="J755" s="151">
        <f>ROUND(I755*H755,2)</f>
        <v>0</v>
      </c>
      <c r="K755" s="147" t="s">
        <v>21</v>
      </c>
      <c r="L755" s="33"/>
      <c r="M755" s="152" t="s">
        <v>21</v>
      </c>
      <c r="N755" s="153" t="s">
        <v>48</v>
      </c>
      <c r="P755" s="136">
        <f>O755*H755</f>
        <v>0</v>
      </c>
      <c r="Q755" s="136">
        <v>0.73787999999999998</v>
      </c>
      <c r="R755" s="136">
        <f>Q755*H755</f>
        <v>101.82744</v>
      </c>
      <c r="S755" s="136">
        <v>0</v>
      </c>
      <c r="T755" s="137">
        <f>S755*H755</f>
        <v>0</v>
      </c>
      <c r="AR755" s="138" t="s">
        <v>153</v>
      </c>
      <c r="AT755" s="138" t="s">
        <v>165</v>
      </c>
      <c r="AU755" s="138" t="s">
        <v>87</v>
      </c>
      <c r="AY755" s="18" t="s">
        <v>137</v>
      </c>
      <c r="BE755" s="139">
        <f>IF(N755="základní",J755,0)</f>
        <v>0</v>
      </c>
      <c r="BF755" s="139">
        <f>IF(N755="snížená",J755,0)</f>
        <v>0</v>
      </c>
      <c r="BG755" s="139">
        <f>IF(N755="zákl. přenesená",J755,0)</f>
        <v>0</v>
      </c>
      <c r="BH755" s="139">
        <f>IF(N755="sníž. přenesená",J755,0)</f>
        <v>0</v>
      </c>
      <c r="BI755" s="139">
        <f>IF(N755="nulová",J755,0)</f>
        <v>0</v>
      </c>
      <c r="BJ755" s="18" t="s">
        <v>85</v>
      </c>
      <c r="BK755" s="139">
        <f>ROUND(I755*H755,2)</f>
        <v>0</v>
      </c>
      <c r="BL755" s="18" t="s">
        <v>153</v>
      </c>
      <c r="BM755" s="138" t="s">
        <v>1490</v>
      </c>
    </row>
    <row r="756" spans="2:65" s="1" customFormat="1" ht="39">
      <c r="B756" s="33"/>
      <c r="D756" s="140" t="s">
        <v>147</v>
      </c>
      <c r="F756" s="141" t="s">
        <v>1491</v>
      </c>
      <c r="I756" s="142"/>
      <c r="L756" s="33"/>
      <c r="M756" s="143"/>
      <c r="T756" s="54"/>
      <c r="AT756" s="18" t="s">
        <v>147</v>
      </c>
      <c r="AU756" s="18" t="s">
        <v>87</v>
      </c>
    </row>
    <row r="757" spans="2:65" s="13" customFormat="1" ht="11.25">
      <c r="B757" s="165"/>
      <c r="D757" s="140" t="s">
        <v>253</v>
      </c>
      <c r="E757" s="166" t="s">
        <v>21</v>
      </c>
      <c r="F757" s="167" t="s">
        <v>1492</v>
      </c>
      <c r="H757" s="166" t="s">
        <v>21</v>
      </c>
      <c r="I757" s="168"/>
      <c r="L757" s="165"/>
      <c r="M757" s="169"/>
      <c r="T757" s="170"/>
      <c r="AT757" s="166" t="s">
        <v>253</v>
      </c>
      <c r="AU757" s="166" t="s">
        <v>87</v>
      </c>
      <c r="AV757" s="13" t="s">
        <v>85</v>
      </c>
      <c r="AW757" s="13" t="s">
        <v>38</v>
      </c>
      <c r="AX757" s="13" t="s">
        <v>77</v>
      </c>
      <c r="AY757" s="166" t="s">
        <v>137</v>
      </c>
    </row>
    <row r="758" spans="2:65" s="12" customFormat="1" ht="11.25">
      <c r="B758" s="154"/>
      <c r="D758" s="140" t="s">
        <v>253</v>
      </c>
      <c r="E758" s="155" t="s">
        <v>21</v>
      </c>
      <c r="F758" s="156" t="s">
        <v>1493</v>
      </c>
      <c r="H758" s="157">
        <v>138</v>
      </c>
      <c r="I758" s="158"/>
      <c r="L758" s="154"/>
      <c r="M758" s="159"/>
      <c r="T758" s="160"/>
      <c r="AT758" s="155" t="s">
        <v>253</v>
      </c>
      <c r="AU758" s="155" t="s">
        <v>87</v>
      </c>
      <c r="AV758" s="12" t="s">
        <v>87</v>
      </c>
      <c r="AW758" s="12" t="s">
        <v>38</v>
      </c>
      <c r="AX758" s="12" t="s">
        <v>85</v>
      </c>
      <c r="AY758" s="155" t="s">
        <v>137</v>
      </c>
    </row>
    <row r="759" spans="2:65" s="1" customFormat="1" ht="16.5" customHeight="1">
      <c r="B759" s="33"/>
      <c r="C759" s="145" t="s">
        <v>565</v>
      </c>
      <c r="D759" s="145" t="s">
        <v>165</v>
      </c>
      <c r="E759" s="146" t="s">
        <v>1494</v>
      </c>
      <c r="F759" s="147" t="s">
        <v>1495</v>
      </c>
      <c r="G759" s="148" t="s">
        <v>213</v>
      </c>
      <c r="H759" s="149">
        <v>82</v>
      </c>
      <c r="I759" s="150"/>
      <c r="J759" s="151">
        <f>ROUND(I759*H759,2)</f>
        <v>0</v>
      </c>
      <c r="K759" s="147" t="s">
        <v>21</v>
      </c>
      <c r="L759" s="33"/>
      <c r="M759" s="152" t="s">
        <v>21</v>
      </c>
      <c r="N759" s="153" t="s">
        <v>48</v>
      </c>
      <c r="P759" s="136">
        <f>O759*H759</f>
        <v>0</v>
      </c>
      <c r="Q759" s="136">
        <v>0.63788</v>
      </c>
      <c r="R759" s="136">
        <f>Q759*H759</f>
        <v>52.306159999999998</v>
      </c>
      <c r="S759" s="136">
        <v>0</v>
      </c>
      <c r="T759" s="137">
        <f>S759*H759</f>
        <v>0</v>
      </c>
      <c r="AR759" s="138" t="s">
        <v>153</v>
      </c>
      <c r="AT759" s="138" t="s">
        <v>165</v>
      </c>
      <c r="AU759" s="138" t="s">
        <v>87</v>
      </c>
      <c r="AY759" s="18" t="s">
        <v>137</v>
      </c>
      <c r="BE759" s="139">
        <f>IF(N759="základní",J759,0)</f>
        <v>0</v>
      </c>
      <c r="BF759" s="139">
        <f>IF(N759="snížená",J759,0)</f>
        <v>0</v>
      </c>
      <c r="BG759" s="139">
        <f>IF(N759="zákl. přenesená",J759,0)</f>
        <v>0</v>
      </c>
      <c r="BH759" s="139">
        <f>IF(N759="sníž. přenesená",J759,0)</f>
        <v>0</v>
      </c>
      <c r="BI759" s="139">
        <f>IF(N759="nulová",J759,0)</f>
        <v>0</v>
      </c>
      <c r="BJ759" s="18" t="s">
        <v>85</v>
      </c>
      <c r="BK759" s="139">
        <f>ROUND(I759*H759,2)</f>
        <v>0</v>
      </c>
      <c r="BL759" s="18" t="s">
        <v>153</v>
      </c>
      <c r="BM759" s="138" t="s">
        <v>1496</v>
      </c>
    </row>
    <row r="760" spans="2:65" s="1" customFormat="1" ht="29.25">
      <c r="B760" s="33"/>
      <c r="D760" s="140" t="s">
        <v>147</v>
      </c>
      <c r="F760" s="141" t="s">
        <v>1497</v>
      </c>
      <c r="I760" s="142"/>
      <c r="L760" s="33"/>
      <c r="M760" s="143"/>
      <c r="T760" s="54"/>
      <c r="AT760" s="18" t="s">
        <v>147</v>
      </c>
      <c r="AU760" s="18" t="s">
        <v>87</v>
      </c>
    </row>
    <row r="761" spans="2:65" s="13" customFormat="1" ht="11.25">
      <c r="B761" s="165"/>
      <c r="D761" s="140" t="s">
        <v>253</v>
      </c>
      <c r="E761" s="166" t="s">
        <v>21</v>
      </c>
      <c r="F761" s="167" t="s">
        <v>1498</v>
      </c>
      <c r="H761" s="166" t="s">
        <v>21</v>
      </c>
      <c r="I761" s="168"/>
      <c r="L761" s="165"/>
      <c r="M761" s="169"/>
      <c r="T761" s="170"/>
      <c r="AT761" s="166" t="s">
        <v>253</v>
      </c>
      <c r="AU761" s="166" t="s">
        <v>87</v>
      </c>
      <c r="AV761" s="13" t="s">
        <v>85</v>
      </c>
      <c r="AW761" s="13" t="s">
        <v>38</v>
      </c>
      <c r="AX761" s="13" t="s">
        <v>77</v>
      </c>
      <c r="AY761" s="166" t="s">
        <v>137</v>
      </c>
    </row>
    <row r="762" spans="2:65" s="12" customFormat="1" ht="11.25">
      <c r="B762" s="154"/>
      <c r="D762" s="140" t="s">
        <v>253</v>
      </c>
      <c r="E762" s="155" t="s">
        <v>21</v>
      </c>
      <c r="F762" s="156" t="s">
        <v>1499</v>
      </c>
      <c r="H762" s="157">
        <v>78</v>
      </c>
      <c r="I762" s="158"/>
      <c r="L762" s="154"/>
      <c r="M762" s="159"/>
      <c r="T762" s="160"/>
      <c r="AT762" s="155" t="s">
        <v>253</v>
      </c>
      <c r="AU762" s="155" t="s">
        <v>87</v>
      </c>
      <c r="AV762" s="12" t="s">
        <v>87</v>
      </c>
      <c r="AW762" s="12" t="s">
        <v>38</v>
      </c>
      <c r="AX762" s="12" t="s">
        <v>77</v>
      </c>
      <c r="AY762" s="155" t="s">
        <v>137</v>
      </c>
    </row>
    <row r="763" spans="2:65" s="12" customFormat="1" ht="11.25">
      <c r="B763" s="154"/>
      <c r="D763" s="140" t="s">
        <v>253</v>
      </c>
      <c r="E763" s="155" t="s">
        <v>21</v>
      </c>
      <c r="F763" s="156" t="s">
        <v>1500</v>
      </c>
      <c r="H763" s="157">
        <v>4</v>
      </c>
      <c r="I763" s="158"/>
      <c r="L763" s="154"/>
      <c r="M763" s="159"/>
      <c r="T763" s="160"/>
      <c r="AT763" s="155" t="s">
        <v>253</v>
      </c>
      <c r="AU763" s="155" t="s">
        <v>87</v>
      </c>
      <c r="AV763" s="12" t="s">
        <v>87</v>
      </c>
      <c r="AW763" s="12" t="s">
        <v>38</v>
      </c>
      <c r="AX763" s="12" t="s">
        <v>77</v>
      </c>
      <c r="AY763" s="155" t="s">
        <v>137</v>
      </c>
    </row>
    <row r="764" spans="2:65" s="14" customFormat="1" ht="11.25">
      <c r="B764" s="178"/>
      <c r="D764" s="140" t="s">
        <v>253</v>
      </c>
      <c r="E764" s="179" t="s">
        <v>21</v>
      </c>
      <c r="F764" s="180" t="s">
        <v>837</v>
      </c>
      <c r="H764" s="181">
        <v>82</v>
      </c>
      <c r="I764" s="182"/>
      <c r="L764" s="178"/>
      <c r="M764" s="183"/>
      <c r="T764" s="184"/>
      <c r="AT764" s="179" t="s">
        <v>253</v>
      </c>
      <c r="AU764" s="179" t="s">
        <v>87</v>
      </c>
      <c r="AV764" s="14" t="s">
        <v>153</v>
      </c>
      <c r="AW764" s="14" t="s">
        <v>38</v>
      </c>
      <c r="AX764" s="14" t="s">
        <v>85</v>
      </c>
      <c r="AY764" s="179" t="s">
        <v>137</v>
      </c>
    </row>
    <row r="765" spans="2:65" s="1" customFormat="1" ht="16.5" customHeight="1">
      <c r="B765" s="33"/>
      <c r="C765" s="145" t="s">
        <v>569</v>
      </c>
      <c r="D765" s="145" t="s">
        <v>165</v>
      </c>
      <c r="E765" s="146" t="s">
        <v>1501</v>
      </c>
      <c r="F765" s="147" t="s">
        <v>1502</v>
      </c>
      <c r="G765" s="148" t="s">
        <v>168</v>
      </c>
      <c r="H765" s="149">
        <v>2</v>
      </c>
      <c r="I765" s="150"/>
      <c r="J765" s="151">
        <f>ROUND(I765*H765,2)</f>
        <v>0</v>
      </c>
      <c r="K765" s="147" t="s">
        <v>21</v>
      </c>
      <c r="L765" s="33"/>
      <c r="M765" s="152" t="s">
        <v>21</v>
      </c>
      <c r="N765" s="153" t="s">
        <v>48</v>
      </c>
      <c r="P765" s="136">
        <f>O765*H765</f>
        <v>0</v>
      </c>
      <c r="Q765" s="136">
        <v>0.35</v>
      </c>
      <c r="R765" s="136">
        <f>Q765*H765</f>
        <v>0.7</v>
      </c>
      <c r="S765" s="136">
        <v>0</v>
      </c>
      <c r="T765" s="137">
        <f>S765*H765</f>
        <v>0</v>
      </c>
      <c r="AR765" s="138" t="s">
        <v>153</v>
      </c>
      <c r="AT765" s="138" t="s">
        <v>165</v>
      </c>
      <c r="AU765" s="138" t="s">
        <v>87</v>
      </c>
      <c r="AY765" s="18" t="s">
        <v>137</v>
      </c>
      <c r="BE765" s="139">
        <f>IF(N765="základní",J765,0)</f>
        <v>0</v>
      </c>
      <c r="BF765" s="139">
        <f>IF(N765="snížená",J765,0)</f>
        <v>0</v>
      </c>
      <c r="BG765" s="139">
        <f>IF(N765="zákl. přenesená",J765,0)</f>
        <v>0</v>
      </c>
      <c r="BH765" s="139">
        <f>IF(N765="sníž. přenesená",J765,0)</f>
        <v>0</v>
      </c>
      <c r="BI765" s="139">
        <f>IF(N765="nulová",J765,0)</f>
        <v>0</v>
      </c>
      <c r="BJ765" s="18" t="s">
        <v>85</v>
      </c>
      <c r="BK765" s="139">
        <f>ROUND(I765*H765,2)</f>
        <v>0</v>
      </c>
      <c r="BL765" s="18" t="s">
        <v>153</v>
      </c>
      <c r="BM765" s="138" t="s">
        <v>1503</v>
      </c>
    </row>
    <row r="766" spans="2:65" s="1" customFormat="1" ht="29.25">
      <c r="B766" s="33"/>
      <c r="D766" s="140" t="s">
        <v>147</v>
      </c>
      <c r="F766" s="141" t="s">
        <v>1504</v>
      </c>
      <c r="I766" s="142"/>
      <c r="L766" s="33"/>
      <c r="M766" s="143"/>
      <c r="T766" s="54"/>
      <c r="AT766" s="18" t="s">
        <v>147</v>
      </c>
      <c r="AU766" s="18" t="s">
        <v>87</v>
      </c>
    </row>
    <row r="767" spans="2:65" s="13" customFormat="1" ht="11.25">
      <c r="B767" s="165"/>
      <c r="D767" s="140" t="s">
        <v>253</v>
      </c>
      <c r="E767" s="166" t="s">
        <v>21</v>
      </c>
      <c r="F767" s="167" t="s">
        <v>1498</v>
      </c>
      <c r="H767" s="166" t="s">
        <v>21</v>
      </c>
      <c r="I767" s="168"/>
      <c r="L767" s="165"/>
      <c r="M767" s="169"/>
      <c r="T767" s="170"/>
      <c r="AT767" s="166" t="s">
        <v>253</v>
      </c>
      <c r="AU767" s="166" t="s">
        <v>87</v>
      </c>
      <c r="AV767" s="13" t="s">
        <v>85</v>
      </c>
      <c r="AW767" s="13" t="s">
        <v>38</v>
      </c>
      <c r="AX767" s="13" t="s">
        <v>77</v>
      </c>
      <c r="AY767" s="166" t="s">
        <v>137</v>
      </c>
    </row>
    <row r="768" spans="2:65" s="12" customFormat="1" ht="11.25">
      <c r="B768" s="154"/>
      <c r="D768" s="140" t="s">
        <v>253</v>
      </c>
      <c r="E768" s="155" t="s">
        <v>21</v>
      </c>
      <c r="F768" s="156" t="s">
        <v>1505</v>
      </c>
      <c r="H768" s="157">
        <v>2</v>
      </c>
      <c r="I768" s="158"/>
      <c r="L768" s="154"/>
      <c r="M768" s="159"/>
      <c r="T768" s="160"/>
      <c r="AT768" s="155" t="s">
        <v>253</v>
      </c>
      <c r="AU768" s="155" t="s">
        <v>87</v>
      </c>
      <c r="AV768" s="12" t="s">
        <v>87</v>
      </c>
      <c r="AW768" s="12" t="s">
        <v>38</v>
      </c>
      <c r="AX768" s="12" t="s">
        <v>85</v>
      </c>
      <c r="AY768" s="155" t="s">
        <v>137</v>
      </c>
    </row>
    <row r="769" spans="2:65" s="1" customFormat="1" ht="16.5" customHeight="1">
      <c r="B769" s="33"/>
      <c r="C769" s="145" t="s">
        <v>1506</v>
      </c>
      <c r="D769" s="145" t="s">
        <v>165</v>
      </c>
      <c r="E769" s="146" t="s">
        <v>1507</v>
      </c>
      <c r="F769" s="147" t="s">
        <v>1508</v>
      </c>
      <c r="G769" s="148" t="s">
        <v>168</v>
      </c>
      <c r="H769" s="149">
        <v>9</v>
      </c>
      <c r="I769" s="150"/>
      <c r="J769" s="151">
        <f>ROUND(I769*H769,2)</f>
        <v>0</v>
      </c>
      <c r="K769" s="147" t="s">
        <v>21</v>
      </c>
      <c r="L769" s="33"/>
      <c r="M769" s="152" t="s">
        <v>21</v>
      </c>
      <c r="N769" s="153" t="s">
        <v>48</v>
      </c>
      <c r="P769" s="136">
        <f>O769*H769</f>
        <v>0</v>
      </c>
      <c r="Q769" s="136">
        <v>0.4</v>
      </c>
      <c r="R769" s="136">
        <f>Q769*H769</f>
        <v>3.6</v>
      </c>
      <c r="S769" s="136">
        <v>0</v>
      </c>
      <c r="T769" s="137">
        <f>S769*H769</f>
        <v>0</v>
      </c>
      <c r="AR769" s="138" t="s">
        <v>153</v>
      </c>
      <c r="AT769" s="138" t="s">
        <v>165</v>
      </c>
      <c r="AU769" s="138" t="s">
        <v>87</v>
      </c>
      <c r="AY769" s="18" t="s">
        <v>137</v>
      </c>
      <c r="BE769" s="139">
        <f>IF(N769="základní",J769,0)</f>
        <v>0</v>
      </c>
      <c r="BF769" s="139">
        <f>IF(N769="snížená",J769,0)</f>
        <v>0</v>
      </c>
      <c r="BG769" s="139">
        <f>IF(N769="zákl. přenesená",J769,0)</f>
        <v>0</v>
      </c>
      <c r="BH769" s="139">
        <f>IF(N769="sníž. přenesená",J769,0)</f>
        <v>0</v>
      </c>
      <c r="BI769" s="139">
        <f>IF(N769="nulová",J769,0)</f>
        <v>0</v>
      </c>
      <c r="BJ769" s="18" t="s">
        <v>85</v>
      </c>
      <c r="BK769" s="139">
        <f>ROUND(I769*H769,2)</f>
        <v>0</v>
      </c>
      <c r="BL769" s="18" t="s">
        <v>153</v>
      </c>
      <c r="BM769" s="138" t="s">
        <v>1509</v>
      </c>
    </row>
    <row r="770" spans="2:65" s="1" customFormat="1" ht="29.25">
      <c r="B770" s="33"/>
      <c r="D770" s="140" t="s">
        <v>147</v>
      </c>
      <c r="F770" s="141" t="s">
        <v>1510</v>
      </c>
      <c r="I770" s="142"/>
      <c r="L770" s="33"/>
      <c r="M770" s="143"/>
      <c r="T770" s="54"/>
      <c r="AT770" s="18" t="s">
        <v>147</v>
      </c>
      <c r="AU770" s="18" t="s">
        <v>87</v>
      </c>
    </row>
    <row r="771" spans="2:65" s="13" customFormat="1" ht="11.25">
      <c r="B771" s="165"/>
      <c r="D771" s="140" t="s">
        <v>253</v>
      </c>
      <c r="E771" s="166" t="s">
        <v>21</v>
      </c>
      <c r="F771" s="167" t="s">
        <v>1498</v>
      </c>
      <c r="H771" s="166" t="s">
        <v>21</v>
      </c>
      <c r="I771" s="168"/>
      <c r="L771" s="165"/>
      <c r="M771" s="169"/>
      <c r="T771" s="170"/>
      <c r="AT771" s="166" t="s">
        <v>253</v>
      </c>
      <c r="AU771" s="166" t="s">
        <v>87</v>
      </c>
      <c r="AV771" s="13" t="s">
        <v>85</v>
      </c>
      <c r="AW771" s="13" t="s">
        <v>38</v>
      </c>
      <c r="AX771" s="13" t="s">
        <v>77</v>
      </c>
      <c r="AY771" s="166" t="s">
        <v>137</v>
      </c>
    </row>
    <row r="772" spans="2:65" s="12" customFormat="1" ht="11.25">
      <c r="B772" s="154"/>
      <c r="D772" s="140" t="s">
        <v>253</v>
      </c>
      <c r="E772" s="155" t="s">
        <v>21</v>
      </c>
      <c r="F772" s="156" t="s">
        <v>1511</v>
      </c>
      <c r="H772" s="157">
        <v>9</v>
      </c>
      <c r="I772" s="158"/>
      <c r="L772" s="154"/>
      <c r="M772" s="159"/>
      <c r="T772" s="160"/>
      <c r="AT772" s="155" t="s">
        <v>253</v>
      </c>
      <c r="AU772" s="155" t="s">
        <v>87</v>
      </c>
      <c r="AV772" s="12" t="s">
        <v>87</v>
      </c>
      <c r="AW772" s="12" t="s">
        <v>38</v>
      </c>
      <c r="AX772" s="12" t="s">
        <v>85</v>
      </c>
      <c r="AY772" s="155" t="s">
        <v>137</v>
      </c>
    </row>
    <row r="773" spans="2:65" s="1" customFormat="1" ht="16.5" customHeight="1">
      <c r="B773" s="33"/>
      <c r="C773" s="145" t="s">
        <v>1512</v>
      </c>
      <c r="D773" s="145" t="s">
        <v>165</v>
      </c>
      <c r="E773" s="146" t="s">
        <v>1513</v>
      </c>
      <c r="F773" s="147" t="s">
        <v>1514</v>
      </c>
      <c r="G773" s="148" t="s">
        <v>262</v>
      </c>
      <c r="H773" s="149">
        <v>4</v>
      </c>
      <c r="I773" s="150"/>
      <c r="J773" s="151">
        <f>ROUND(I773*H773,2)</f>
        <v>0</v>
      </c>
      <c r="K773" s="147" t="s">
        <v>21</v>
      </c>
      <c r="L773" s="33"/>
      <c r="M773" s="152" t="s">
        <v>21</v>
      </c>
      <c r="N773" s="153" t="s">
        <v>48</v>
      </c>
      <c r="P773" s="136">
        <f>O773*H773</f>
        <v>0</v>
      </c>
      <c r="Q773" s="136">
        <v>0.25</v>
      </c>
      <c r="R773" s="136">
        <f>Q773*H773</f>
        <v>1</v>
      </c>
      <c r="S773" s="136">
        <v>0</v>
      </c>
      <c r="T773" s="137">
        <f>S773*H773</f>
        <v>0</v>
      </c>
      <c r="AR773" s="138" t="s">
        <v>153</v>
      </c>
      <c r="AT773" s="138" t="s">
        <v>165</v>
      </c>
      <c r="AU773" s="138" t="s">
        <v>87</v>
      </c>
      <c r="AY773" s="18" t="s">
        <v>137</v>
      </c>
      <c r="BE773" s="139">
        <f>IF(N773="základní",J773,0)</f>
        <v>0</v>
      </c>
      <c r="BF773" s="139">
        <f>IF(N773="snížená",J773,0)</f>
        <v>0</v>
      </c>
      <c r="BG773" s="139">
        <f>IF(N773="zákl. přenesená",J773,0)</f>
        <v>0</v>
      </c>
      <c r="BH773" s="139">
        <f>IF(N773="sníž. přenesená",J773,0)</f>
        <v>0</v>
      </c>
      <c r="BI773" s="139">
        <f>IF(N773="nulová",J773,0)</f>
        <v>0</v>
      </c>
      <c r="BJ773" s="18" t="s">
        <v>85</v>
      </c>
      <c r="BK773" s="139">
        <f>ROUND(I773*H773,2)</f>
        <v>0</v>
      </c>
      <c r="BL773" s="18" t="s">
        <v>153</v>
      </c>
      <c r="BM773" s="138" t="s">
        <v>1515</v>
      </c>
    </row>
    <row r="774" spans="2:65" s="1" customFormat="1" ht="29.25">
      <c r="B774" s="33"/>
      <c r="D774" s="140" t="s">
        <v>147</v>
      </c>
      <c r="F774" s="141" t="s">
        <v>1516</v>
      </c>
      <c r="I774" s="142"/>
      <c r="L774" s="33"/>
      <c r="M774" s="143"/>
      <c r="T774" s="54"/>
      <c r="AT774" s="18" t="s">
        <v>147</v>
      </c>
      <c r="AU774" s="18" t="s">
        <v>87</v>
      </c>
    </row>
    <row r="775" spans="2:65" s="12" customFormat="1" ht="11.25">
      <c r="B775" s="154"/>
      <c r="D775" s="140" t="s">
        <v>253</v>
      </c>
      <c r="E775" s="155" t="s">
        <v>21</v>
      </c>
      <c r="F775" s="156" t="s">
        <v>1517</v>
      </c>
      <c r="H775" s="157">
        <v>4</v>
      </c>
      <c r="I775" s="158"/>
      <c r="L775" s="154"/>
      <c r="M775" s="159"/>
      <c r="T775" s="160"/>
      <c r="AT775" s="155" t="s">
        <v>253</v>
      </c>
      <c r="AU775" s="155" t="s">
        <v>87</v>
      </c>
      <c r="AV775" s="12" t="s">
        <v>87</v>
      </c>
      <c r="AW775" s="12" t="s">
        <v>38</v>
      </c>
      <c r="AX775" s="12" t="s">
        <v>85</v>
      </c>
      <c r="AY775" s="155" t="s">
        <v>137</v>
      </c>
    </row>
    <row r="776" spans="2:65" s="1" customFormat="1" ht="16.5" customHeight="1">
      <c r="B776" s="33"/>
      <c r="C776" s="145" t="s">
        <v>1518</v>
      </c>
      <c r="D776" s="145" t="s">
        <v>165</v>
      </c>
      <c r="E776" s="146" t="s">
        <v>1519</v>
      </c>
      <c r="F776" s="147" t="s">
        <v>1520</v>
      </c>
      <c r="G776" s="148" t="s">
        <v>262</v>
      </c>
      <c r="H776" s="149">
        <v>8</v>
      </c>
      <c r="I776" s="150"/>
      <c r="J776" s="151">
        <f>ROUND(I776*H776,2)</f>
        <v>0</v>
      </c>
      <c r="K776" s="147" t="s">
        <v>21</v>
      </c>
      <c r="L776" s="33"/>
      <c r="M776" s="152" t="s">
        <v>21</v>
      </c>
      <c r="N776" s="153" t="s">
        <v>48</v>
      </c>
      <c r="P776" s="136">
        <f>O776*H776</f>
        <v>0</v>
      </c>
      <c r="Q776" s="136">
        <v>0</v>
      </c>
      <c r="R776" s="136">
        <f>Q776*H776</f>
        <v>0</v>
      </c>
      <c r="S776" s="136">
        <v>0</v>
      </c>
      <c r="T776" s="137">
        <f>S776*H776</f>
        <v>0</v>
      </c>
      <c r="AR776" s="138" t="s">
        <v>153</v>
      </c>
      <c r="AT776" s="138" t="s">
        <v>165</v>
      </c>
      <c r="AU776" s="138" t="s">
        <v>87</v>
      </c>
      <c r="AY776" s="18" t="s">
        <v>137</v>
      </c>
      <c r="BE776" s="139">
        <f>IF(N776="základní",J776,0)</f>
        <v>0</v>
      </c>
      <c r="BF776" s="139">
        <f>IF(N776="snížená",J776,0)</f>
        <v>0</v>
      </c>
      <c r="BG776" s="139">
        <f>IF(N776="zákl. přenesená",J776,0)</f>
        <v>0</v>
      </c>
      <c r="BH776" s="139">
        <f>IF(N776="sníž. přenesená",J776,0)</f>
        <v>0</v>
      </c>
      <c r="BI776" s="139">
        <f>IF(N776="nulová",J776,0)</f>
        <v>0</v>
      </c>
      <c r="BJ776" s="18" t="s">
        <v>85</v>
      </c>
      <c r="BK776" s="139">
        <f>ROUND(I776*H776,2)</f>
        <v>0</v>
      </c>
      <c r="BL776" s="18" t="s">
        <v>153</v>
      </c>
      <c r="BM776" s="138" t="s">
        <v>1521</v>
      </c>
    </row>
    <row r="777" spans="2:65" s="1" customFormat="1" ht="29.25">
      <c r="B777" s="33"/>
      <c r="D777" s="140" t="s">
        <v>147</v>
      </c>
      <c r="F777" s="141" t="s">
        <v>1522</v>
      </c>
      <c r="I777" s="142"/>
      <c r="L777" s="33"/>
      <c r="M777" s="143"/>
      <c r="T777" s="54"/>
      <c r="AT777" s="18" t="s">
        <v>147</v>
      </c>
      <c r="AU777" s="18" t="s">
        <v>87</v>
      </c>
    </row>
    <row r="778" spans="2:65" s="13" customFormat="1" ht="11.25">
      <c r="B778" s="165"/>
      <c r="D778" s="140" t="s">
        <v>253</v>
      </c>
      <c r="E778" s="166" t="s">
        <v>21</v>
      </c>
      <c r="F778" s="167" t="s">
        <v>1523</v>
      </c>
      <c r="H778" s="166" t="s">
        <v>21</v>
      </c>
      <c r="I778" s="168"/>
      <c r="L778" s="165"/>
      <c r="M778" s="169"/>
      <c r="T778" s="170"/>
      <c r="AT778" s="166" t="s">
        <v>253</v>
      </c>
      <c r="AU778" s="166" t="s">
        <v>87</v>
      </c>
      <c r="AV778" s="13" t="s">
        <v>85</v>
      </c>
      <c r="AW778" s="13" t="s">
        <v>38</v>
      </c>
      <c r="AX778" s="13" t="s">
        <v>77</v>
      </c>
      <c r="AY778" s="166" t="s">
        <v>137</v>
      </c>
    </row>
    <row r="779" spans="2:65" s="12" customFormat="1" ht="11.25">
      <c r="B779" s="154"/>
      <c r="D779" s="140" t="s">
        <v>253</v>
      </c>
      <c r="E779" s="155" t="s">
        <v>21</v>
      </c>
      <c r="F779" s="156" t="s">
        <v>1524</v>
      </c>
      <c r="H779" s="157">
        <v>4</v>
      </c>
      <c r="I779" s="158"/>
      <c r="L779" s="154"/>
      <c r="M779" s="159"/>
      <c r="T779" s="160"/>
      <c r="AT779" s="155" t="s">
        <v>253</v>
      </c>
      <c r="AU779" s="155" t="s">
        <v>87</v>
      </c>
      <c r="AV779" s="12" t="s">
        <v>87</v>
      </c>
      <c r="AW779" s="12" t="s">
        <v>38</v>
      </c>
      <c r="AX779" s="12" t="s">
        <v>77</v>
      </c>
      <c r="AY779" s="155" t="s">
        <v>137</v>
      </c>
    </row>
    <row r="780" spans="2:65" s="12" customFormat="1" ht="11.25">
      <c r="B780" s="154"/>
      <c r="D780" s="140" t="s">
        <v>253</v>
      </c>
      <c r="E780" s="155" t="s">
        <v>21</v>
      </c>
      <c r="F780" s="156" t="s">
        <v>1525</v>
      </c>
      <c r="H780" s="157">
        <v>4</v>
      </c>
      <c r="I780" s="158"/>
      <c r="L780" s="154"/>
      <c r="M780" s="159"/>
      <c r="T780" s="160"/>
      <c r="AT780" s="155" t="s">
        <v>253</v>
      </c>
      <c r="AU780" s="155" t="s">
        <v>87</v>
      </c>
      <c r="AV780" s="12" t="s">
        <v>87</v>
      </c>
      <c r="AW780" s="12" t="s">
        <v>38</v>
      </c>
      <c r="AX780" s="12" t="s">
        <v>77</v>
      </c>
      <c r="AY780" s="155" t="s">
        <v>137</v>
      </c>
    </row>
    <row r="781" spans="2:65" s="14" customFormat="1" ht="11.25">
      <c r="B781" s="178"/>
      <c r="D781" s="140" t="s">
        <v>253</v>
      </c>
      <c r="E781" s="179" t="s">
        <v>21</v>
      </c>
      <c r="F781" s="180" t="s">
        <v>837</v>
      </c>
      <c r="H781" s="181">
        <v>8</v>
      </c>
      <c r="I781" s="182"/>
      <c r="L781" s="178"/>
      <c r="M781" s="183"/>
      <c r="T781" s="184"/>
      <c r="AT781" s="179" t="s">
        <v>253</v>
      </c>
      <c r="AU781" s="179" t="s">
        <v>87</v>
      </c>
      <c r="AV781" s="14" t="s">
        <v>153</v>
      </c>
      <c r="AW781" s="14" t="s">
        <v>38</v>
      </c>
      <c r="AX781" s="14" t="s">
        <v>85</v>
      </c>
      <c r="AY781" s="179" t="s">
        <v>137</v>
      </c>
    </row>
    <row r="782" spans="2:65" s="1" customFormat="1" ht="16.5" customHeight="1">
      <c r="B782" s="33"/>
      <c r="C782" s="145" t="s">
        <v>1526</v>
      </c>
      <c r="D782" s="145" t="s">
        <v>165</v>
      </c>
      <c r="E782" s="146" t="s">
        <v>1527</v>
      </c>
      <c r="F782" s="147" t="s">
        <v>1528</v>
      </c>
      <c r="G782" s="148" t="s">
        <v>574</v>
      </c>
      <c r="H782" s="149">
        <v>772.8</v>
      </c>
      <c r="I782" s="150"/>
      <c r="J782" s="151">
        <f>ROUND(I782*H782,2)</f>
        <v>0</v>
      </c>
      <c r="K782" s="147" t="s">
        <v>535</v>
      </c>
      <c r="L782" s="33"/>
      <c r="M782" s="152" t="s">
        <v>21</v>
      </c>
      <c r="N782" s="153" t="s">
        <v>48</v>
      </c>
      <c r="P782" s="136">
        <f>O782*H782</f>
        <v>0</v>
      </c>
      <c r="Q782" s="136">
        <v>0</v>
      </c>
      <c r="R782" s="136">
        <f>Q782*H782</f>
        <v>0</v>
      </c>
      <c r="S782" s="136">
        <v>0</v>
      </c>
      <c r="T782" s="137">
        <f>S782*H782</f>
        <v>0</v>
      </c>
      <c r="AR782" s="138" t="s">
        <v>153</v>
      </c>
      <c r="AT782" s="138" t="s">
        <v>165</v>
      </c>
      <c r="AU782" s="138" t="s">
        <v>87</v>
      </c>
      <c r="AY782" s="18" t="s">
        <v>137</v>
      </c>
      <c r="BE782" s="139">
        <f>IF(N782="základní",J782,0)</f>
        <v>0</v>
      </c>
      <c r="BF782" s="139">
        <f>IF(N782="snížená",J782,0)</f>
        <v>0</v>
      </c>
      <c r="BG782" s="139">
        <f>IF(N782="zákl. přenesená",J782,0)</f>
        <v>0</v>
      </c>
      <c r="BH782" s="139">
        <f>IF(N782="sníž. přenesená",J782,0)</f>
        <v>0</v>
      </c>
      <c r="BI782" s="139">
        <f>IF(N782="nulová",J782,0)</f>
        <v>0</v>
      </c>
      <c r="BJ782" s="18" t="s">
        <v>85</v>
      </c>
      <c r="BK782" s="139">
        <f>ROUND(I782*H782,2)</f>
        <v>0</v>
      </c>
      <c r="BL782" s="18" t="s">
        <v>153</v>
      </c>
      <c r="BM782" s="138" t="s">
        <v>1529</v>
      </c>
    </row>
    <row r="783" spans="2:65" s="1" customFormat="1" ht="11.25">
      <c r="B783" s="33"/>
      <c r="D783" s="140" t="s">
        <v>147</v>
      </c>
      <c r="F783" s="141" t="s">
        <v>1530</v>
      </c>
      <c r="I783" s="142"/>
      <c r="L783" s="33"/>
      <c r="M783" s="143"/>
      <c r="T783" s="54"/>
      <c r="AT783" s="18" t="s">
        <v>147</v>
      </c>
      <c r="AU783" s="18" t="s">
        <v>87</v>
      </c>
    </row>
    <row r="784" spans="2:65" s="1" customFormat="1" ht="11.25">
      <c r="B784" s="33"/>
      <c r="D784" s="163" t="s">
        <v>538</v>
      </c>
      <c r="F784" s="164" t="s">
        <v>1531</v>
      </c>
      <c r="I784" s="142"/>
      <c r="L784" s="33"/>
      <c r="M784" s="143"/>
      <c r="T784" s="54"/>
      <c r="AT784" s="18" t="s">
        <v>538</v>
      </c>
      <c r="AU784" s="18" t="s">
        <v>87</v>
      </c>
    </row>
    <row r="785" spans="2:65" s="13" customFormat="1" ht="11.25">
      <c r="B785" s="165"/>
      <c r="D785" s="140" t="s">
        <v>253</v>
      </c>
      <c r="E785" s="166" t="s">
        <v>21</v>
      </c>
      <c r="F785" s="167" t="s">
        <v>1532</v>
      </c>
      <c r="H785" s="166" t="s">
        <v>21</v>
      </c>
      <c r="I785" s="168"/>
      <c r="L785" s="165"/>
      <c r="M785" s="169"/>
      <c r="T785" s="170"/>
      <c r="AT785" s="166" t="s">
        <v>253</v>
      </c>
      <c r="AU785" s="166" t="s">
        <v>87</v>
      </c>
      <c r="AV785" s="13" t="s">
        <v>85</v>
      </c>
      <c r="AW785" s="13" t="s">
        <v>38</v>
      </c>
      <c r="AX785" s="13" t="s">
        <v>77</v>
      </c>
      <c r="AY785" s="166" t="s">
        <v>137</v>
      </c>
    </row>
    <row r="786" spans="2:65" s="12" customFormat="1" ht="11.25">
      <c r="B786" s="154"/>
      <c r="D786" s="140" t="s">
        <v>253</v>
      </c>
      <c r="E786" s="155" t="s">
        <v>598</v>
      </c>
      <c r="F786" s="156" t="s">
        <v>1533</v>
      </c>
      <c r="H786" s="157">
        <v>772.8</v>
      </c>
      <c r="I786" s="158"/>
      <c r="L786" s="154"/>
      <c r="M786" s="159"/>
      <c r="T786" s="160"/>
      <c r="AT786" s="155" t="s">
        <v>253</v>
      </c>
      <c r="AU786" s="155" t="s">
        <v>87</v>
      </c>
      <c r="AV786" s="12" t="s">
        <v>87</v>
      </c>
      <c r="AW786" s="12" t="s">
        <v>38</v>
      </c>
      <c r="AX786" s="12" t="s">
        <v>85</v>
      </c>
      <c r="AY786" s="155" t="s">
        <v>137</v>
      </c>
    </row>
    <row r="787" spans="2:65" s="1" customFormat="1" ht="21.75" customHeight="1">
      <c r="B787" s="33"/>
      <c r="C787" s="145" t="s">
        <v>1534</v>
      </c>
      <c r="D787" s="145" t="s">
        <v>165</v>
      </c>
      <c r="E787" s="146" t="s">
        <v>1535</v>
      </c>
      <c r="F787" s="147" t="s">
        <v>1536</v>
      </c>
      <c r="G787" s="148" t="s">
        <v>484</v>
      </c>
      <c r="H787" s="149">
        <v>1153.0999999999999</v>
      </c>
      <c r="I787" s="150"/>
      <c r="J787" s="151">
        <f>ROUND(I787*H787,2)</f>
        <v>0</v>
      </c>
      <c r="K787" s="147" t="s">
        <v>535</v>
      </c>
      <c r="L787" s="33"/>
      <c r="M787" s="152" t="s">
        <v>21</v>
      </c>
      <c r="N787" s="153" t="s">
        <v>48</v>
      </c>
      <c r="P787" s="136">
        <f>O787*H787</f>
        <v>0</v>
      </c>
      <c r="Q787" s="136">
        <v>0</v>
      </c>
      <c r="R787" s="136">
        <f>Q787*H787</f>
        <v>0</v>
      </c>
      <c r="S787" s="136">
        <v>0</v>
      </c>
      <c r="T787" s="137">
        <f>S787*H787</f>
        <v>0</v>
      </c>
      <c r="AR787" s="138" t="s">
        <v>153</v>
      </c>
      <c r="AT787" s="138" t="s">
        <v>165</v>
      </c>
      <c r="AU787" s="138" t="s">
        <v>87</v>
      </c>
      <c r="AY787" s="18" t="s">
        <v>137</v>
      </c>
      <c r="BE787" s="139">
        <f>IF(N787="základní",J787,0)</f>
        <v>0</v>
      </c>
      <c r="BF787" s="139">
        <f>IF(N787="snížená",J787,0)</f>
        <v>0</v>
      </c>
      <c r="BG787" s="139">
        <f>IF(N787="zákl. přenesená",J787,0)</f>
        <v>0</v>
      </c>
      <c r="BH787" s="139">
        <f>IF(N787="sníž. přenesená",J787,0)</f>
        <v>0</v>
      </c>
      <c r="BI787" s="139">
        <f>IF(N787="nulová",J787,0)</f>
        <v>0</v>
      </c>
      <c r="BJ787" s="18" t="s">
        <v>85</v>
      </c>
      <c r="BK787" s="139">
        <f>ROUND(I787*H787,2)</f>
        <v>0</v>
      </c>
      <c r="BL787" s="18" t="s">
        <v>153</v>
      </c>
      <c r="BM787" s="138" t="s">
        <v>1537</v>
      </c>
    </row>
    <row r="788" spans="2:65" s="1" customFormat="1" ht="19.5">
      <c r="B788" s="33"/>
      <c r="D788" s="140" t="s">
        <v>147</v>
      </c>
      <c r="F788" s="141" t="s">
        <v>1538</v>
      </c>
      <c r="I788" s="142"/>
      <c r="L788" s="33"/>
      <c r="M788" s="143"/>
      <c r="T788" s="54"/>
      <c r="AT788" s="18" t="s">
        <v>147</v>
      </c>
      <c r="AU788" s="18" t="s">
        <v>87</v>
      </c>
    </row>
    <row r="789" spans="2:65" s="1" customFormat="1" ht="11.25">
      <c r="B789" s="33"/>
      <c r="D789" s="163" t="s">
        <v>538</v>
      </c>
      <c r="F789" s="164" t="s">
        <v>1539</v>
      </c>
      <c r="I789" s="142"/>
      <c r="L789" s="33"/>
      <c r="M789" s="143"/>
      <c r="T789" s="54"/>
      <c r="AT789" s="18" t="s">
        <v>538</v>
      </c>
      <c r="AU789" s="18" t="s">
        <v>87</v>
      </c>
    </row>
    <row r="790" spans="2:65" s="12" customFormat="1" ht="11.25">
      <c r="B790" s="154"/>
      <c r="D790" s="140" t="s">
        <v>253</v>
      </c>
      <c r="E790" s="155" t="s">
        <v>21</v>
      </c>
      <c r="F790" s="156" t="s">
        <v>1540</v>
      </c>
      <c r="H790" s="157">
        <v>176.88</v>
      </c>
      <c r="I790" s="158"/>
      <c r="L790" s="154"/>
      <c r="M790" s="159"/>
      <c r="T790" s="160"/>
      <c r="AT790" s="155" t="s">
        <v>253</v>
      </c>
      <c r="AU790" s="155" t="s">
        <v>87</v>
      </c>
      <c r="AV790" s="12" t="s">
        <v>87</v>
      </c>
      <c r="AW790" s="12" t="s">
        <v>38</v>
      </c>
      <c r="AX790" s="12" t="s">
        <v>77</v>
      </c>
      <c r="AY790" s="155" t="s">
        <v>137</v>
      </c>
    </row>
    <row r="791" spans="2:65" s="12" customFormat="1" ht="11.25">
      <c r="B791" s="154"/>
      <c r="D791" s="140" t="s">
        <v>253</v>
      </c>
      <c r="E791" s="155" t="s">
        <v>21</v>
      </c>
      <c r="F791" s="156" t="s">
        <v>1541</v>
      </c>
      <c r="H791" s="157">
        <v>976.22</v>
      </c>
      <c r="I791" s="158"/>
      <c r="L791" s="154"/>
      <c r="M791" s="159"/>
      <c r="T791" s="160"/>
      <c r="AT791" s="155" t="s">
        <v>253</v>
      </c>
      <c r="AU791" s="155" t="s">
        <v>87</v>
      </c>
      <c r="AV791" s="12" t="s">
        <v>87</v>
      </c>
      <c r="AW791" s="12" t="s">
        <v>38</v>
      </c>
      <c r="AX791" s="12" t="s">
        <v>77</v>
      </c>
      <c r="AY791" s="155" t="s">
        <v>137</v>
      </c>
    </row>
    <row r="792" spans="2:65" s="14" customFormat="1" ht="11.25">
      <c r="B792" s="178"/>
      <c r="D792" s="140" t="s">
        <v>253</v>
      </c>
      <c r="E792" s="179" t="s">
        <v>653</v>
      </c>
      <c r="F792" s="180" t="s">
        <v>837</v>
      </c>
      <c r="H792" s="181">
        <v>1153.0999999999999</v>
      </c>
      <c r="I792" s="182"/>
      <c r="L792" s="178"/>
      <c r="M792" s="183"/>
      <c r="T792" s="184"/>
      <c r="AT792" s="179" t="s">
        <v>253</v>
      </c>
      <c r="AU792" s="179" t="s">
        <v>87</v>
      </c>
      <c r="AV792" s="14" t="s">
        <v>153</v>
      </c>
      <c r="AW792" s="14" t="s">
        <v>38</v>
      </c>
      <c r="AX792" s="14" t="s">
        <v>85</v>
      </c>
      <c r="AY792" s="179" t="s">
        <v>137</v>
      </c>
    </row>
    <row r="793" spans="2:65" s="1" customFormat="1" ht="24.2" customHeight="1">
      <c r="B793" s="33"/>
      <c r="C793" s="145" t="s">
        <v>1542</v>
      </c>
      <c r="D793" s="145" t="s">
        <v>165</v>
      </c>
      <c r="E793" s="146" t="s">
        <v>1543</v>
      </c>
      <c r="F793" s="147" t="s">
        <v>1544</v>
      </c>
      <c r="G793" s="148" t="s">
        <v>484</v>
      </c>
      <c r="H793" s="149">
        <v>103779</v>
      </c>
      <c r="I793" s="150"/>
      <c r="J793" s="151">
        <f>ROUND(I793*H793,2)</f>
        <v>0</v>
      </c>
      <c r="K793" s="147" t="s">
        <v>535</v>
      </c>
      <c r="L793" s="33"/>
      <c r="M793" s="152" t="s">
        <v>21</v>
      </c>
      <c r="N793" s="153" t="s">
        <v>48</v>
      </c>
      <c r="P793" s="136">
        <f>O793*H793</f>
        <v>0</v>
      </c>
      <c r="Q793" s="136">
        <v>0</v>
      </c>
      <c r="R793" s="136">
        <f>Q793*H793</f>
        <v>0</v>
      </c>
      <c r="S793" s="136">
        <v>0</v>
      </c>
      <c r="T793" s="137">
        <f>S793*H793</f>
        <v>0</v>
      </c>
      <c r="AR793" s="138" t="s">
        <v>153</v>
      </c>
      <c r="AT793" s="138" t="s">
        <v>165</v>
      </c>
      <c r="AU793" s="138" t="s">
        <v>87</v>
      </c>
      <c r="AY793" s="18" t="s">
        <v>137</v>
      </c>
      <c r="BE793" s="139">
        <f>IF(N793="základní",J793,0)</f>
        <v>0</v>
      </c>
      <c r="BF793" s="139">
        <f>IF(N793="snížená",J793,0)</f>
        <v>0</v>
      </c>
      <c r="BG793" s="139">
        <f>IF(N793="zákl. přenesená",J793,0)</f>
        <v>0</v>
      </c>
      <c r="BH793" s="139">
        <f>IF(N793="sníž. přenesená",J793,0)</f>
        <v>0</v>
      </c>
      <c r="BI793" s="139">
        <f>IF(N793="nulová",J793,0)</f>
        <v>0</v>
      </c>
      <c r="BJ793" s="18" t="s">
        <v>85</v>
      </c>
      <c r="BK793" s="139">
        <f>ROUND(I793*H793,2)</f>
        <v>0</v>
      </c>
      <c r="BL793" s="18" t="s">
        <v>153</v>
      </c>
      <c r="BM793" s="138" t="s">
        <v>1545</v>
      </c>
    </row>
    <row r="794" spans="2:65" s="1" customFormat="1" ht="19.5">
      <c r="B794" s="33"/>
      <c r="D794" s="140" t="s">
        <v>147</v>
      </c>
      <c r="F794" s="141" t="s">
        <v>1546</v>
      </c>
      <c r="I794" s="142"/>
      <c r="L794" s="33"/>
      <c r="M794" s="143"/>
      <c r="T794" s="54"/>
      <c r="AT794" s="18" t="s">
        <v>147</v>
      </c>
      <c r="AU794" s="18" t="s">
        <v>87</v>
      </c>
    </row>
    <row r="795" spans="2:65" s="1" customFormat="1" ht="11.25">
      <c r="B795" s="33"/>
      <c r="D795" s="163" t="s">
        <v>538</v>
      </c>
      <c r="F795" s="164" t="s">
        <v>1547</v>
      </c>
      <c r="I795" s="142"/>
      <c r="L795" s="33"/>
      <c r="M795" s="143"/>
      <c r="T795" s="54"/>
      <c r="AT795" s="18" t="s">
        <v>538</v>
      </c>
      <c r="AU795" s="18" t="s">
        <v>87</v>
      </c>
    </row>
    <row r="796" spans="2:65" s="12" customFormat="1" ht="11.25">
      <c r="B796" s="154"/>
      <c r="D796" s="140" t="s">
        <v>253</v>
      </c>
      <c r="E796" s="155" t="s">
        <v>21</v>
      </c>
      <c r="F796" s="156" t="s">
        <v>1548</v>
      </c>
      <c r="H796" s="157">
        <v>103779</v>
      </c>
      <c r="I796" s="158"/>
      <c r="L796" s="154"/>
      <c r="M796" s="159"/>
      <c r="T796" s="160"/>
      <c r="AT796" s="155" t="s">
        <v>253</v>
      </c>
      <c r="AU796" s="155" t="s">
        <v>87</v>
      </c>
      <c r="AV796" s="12" t="s">
        <v>87</v>
      </c>
      <c r="AW796" s="12" t="s">
        <v>38</v>
      </c>
      <c r="AX796" s="12" t="s">
        <v>85</v>
      </c>
      <c r="AY796" s="155" t="s">
        <v>137</v>
      </c>
    </row>
    <row r="797" spans="2:65" s="1" customFormat="1" ht="24.2" customHeight="1">
      <c r="B797" s="33"/>
      <c r="C797" s="145" t="s">
        <v>1549</v>
      </c>
      <c r="D797" s="145" t="s">
        <v>165</v>
      </c>
      <c r="E797" s="146" t="s">
        <v>1550</v>
      </c>
      <c r="F797" s="147" t="s">
        <v>1551</v>
      </c>
      <c r="G797" s="148" t="s">
        <v>484</v>
      </c>
      <c r="H797" s="149">
        <v>1153.0999999999999</v>
      </c>
      <c r="I797" s="150"/>
      <c r="J797" s="151">
        <f>ROUND(I797*H797,2)</f>
        <v>0</v>
      </c>
      <c r="K797" s="147" t="s">
        <v>535</v>
      </c>
      <c r="L797" s="33"/>
      <c r="M797" s="152" t="s">
        <v>21</v>
      </c>
      <c r="N797" s="153" t="s">
        <v>48</v>
      </c>
      <c r="P797" s="136">
        <f>O797*H797</f>
        <v>0</v>
      </c>
      <c r="Q797" s="136">
        <v>0</v>
      </c>
      <c r="R797" s="136">
        <f>Q797*H797</f>
        <v>0</v>
      </c>
      <c r="S797" s="136">
        <v>0</v>
      </c>
      <c r="T797" s="137">
        <f>S797*H797</f>
        <v>0</v>
      </c>
      <c r="AR797" s="138" t="s">
        <v>153</v>
      </c>
      <c r="AT797" s="138" t="s">
        <v>165</v>
      </c>
      <c r="AU797" s="138" t="s">
        <v>87</v>
      </c>
      <c r="AY797" s="18" t="s">
        <v>137</v>
      </c>
      <c r="BE797" s="139">
        <f>IF(N797="základní",J797,0)</f>
        <v>0</v>
      </c>
      <c r="BF797" s="139">
        <f>IF(N797="snížená",J797,0)</f>
        <v>0</v>
      </c>
      <c r="BG797" s="139">
        <f>IF(N797="zákl. přenesená",J797,0)</f>
        <v>0</v>
      </c>
      <c r="BH797" s="139">
        <f>IF(N797="sníž. přenesená",J797,0)</f>
        <v>0</v>
      </c>
      <c r="BI797" s="139">
        <f>IF(N797="nulová",J797,0)</f>
        <v>0</v>
      </c>
      <c r="BJ797" s="18" t="s">
        <v>85</v>
      </c>
      <c r="BK797" s="139">
        <f>ROUND(I797*H797,2)</f>
        <v>0</v>
      </c>
      <c r="BL797" s="18" t="s">
        <v>153</v>
      </c>
      <c r="BM797" s="138" t="s">
        <v>1552</v>
      </c>
    </row>
    <row r="798" spans="2:65" s="1" customFormat="1" ht="19.5">
      <c r="B798" s="33"/>
      <c r="D798" s="140" t="s">
        <v>147</v>
      </c>
      <c r="F798" s="141" t="s">
        <v>1553</v>
      </c>
      <c r="I798" s="142"/>
      <c r="L798" s="33"/>
      <c r="M798" s="143"/>
      <c r="T798" s="54"/>
      <c r="AT798" s="18" t="s">
        <v>147</v>
      </c>
      <c r="AU798" s="18" t="s">
        <v>87</v>
      </c>
    </row>
    <row r="799" spans="2:65" s="1" customFormat="1" ht="11.25">
      <c r="B799" s="33"/>
      <c r="D799" s="163" t="s">
        <v>538</v>
      </c>
      <c r="F799" s="164" t="s">
        <v>1554</v>
      </c>
      <c r="I799" s="142"/>
      <c r="L799" s="33"/>
      <c r="M799" s="143"/>
      <c r="T799" s="54"/>
      <c r="AT799" s="18" t="s">
        <v>538</v>
      </c>
      <c r="AU799" s="18" t="s">
        <v>87</v>
      </c>
    </row>
    <row r="800" spans="2:65" s="12" customFormat="1" ht="11.25">
      <c r="B800" s="154"/>
      <c r="D800" s="140" t="s">
        <v>253</v>
      </c>
      <c r="E800" s="155" t="s">
        <v>21</v>
      </c>
      <c r="F800" s="156" t="s">
        <v>653</v>
      </c>
      <c r="H800" s="157">
        <v>1153.0999999999999</v>
      </c>
      <c r="I800" s="158"/>
      <c r="L800" s="154"/>
      <c r="M800" s="159"/>
      <c r="T800" s="160"/>
      <c r="AT800" s="155" t="s">
        <v>253</v>
      </c>
      <c r="AU800" s="155" t="s">
        <v>87</v>
      </c>
      <c r="AV800" s="12" t="s">
        <v>87</v>
      </c>
      <c r="AW800" s="12" t="s">
        <v>38</v>
      </c>
      <c r="AX800" s="12" t="s">
        <v>85</v>
      </c>
      <c r="AY800" s="155" t="s">
        <v>137</v>
      </c>
    </row>
    <row r="801" spans="2:65" s="1" customFormat="1" ht="16.5" customHeight="1">
      <c r="B801" s="33"/>
      <c r="C801" s="145" t="s">
        <v>1555</v>
      </c>
      <c r="D801" s="145" t="s">
        <v>165</v>
      </c>
      <c r="E801" s="146" t="s">
        <v>1556</v>
      </c>
      <c r="F801" s="147" t="s">
        <v>1557</v>
      </c>
      <c r="G801" s="148" t="s">
        <v>574</v>
      </c>
      <c r="H801" s="149">
        <v>9.1199999999999992</v>
      </c>
      <c r="I801" s="150"/>
      <c r="J801" s="151">
        <f>ROUND(I801*H801,2)</f>
        <v>0</v>
      </c>
      <c r="K801" s="147" t="s">
        <v>535</v>
      </c>
      <c r="L801" s="33"/>
      <c r="M801" s="152" t="s">
        <v>21</v>
      </c>
      <c r="N801" s="153" t="s">
        <v>48</v>
      </c>
      <c r="P801" s="136">
        <f>O801*H801</f>
        <v>0</v>
      </c>
      <c r="Q801" s="136">
        <v>0</v>
      </c>
      <c r="R801" s="136">
        <f>Q801*H801</f>
        <v>0</v>
      </c>
      <c r="S801" s="136">
        <v>0</v>
      </c>
      <c r="T801" s="137">
        <f>S801*H801</f>
        <v>0</v>
      </c>
      <c r="AR801" s="138" t="s">
        <v>153</v>
      </c>
      <c r="AT801" s="138" t="s">
        <v>165</v>
      </c>
      <c r="AU801" s="138" t="s">
        <v>87</v>
      </c>
      <c r="AY801" s="18" t="s">
        <v>137</v>
      </c>
      <c r="BE801" s="139">
        <f>IF(N801="základní",J801,0)</f>
        <v>0</v>
      </c>
      <c r="BF801" s="139">
        <f>IF(N801="snížená",J801,0)</f>
        <v>0</v>
      </c>
      <c r="BG801" s="139">
        <f>IF(N801="zákl. přenesená",J801,0)</f>
        <v>0</v>
      </c>
      <c r="BH801" s="139">
        <f>IF(N801="sníž. přenesená",J801,0)</f>
        <v>0</v>
      </c>
      <c r="BI801" s="139">
        <f>IF(N801="nulová",J801,0)</f>
        <v>0</v>
      </c>
      <c r="BJ801" s="18" t="s">
        <v>85</v>
      </c>
      <c r="BK801" s="139">
        <f>ROUND(I801*H801,2)</f>
        <v>0</v>
      </c>
      <c r="BL801" s="18" t="s">
        <v>153</v>
      </c>
      <c r="BM801" s="138" t="s">
        <v>1558</v>
      </c>
    </row>
    <row r="802" spans="2:65" s="1" customFormat="1" ht="11.25">
      <c r="B802" s="33"/>
      <c r="D802" s="140" t="s">
        <v>147</v>
      </c>
      <c r="F802" s="141" t="s">
        <v>1559</v>
      </c>
      <c r="I802" s="142"/>
      <c r="L802" s="33"/>
      <c r="M802" s="143"/>
      <c r="T802" s="54"/>
      <c r="AT802" s="18" t="s">
        <v>147</v>
      </c>
      <c r="AU802" s="18" t="s">
        <v>87</v>
      </c>
    </row>
    <row r="803" spans="2:65" s="1" customFormat="1" ht="11.25">
      <c r="B803" s="33"/>
      <c r="D803" s="163" t="s">
        <v>538</v>
      </c>
      <c r="F803" s="164" t="s">
        <v>1560</v>
      </c>
      <c r="I803" s="142"/>
      <c r="L803" s="33"/>
      <c r="M803" s="143"/>
      <c r="T803" s="54"/>
      <c r="AT803" s="18" t="s">
        <v>538</v>
      </c>
      <c r="AU803" s="18" t="s">
        <v>87</v>
      </c>
    </row>
    <row r="804" spans="2:65" s="12" customFormat="1" ht="11.25">
      <c r="B804" s="154"/>
      <c r="D804" s="140" t="s">
        <v>253</v>
      </c>
      <c r="E804" s="155" t="s">
        <v>650</v>
      </c>
      <c r="F804" s="156" t="s">
        <v>1561</v>
      </c>
      <c r="H804" s="157">
        <v>9.1199999999999992</v>
      </c>
      <c r="I804" s="158"/>
      <c r="L804" s="154"/>
      <c r="M804" s="159"/>
      <c r="T804" s="160"/>
      <c r="AT804" s="155" t="s">
        <v>253</v>
      </c>
      <c r="AU804" s="155" t="s">
        <v>87</v>
      </c>
      <c r="AV804" s="12" t="s">
        <v>87</v>
      </c>
      <c r="AW804" s="12" t="s">
        <v>38</v>
      </c>
      <c r="AX804" s="12" t="s">
        <v>85</v>
      </c>
      <c r="AY804" s="155" t="s">
        <v>137</v>
      </c>
    </row>
    <row r="805" spans="2:65" s="1" customFormat="1" ht="21.75" customHeight="1">
      <c r="B805" s="33"/>
      <c r="C805" s="145" t="s">
        <v>1562</v>
      </c>
      <c r="D805" s="145" t="s">
        <v>165</v>
      </c>
      <c r="E805" s="146" t="s">
        <v>1563</v>
      </c>
      <c r="F805" s="147" t="s">
        <v>1564</v>
      </c>
      <c r="G805" s="148" t="s">
        <v>574</v>
      </c>
      <c r="H805" s="149">
        <v>273.60000000000002</v>
      </c>
      <c r="I805" s="150"/>
      <c r="J805" s="151">
        <f>ROUND(I805*H805,2)</f>
        <v>0</v>
      </c>
      <c r="K805" s="147" t="s">
        <v>535</v>
      </c>
      <c r="L805" s="33"/>
      <c r="M805" s="152" t="s">
        <v>21</v>
      </c>
      <c r="N805" s="153" t="s">
        <v>48</v>
      </c>
      <c r="P805" s="136">
        <f>O805*H805</f>
        <v>0</v>
      </c>
      <c r="Q805" s="136">
        <v>0</v>
      </c>
      <c r="R805" s="136">
        <f>Q805*H805</f>
        <v>0</v>
      </c>
      <c r="S805" s="136">
        <v>0</v>
      </c>
      <c r="T805" s="137">
        <f>S805*H805</f>
        <v>0</v>
      </c>
      <c r="AR805" s="138" t="s">
        <v>153</v>
      </c>
      <c r="AT805" s="138" t="s">
        <v>165</v>
      </c>
      <c r="AU805" s="138" t="s">
        <v>87</v>
      </c>
      <c r="AY805" s="18" t="s">
        <v>137</v>
      </c>
      <c r="BE805" s="139">
        <f>IF(N805="základní",J805,0)</f>
        <v>0</v>
      </c>
      <c r="BF805" s="139">
        <f>IF(N805="snížená",J805,0)</f>
        <v>0</v>
      </c>
      <c r="BG805" s="139">
        <f>IF(N805="zákl. přenesená",J805,0)</f>
        <v>0</v>
      </c>
      <c r="BH805" s="139">
        <f>IF(N805="sníž. přenesená",J805,0)</f>
        <v>0</v>
      </c>
      <c r="BI805" s="139">
        <f>IF(N805="nulová",J805,0)</f>
        <v>0</v>
      </c>
      <c r="BJ805" s="18" t="s">
        <v>85</v>
      </c>
      <c r="BK805" s="139">
        <f>ROUND(I805*H805,2)</f>
        <v>0</v>
      </c>
      <c r="BL805" s="18" t="s">
        <v>153</v>
      </c>
      <c r="BM805" s="138" t="s">
        <v>1565</v>
      </c>
    </row>
    <row r="806" spans="2:65" s="1" customFormat="1" ht="19.5">
      <c r="B806" s="33"/>
      <c r="D806" s="140" t="s">
        <v>147</v>
      </c>
      <c r="F806" s="141" t="s">
        <v>1566</v>
      </c>
      <c r="I806" s="142"/>
      <c r="L806" s="33"/>
      <c r="M806" s="143"/>
      <c r="T806" s="54"/>
      <c r="AT806" s="18" t="s">
        <v>147</v>
      </c>
      <c r="AU806" s="18" t="s">
        <v>87</v>
      </c>
    </row>
    <row r="807" spans="2:65" s="1" customFormat="1" ht="11.25">
      <c r="B807" s="33"/>
      <c r="D807" s="163" t="s">
        <v>538</v>
      </c>
      <c r="F807" s="164" t="s">
        <v>1567</v>
      </c>
      <c r="I807" s="142"/>
      <c r="L807" s="33"/>
      <c r="M807" s="143"/>
      <c r="T807" s="54"/>
      <c r="AT807" s="18" t="s">
        <v>538</v>
      </c>
      <c r="AU807" s="18" t="s">
        <v>87</v>
      </c>
    </row>
    <row r="808" spans="2:65" s="12" customFormat="1" ht="11.25">
      <c r="B808" s="154"/>
      <c r="D808" s="140" t="s">
        <v>253</v>
      </c>
      <c r="E808" s="155" t="s">
        <v>21</v>
      </c>
      <c r="F808" s="156" t="s">
        <v>1568</v>
      </c>
      <c r="H808" s="157">
        <v>273.60000000000002</v>
      </c>
      <c r="I808" s="158"/>
      <c r="L808" s="154"/>
      <c r="M808" s="159"/>
      <c r="T808" s="160"/>
      <c r="AT808" s="155" t="s">
        <v>253</v>
      </c>
      <c r="AU808" s="155" t="s">
        <v>87</v>
      </c>
      <c r="AV808" s="12" t="s">
        <v>87</v>
      </c>
      <c r="AW808" s="12" t="s">
        <v>38</v>
      </c>
      <c r="AX808" s="12" t="s">
        <v>85</v>
      </c>
      <c r="AY808" s="155" t="s">
        <v>137</v>
      </c>
    </row>
    <row r="809" spans="2:65" s="1" customFormat="1" ht="21.75" customHeight="1">
      <c r="B809" s="33"/>
      <c r="C809" s="145" t="s">
        <v>1569</v>
      </c>
      <c r="D809" s="145" t="s">
        <v>165</v>
      </c>
      <c r="E809" s="146" t="s">
        <v>1570</v>
      </c>
      <c r="F809" s="147" t="s">
        <v>1571</v>
      </c>
      <c r="G809" s="148" t="s">
        <v>574</v>
      </c>
      <c r="H809" s="149">
        <v>9.1199999999999992</v>
      </c>
      <c r="I809" s="150"/>
      <c r="J809" s="151">
        <f>ROUND(I809*H809,2)</f>
        <v>0</v>
      </c>
      <c r="K809" s="147" t="s">
        <v>535</v>
      </c>
      <c r="L809" s="33"/>
      <c r="M809" s="152" t="s">
        <v>21</v>
      </c>
      <c r="N809" s="153" t="s">
        <v>48</v>
      </c>
      <c r="P809" s="136">
        <f>O809*H809</f>
        <v>0</v>
      </c>
      <c r="Q809" s="136">
        <v>0</v>
      </c>
      <c r="R809" s="136">
        <f>Q809*H809</f>
        <v>0</v>
      </c>
      <c r="S809" s="136">
        <v>0</v>
      </c>
      <c r="T809" s="137">
        <f>S809*H809</f>
        <v>0</v>
      </c>
      <c r="AR809" s="138" t="s">
        <v>153</v>
      </c>
      <c r="AT809" s="138" t="s">
        <v>165</v>
      </c>
      <c r="AU809" s="138" t="s">
        <v>87</v>
      </c>
      <c r="AY809" s="18" t="s">
        <v>137</v>
      </c>
      <c r="BE809" s="139">
        <f>IF(N809="základní",J809,0)</f>
        <v>0</v>
      </c>
      <c r="BF809" s="139">
        <f>IF(N809="snížená",J809,0)</f>
        <v>0</v>
      </c>
      <c r="BG809" s="139">
        <f>IF(N809="zákl. přenesená",J809,0)</f>
        <v>0</v>
      </c>
      <c r="BH809" s="139">
        <f>IF(N809="sníž. přenesená",J809,0)</f>
        <v>0</v>
      </c>
      <c r="BI809" s="139">
        <f>IF(N809="nulová",J809,0)</f>
        <v>0</v>
      </c>
      <c r="BJ809" s="18" t="s">
        <v>85</v>
      </c>
      <c r="BK809" s="139">
        <f>ROUND(I809*H809,2)</f>
        <v>0</v>
      </c>
      <c r="BL809" s="18" t="s">
        <v>153</v>
      </c>
      <c r="BM809" s="138" t="s">
        <v>1572</v>
      </c>
    </row>
    <row r="810" spans="2:65" s="1" customFormat="1" ht="11.25">
      <c r="B810" s="33"/>
      <c r="D810" s="140" t="s">
        <v>147</v>
      </c>
      <c r="F810" s="141" t="s">
        <v>1573</v>
      </c>
      <c r="I810" s="142"/>
      <c r="L810" s="33"/>
      <c r="M810" s="143"/>
      <c r="T810" s="54"/>
      <c r="AT810" s="18" t="s">
        <v>147</v>
      </c>
      <c r="AU810" s="18" t="s">
        <v>87</v>
      </c>
    </row>
    <row r="811" spans="2:65" s="1" customFormat="1" ht="11.25">
      <c r="B811" s="33"/>
      <c r="D811" s="163" t="s">
        <v>538</v>
      </c>
      <c r="F811" s="164" t="s">
        <v>1574</v>
      </c>
      <c r="I811" s="142"/>
      <c r="L811" s="33"/>
      <c r="M811" s="143"/>
      <c r="T811" s="54"/>
      <c r="AT811" s="18" t="s">
        <v>538</v>
      </c>
      <c r="AU811" s="18" t="s">
        <v>87</v>
      </c>
    </row>
    <row r="812" spans="2:65" s="12" customFormat="1" ht="11.25">
      <c r="B812" s="154"/>
      <c r="D812" s="140" t="s">
        <v>253</v>
      </c>
      <c r="E812" s="155" t="s">
        <v>21</v>
      </c>
      <c r="F812" s="156" t="s">
        <v>650</v>
      </c>
      <c r="H812" s="157">
        <v>9.1199999999999992</v>
      </c>
      <c r="I812" s="158"/>
      <c r="L812" s="154"/>
      <c r="M812" s="159"/>
      <c r="T812" s="160"/>
      <c r="AT812" s="155" t="s">
        <v>253</v>
      </c>
      <c r="AU812" s="155" t="s">
        <v>87</v>
      </c>
      <c r="AV812" s="12" t="s">
        <v>87</v>
      </c>
      <c r="AW812" s="12" t="s">
        <v>38</v>
      </c>
      <c r="AX812" s="12" t="s">
        <v>85</v>
      </c>
      <c r="AY812" s="155" t="s">
        <v>137</v>
      </c>
    </row>
    <row r="813" spans="2:65" s="1" customFormat="1" ht="16.5" customHeight="1">
      <c r="B813" s="33"/>
      <c r="C813" s="145" t="s">
        <v>1575</v>
      </c>
      <c r="D813" s="145" t="s">
        <v>165</v>
      </c>
      <c r="E813" s="146" t="s">
        <v>1576</v>
      </c>
      <c r="F813" s="147" t="s">
        <v>1577</v>
      </c>
      <c r="G813" s="148" t="s">
        <v>484</v>
      </c>
      <c r="H813" s="149">
        <v>40.92</v>
      </c>
      <c r="I813" s="150"/>
      <c r="J813" s="151">
        <f>ROUND(I813*H813,2)</f>
        <v>0</v>
      </c>
      <c r="K813" s="147" t="s">
        <v>535</v>
      </c>
      <c r="L813" s="33"/>
      <c r="M813" s="152" t="s">
        <v>21</v>
      </c>
      <c r="N813" s="153" t="s">
        <v>48</v>
      </c>
      <c r="P813" s="136">
        <f>O813*H813</f>
        <v>0</v>
      </c>
      <c r="Q813" s="136">
        <v>6.3000000000000003E-4</v>
      </c>
      <c r="R813" s="136">
        <f>Q813*H813</f>
        <v>2.5779600000000003E-2</v>
      </c>
      <c r="S813" s="136">
        <v>0</v>
      </c>
      <c r="T813" s="137">
        <f>S813*H813</f>
        <v>0</v>
      </c>
      <c r="AR813" s="138" t="s">
        <v>153</v>
      </c>
      <c r="AT813" s="138" t="s">
        <v>165</v>
      </c>
      <c r="AU813" s="138" t="s">
        <v>87</v>
      </c>
      <c r="AY813" s="18" t="s">
        <v>137</v>
      </c>
      <c r="BE813" s="139">
        <f>IF(N813="základní",J813,0)</f>
        <v>0</v>
      </c>
      <c r="BF813" s="139">
        <f>IF(N813="snížená",J813,0)</f>
        <v>0</v>
      </c>
      <c r="BG813" s="139">
        <f>IF(N813="zákl. přenesená",J813,0)</f>
        <v>0</v>
      </c>
      <c r="BH813" s="139">
        <f>IF(N813="sníž. přenesená",J813,0)</f>
        <v>0</v>
      </c>
      <c r="BI813" s="139">
        <f>IF(N813="nulová",J813,0)</f>
        <v>0</v>
      </c>
      <c r="BJ813" s="18" t="s">
        <v>85</v>
      </c>
      <c r="BK813" s="139">
        <f>ROUND(I813*H813,2)</f>
        <v>0</v>
      </c>
      <c r="BL813" s="18" t="s">
        <v>153</v>
      </c>
      <c r="BM813" s="138" t="s">
        <v>1578</v>
      </c>
    </row>
    <row r="814" spans="2:65" s="1" customFormat="1" ht="19.5">
      <c r="B814" s="33"/>
      <c r="D814" s="140" t="s">
        <v>147</v>
      </c>
      <c r="F814" s="141" t="s">
        <v>1579</v>
      </c>
      <c r="I814" s="142"/>
      <c r="L814" s="33"/>
      <c r="M814" s="143"/>
      <c r="T814" s="54"/>
      <c r="AT814" s="18" t="s">
        <v>147</v>
      </c>
      <c r="AU814" s="18" t="s">
        <v>87</v>
      </c>
    </row>
    <row r="815" spans="2:65" s="1" customFormat="1" ht="11.25">
      <c r="B815" s="33"/>
      <c r="D815" s="163" t="s">
        <v>538</v>
      </c>
      <c r="F815" s="164" t="s">
        <v>1580</v>
      </c>
      <c r="I815" s="142"/>
      <c r="L815" s="33"/>
      <c r="M815" s="143"/>
      <c r="T815" s="54"/>
      <c r="AT815" s="18" t="s">
        <v>538</v>
      </c>
      <c r="AU815" s="18" t="s">
        <v>87</v>
      </c>
    </row>
    <row r="816" spans="2:65" s="13" customFormat="1" ht="11.25">
      <c r="B816" s="165"/>
      <c r="D816" s="140" t="s">
        <v>253</v>
      </c>
      <c r="E816" s="166" t="s">
        <v>21</v>
      </c>
      <c r="F816" s="167" t="s">
        <v>1581</v>
      </c>
      <c r="H816" s="166" t="s">
        <v>21</v>
      </c>
      <c r="I816" s="168"/>
      <c r="L816" s="165"/>
      <c r="M816" s="169"/>
      <c r="T816" s="170"/>
      <c r="AT816" s="166" t="s">
        <v>253</v>
      </c>
      <c r="AU816" s="166" t="s">
        <v>87</v>
      </c>
      <c r="AV816" s="13" t="s">
        <v>85</v>
      </c>
      <c r="AW816" s="13" t="s">
        <v>38</v>
      </c>
      <c r="AX816" s="13" t="s">
        <v>77</v>
      </c>
      <c r="AY816" s="166" t="s">
        <v>137</v>
      </c>
    </row>
    <row r="817" spans="2:65" s="12" customFormat="1" ht="11.25">
      <c r="B817" s="154"/>
      <c r="D817" s="140" t="s">
        <v>253</v>
      </c>
      <c r="E817" s="155" t="s">
        <v>21</v>
      </c>
      <c r="F817" s="156" t="s">
        <v>1582</v>
      </c>
      <c r="H817" s="157">
        <v>40.92</v>
      </c>
      <c r="I817" s="158"/>
      <c r="L817" s="154"/>
      <c r="M817" s="159"/>
      <c r="T817" s="160"/>
      <c r="AT817" s="155" t="s">
        <v>253</v>
      </c>
      <c r="AU817" s="155" t="s">
        <v>87</v>
      </c>
      <c r="AV817" s="12" t="s">
        <v>87</v>
      </c>
      <c r="AW817" s="12" t="s">
        <v>38</v>
      </c>
      <c r="AX817" s="12" t="s">
        <v>85</v>
      </c>
      <c r="AY817" s="155" t="s">
        <v>137</v>
      </c>
    </row>
    <row r="818" spans="2:65" s="1" customFormat="1" ht="16.5" customHeight="1">
      <c r="B818" s="33"/>
      <c r="C818" s="145" t="s">
        <v>1583</v>
      </c>
      <c r="D818" s="145" t="s">
        <v>165</v>
      </c>
      <c r="E818" s="146" t="s">
        <v>1584</v>
      </c>
      <c r="F818" s="147" t="s">
        <v>1585</v>
      </c>
      <c r="G818" s="148" t="s">
        <v>213</v>
      </c>
      <c r="H818" s="149">
        <v>204.6</v>
      </c>
      <c r="I818" s="150"/>
      <c r="J818" s="151">
        <f>ROUND(I818*H818,2)</f>
        <v>0</v>
      </c>
      <c r="K818" s="147" t="s">
        <v>535</v>
      </c>
      <c r="L818" s="33"/>
      <c r="M818" s="152" t="s">
        <v>21</v>
      </c>
      <c r="N818" s="153" t="s">
        <v>48</v>
      </c>
      <c r="P818" s="136">
        <f>O818*H818</f>
        <v>0</v>
      </c>
      <c r="Q818" s="136">
        <v>2E-3</v>
      </c>
      <c r="R818" s="136">
        <f>Q818*H818</f>
        <v>0.40920000000000001</v>
      </c>
      <c r="S818" s="136">
        <v>0</v>
      </c>
      <c r="T818" s="137">
        <f>S818*H818</f>
        <v>0</v>
      </c>
      <c r="AR818" s="138" t="s">
        <v>153</v>
      </c>
      <c r="AT818" s="138" t="s">
        <v>165</v>
      </c>
      <c r="AU818" s="138" t="s">
        <v>87</v>
      </c>
      <c r="AY818" s="18" t="s">
        <v>137</v>
      </c>
      <c r="BE818" s="139">
        <f>IF(N818="základní",J818,0)</f>
        <v>0</v>
      </c>
      <c r="BF818" s="139">
        <f>IF(N818="snížená",J818,0)</f>
        <v>0</v>
      </c>
      <c r="BG818" s="139">
        <f>IF(N818="zákl. přenesená",J818,0)</f>
        <v>0</v>
      </c>
      <c r="BH818" s="139">
        <f>IF(N818="sníž. přenesená",J818,0)</f>
        <v>0</v>
      </c>
      <c r="BI818" s="139">
        <f>IF(N818="nulová",J818,0)</f>
        <v>0</v>
      </c>
      <c r="BJ818" s="18" t="s">
        <v>85</v>
      </c>
      <c r="BK818" s="139">
        <f>ROUND(I818*H818,2)</f>
        <v>0</v>
      </c>
      <c r="BL818" s="18" t="s">
        <v>153</v>
      </c>
      <c r="BM818" s="138" t="s">
        <v>1586</v>
      </c>
    </row>
    <row r="819" spans="2:65" s="1" customFormat="1" ht="11.25">
      <c r="B819" s="33"/>
      <c r="D819" s="140" t="s">
        <v>147</v>
      </c>
      <c r="F819" s="141" t="s">
        <v>1587</v>
      </c>
      <c r="I819" s="142"/>
      <c r="L819" s="33"/>
      <c r="M819" s="143"/>
      <c r="T819" s="54"/>
      <c r="AT819" s="18" t="s">
        <v>147</v>
      </c>
      <c r="AU819" s="18" t="s">
        <v>87</v>
      </c>
    </row>
    <row r="820" spans="2:65" s="1" customFormat="1" ht="11.25">
      <c r="B820" s="33"/>
      <c r="D820" s="163" t="s">
        <v>538</v>
      </c>
      <c r="F820" s="164" t="s">
        <v>1588</v>
      </c>
      <c r="I820" s="142"/>
      <c r="L820" s="33"/>
      <c r="M820" s="143"/>
      <c r="T820" s="54"/>
      <c r="AT820" s="18" t="s">
        <v>538</v>
      </c>
      <c r="AU820" s="18" t="s">
        <v>87</v>
      </c>
    </row>
    <row r="821" spans="2:65" s="13" customFormat="1" ht="11.25">
      <c r="B821" s="165"/>
      <c r="D821" s="140" t="s">
        <v>253</v>
      </c>
      <c r="E821" s="166" t="s">
        <v>21</v>
      </c>
      <c r="F821" s="167" t="s">
        <v>1581</v>
      </c>
      <c r="H821" s="166" t="s">
        <v>21</v>
      </c>
      <c r="I821" s="168"/>
      <c r="L821" s="165"/>
      <c r="M821" s="169"/>
      <c r="T821" s="170"/>
      <c r="AT821" s="166" t="s">
        <v>253</v>
      </c>
      <c r="AU821" s="166" t="s">
        <v>87</v>
      </c>
      <c r="AV821" s="13" t="s">
        <v>85</v>
      </c>
      <c r="AW821" s="13" t="s">
        <v>38</v>
      </c>
      <c r="AX821" s="13" t="s">
        <v>77</v>
      </c>
      <c r="AY821" s="166" t="s">
        <v>137</v>
      </c>
    </row>
    <row r="822" spans="2:65" s="12" customFormat="1" ht="11.25">
      <c r="B822" s="154"/>
      <c r="D822" s="140" t="s">
        <v>253</v>
      </c>
      <c r="E822" s="155" t="s">
        <v>21</v>
      </c>
      <c r="F822" s="156" t="s">
        <v>1589</v>
      </c>
      <c r="H822" s="157">
        <v>204.6</v>
      </c>
      <c r="I822" s="158"/>
      <c r="L822" s="154"/>
      <c r="M822" s="159"/>
      <c r="T822" s="160"/>
      <c r="AT822" s="155" t="s">
        <v>253</v>
      </c>
      <c r="AU822" s="155" t="s">
        <v>87</v>
      </c>
      <c r="AV822" s="12" t="s">
        <v>87</v>
      </c>
      <c r="AW822" s="12" t="s">
        <v>38</v>
      </c>
      <c r="AX822" s="12" t="s">
        <v>85</v>
      </c>
      <c r="AY822" s="155" t="s">
        <v>137</v>
      </c>
    </row>
    <row r="823" spans="2:65" s="1" customFormat="1" ht="16.5" customHeight="1">
      <c r="B823" s="33"/>
      <c r="C823" s="145" t="s">
        <v>1590</v>
      </c>
      <c r="D823" s="145" t="s">
        <v>165</v>
      </c>
      <c r="E823" s="146" t="s">
        <v>1591</v>
      </c>
      <c r="F823" s="147" t="s">
        <v>1592</v>
      </c>
      <c r="G823" s="148" t="s">
        <v>213</v>
      </c>
      <c r="H823" s="149">
        <v>1091.7</v>
      </c>
      <c r="I823" s="150"/>
      <c r="J823" s="151">
        <f>ROUND(I823*H823,2)</f>
        <v>0</v>
      </c>
      <c r="K823" s="147" t="s">
        <v>535</v>
      </c>
      <c r="L823" s="33"/>
      <c r="M823" s="152" t="s">
        <v>21</v>
      </c>
      <c r="N823" s="153" t="s">
        <v>48</v>
      </c>
      <c r="P823" s="136">
        <f>O823*H823</f>
        <v>0</v>
      </c>
      <c r="Q823" s="136">
        <v>9.7999999999999997E-4</v>
      </c>
      <c r="R823" s="136">
        <f>Q823*H823</f>
        <v>1.069866</v>
      </c>
      <c r="S823" s="136">
        <v>0</v>
      </c>
      <c r="T823" s="137">
        <f>S823*H823</f>
        <v>0</v>
      </c>
      <c r="AR823" s="138" t="s">
        <v>153</v>
      </c>
      <c r="AT823" s="138" t="s">
        <v>165</v>
      </c>
      <c r="AU823" s="138" t="s">
        <v>87</v>
      </c>
      <c r="AY823" s="18" t="s">
        <v>137</v>
      </c>
      <c r="BE823" s="139">
        <f>IF(N823="základní",J823,0)</f>
        <v>0</v>
      </c>
      <c r="BF823" s="139">
        <f>IF(N823="snížená",J823,0)</f>
        <v>0</v>
      </c>
      <c r="BG823" s="139">
        <f>IF(N823="zákl. přenesená",J823,0)</f>
        <v>0</v>
      </c>
      <c r="BH823" s="139">
        <f>IF(N823="sníž. přenesená",J823,0)</f>
        <v>0</v>
      </c>
      <c r="BI823" s="139">
        <f>IF(N823="nulová",J823,0)</f>
        <v>0</v>
      </c>
      <c r="BJ823" s="18" t="s">
        <v>85</v>
      </c>
      <c r="BK823" s="139">
        <f>ROUND(I823*H823,2)</f>
        <v>0</v>
      </c>
      <c r="BL823" s="18" t="s">
        <v>153</v>
      </c>
      <c r="BM823" s="138" t="s">
        <v>1593</v>
      </c>
    </row>
    <row r="824" spans="2:65" s="1" customFormat="1" ht="11.25">
      <c r="B824" s="33"/>
      <c r="D824" s="140" t="s">
        <v>147</v>
      </c>
      <c r="F824" s="141" t="s">
        <v>1594</v>
      </c>
      <c r="I824" s="142"/>
      <c r="L824" s="33"/>
      <c r="M824" s="143"/>
      <c r="T824" s="54"/>
      <c r="AT824" s="18" t="s">
        <v>147</v>
      </c>
      <c r="AU824" s="18" t="s">
        <v>87</v>
      </c>
    </row>
    <row r="825" spans="2:65" s="1" customFormat="1" ht="11.25">
      <c r="B825" s="33"/>
      <c r="D825" s="163" t="s">
        <v>538</v>
      </c>
      <c r="F825" s="164" t="s">
        <v>1595</v>
      </c>
      <c r="I825" s="142"/>
      <c r="L825" s="33"/>
      <c r="M825" s="143"/>
      <c r="T825" s="54"/>
      <c r="AT825" s="18" t="s">
        <v>538</v>
      </c>
      <c r="AU825" s="18" t="s">
        <v>87</v>
      </c>
    </row>
    <row r="826" spans="2:65" s="13" customFormat="1" ht="11.25">
      <c r="B826" s="165"/>
      <c r="D826" s="140" t="s">
        <v>253</v>
      </c>
      <c r="E826" s="166" t="s">
        <v>21</v>
      </c>
      <c r="F826" s="167" t="s">
        <v>1581</v>
      </c>
      <c r="H826" s="166" t="s">
        <v>21</v>
      </c>
      <c r="I826" s="168"/>
      <c r="L826" s="165"/>
      <c r="M826" s="169"/>
      <c r="T826" s="170"/>
      <c r="AT826" s="166" t="s">
        <v>253</v>
      </c>
      <c r="AU826" s="166" t="s">
        <v>87</v>
      </c>
      <c r="AV826" s="13" t="s">
        <v>85</v>
      </c>
      <c r="AW826" s="13" t="s">
        <v>38</v>
      </c>
      <c r="AX826" s="13" t="s">
        <v>77</v>
      </c>
      <c r="AY826" s="166" t="s">
        <v>137</v>
      </c>
    </row>
    <row r="827" spans="2:65" s="12" customFormat="1" ht="11.25">
      <c r="B827" s="154"/>
      <c r="D827" s="140" t="s">
        <v>253</v>
      </c>
      <c r="E827" s="155" t="s">
        <v>21</v>
      </c>
      <c r="F827" s="156" t="s">
        <v>1596</v>
      </c>
      <c r="H827" s="157">
        <v>1091.7</v>
      </c>
      <c r="I827" s="158"/>
      <c r="L827" s="154"/>
      <c r="M827" s="159"/>
      <c r="T827" s="160"/>
      <c r="AT827" s="155" t="s">
        <v>253</v>
      </c>
      <c r="AU827" s="155" t="s">
        <v>87</v>
      </c>
      <c r="AV827" s="12" t="s">
        <v>87</v>
      </c>
      <c r="AW827" s="12" t="s">
        <v>38</v>
      </c>
      <c r="AX827" s="12" t="s">
        <v>85</v>
      </c>
      <c r="AY827" s="155" t="s">
        <v>137</v>
      </c>
    </row>
    <row r="828" spans="2:65" s="1" customFormat="1" ht="21.75" customHeight="1">
      <c r="B828" s="33"/>
      <c r="C828" s="145" t="s">
        <v>1597</v>
      </c>
      <c r="D828" s="145" t="s">
        <v>165</v>
      </c>
      <c r="E828" s="146" t="s">
        <v>1598</v>
      </c>
      <c r="F828" s="147" t="s">
        <v>1599</v>
      </c>
      <c r="G828" s="148" t="s">
        <v>262</v>
      </c>
      <c r="H828" s="149">
        <v>4960</v>
      </c>
      <c r="I828" s="150"/>
      <c r="J828" s="151">
        <f>ROUND(I828*H828,2)</f>
        <v>0</v>
      </c>
      <c r="K828" s="147" t="s">
        <v>535</v>
      </c>
      <c r="L828" s="33"/>
      <c r="M828" s="152" t="s">
        <v>21</v>
      </c>
      <c r="N828" s="153" t="s">
        <v>48</v>
      </c>
      <c r="P828" s="136">
        <f>O828*H828</f>
        <v>0</v>
      </c>
      <c r="Q828" s="136">
        <v>2.0000000000000001E-4</v>
      </c>
      <c r="R828" s="136">
        <f>Q828*H828</f>
        <v>0.99199999999999999</v>
      </c>
      <c r="S828" s="136">
        <v>0</v>
      </c>
      <c r="T828" s="137">
        <f>S828*H828</f>
        <v>0</v>
      </c>
      <c r="AR828" s="138" t="s">
        <v>153</v>
      </c>
      <c r="AT828" s="138" t="s">
        <v>165</v>
      </c>
      <c r="AU828" s="138" t="s">
        <v>87</v>
      </c>
      <c r="AY828" s="18" t="s">
        <v>137</v>
      </c>
      <c r="BE828" s="139">
        <f>IF(N828="základní",J828,0)</f>
        <v>0</v>
      </c>
      <c r="BF828" s="139">
        <f>IF(N828="snížená",J828,0)</f>
        <v>0</v>
      </c>
      <c r="BG828" s="139">
        <f>IF(N828="zákl. přenesená",J828,0)</f>
        <v>0</v>
      </c>
      <c r="BH828" s="139">
        <f>IF(N828="sníž. přenesená",J828,0)</f>
        <v>0</v>
      </c>
      <c r="BI828" s="139">
        <f>IF(N828="nulová",J828,0)</f>
        <v>0</v>
      </c>
      <c r="BJ828" s="18" t="s">
        <v>85</v>
      </c>
      <c r="BK828" s="139">
        <f>ROUND(I828*H828,2)</f>
        <v>0</v>
      </c>
      <c r="BL828" s="18" t="s">
        <v>153</v>
      </c>
      <c r="BM828" s="138" t="s">
        <v>1600</v>
      </c>
    </row>
    <row r="829" spans="2:65" s="1" customFormat="1" ht="19.5">
      <c r="B829" s="33"/>
      <c r="D829" s="140" t="s">
        <v>147</v>
      </c>
      <c r="F829" s="141" t="s">
        <v>1601</v>
      </c>
      <c r="I829" s="142"/>
      <c r="L829" s="33"/>
      <c r="M829" s="143"/>
      <c r="T829" s="54"/>
      <c r="AT829" s="18" t="s">
        <v>147</v>
      </c>
      <c r="AU829" s="18" t="s">
        <v>87</v>
      </c>
    </row>
    <row r="830" spans="2:65" s="1" customFormat="1" ht="11.25">
      <c r="B830" s="33"/>
      <c r="D830" s="163" t="s">
        <v>538</v>
      </c>
      <c r="F830" s="164" t="s">
        <v>1602</v>
      </c>
      <c r="I830" s="142"/>
      <c r="L830" s="33"/>
      <c r="M830" s="143"/>
      <c r="T830" s="54"/>
      <c r="AT830" s="18" t="s">
        <v>538</v>
      </c>
      <c r="AU830" s="18" t="s">
        <v>87</v>
      </c>
    </row>
    <row r="831" spans="2:65" s="13" customFormat="1" ht="11.25">
      <c r="B831" s="165"/>
      <c r="D831" s="140" t="s">
        <v>253</v>
      </c>
      <c r="E831" s="166" t="s">
        <v>21</v>
      </c>
      <c r="F831" s="167" t="s">
        <v>1603</v>
      </c>
      <c r="H831" s="166" t="s">
        <v>21</v>
      </c>
      <c r="I831" s="168"/>
      <c r="L831" s="165"/>
      <c r="M831" s="169"/>
      <c r="T831" s="170"/>
      <c r="AT831" s="166" t="s">
        <v>253</v>
      </c>
      <c r="AU831" s="166" t="s">
        <v>87</v>
      </c>
      <c r="AV831" s="13" t="s">
        <v>85</v>
      </c>
      <c r="AW831" s="13" t="s">
        <v>38</v>
      </c>
      <c r="AX831" s="13" t="s">
        <v>77</v>
      </c>
      <c r="AY831" s="166" t="s">
        <v>137</v>
      </c>
    </row>
    <row r="832" spans="2:65" s="12" customFormat="1" ht="11.25">
      <c r="B832" s="154"/>
      <c r="D832" s="140" t="s">
        <v>253</v>
      </c>
      <c r="E832" s="155" t="s">
        <v>21</v>
      </c>
      <c r="F832" s="156" t="s">
        <v>1604</v>
      </c>
      <c r="H832" s="157">
        <v>4960</v>
      </c>
      <c r="I832" s="158"/>
      <c r="L832" s="154"/>
      <c r="M832" s="159"/>
      <c r="T832" s="160"/>
      <c r="AT832" s="155" t="s">
        <v>253</v>
      </c>
      <c r="AU832" s="155" t="s">
        <v>87</v>
      </c>
      <c r="AV832" s="12" t="s">
        <v>87</v>
      </c>
      <c r="AW832" s="12" t="s">
        <v>38</v>
      </c>
      <c r="AX832" s="12" t="s">
        <v>85</v>
      </c>
      <c r="AY832" s="155" t="s">
        <v>137</v>
      </c>
    </row>
    <row r="833" spans="2:65" s="1" customFormat="1" ht="16.5" customHeight="1">
      <c r="B833" s="33"/>
      <c r="C833" s="145" t="s">
        <v>1605</v>
      </c>
      <c r="D833" s="145" t="s">
        <v>165</v>
      </c>
      <c r="E833" s="146" t="s">
        <v>1606</v>
      </c>
      <c r="F833" s="147" t="s">
        <v>1607</v>
      </c>
      <c r="G833" s="148" t="s">
        <v>574</v>
      </c>
      <c r="H833" s="149">
        <v>41.91</v>
      </c>
      <c r="I833" s="150"/>
      <c r="J833" s="151">
        <f>ROUND(I833*H833,2)</f>
        <v>0</v>
      </c>
      <c r="K833" s="147" t="s">
        <v>21</v>
      </c>
      <c r="L833" s="33"/>
      <c r="M833" s="152" t="s">
        <v>21</v>
      </c>
      <c r="N833" s="153" t="s">
        <v>48</v>
      </c>
      <c r="P833" s="136">
        <f>O833*H833</f>
        <v>0</v>
      </c>
      <c r="Q833" s="136">
        <v>0</v>
      </c>
      <c r="R833" s="136">
        <f>Q833*H833</f>
        <v>0</v>
      </c>
      <c r="S833" s="136">
        <v>2.75</v>
      </c>
      <c r="T833" s="137">
        <f>S833*H833</f>
        <v>115.2525</v>
      </c>
      <c r="AR833" s="138" t="s">
        <v>153</v>
      </c>
      <c r="AT833" s="138" t="s">
        <v>165</v>
      </c>
      <c r="AU833" s="138" t="s">
        <v>87</v>
      </c>
      <c r="AY833" s="18" t="s">
        <v>137</v>
      </c>
      <c r="BE833" s="139">
        <f>IF(N833="základní",J833,0)</f>
        <v>0</v>
      </c>
      <c r="BF833" s="139">
        <f>IF(N833="snížená",J833,0)</f>
        <v>0</v>
      </c>
      <c r="BG833" s="139">
        <f>IF(N833="zákl. přenesená",J833,0)</f>
        <v>0</v>
      </c>
      <c r="BH833" s="139">
        <f>IF(N833="sníž. přenesená",J833,0)</f>
        <v>0</v>
      </c>
      <c r="BI833" s="139">
        <f>IF(N833="nulová",J833,0)</f>
        <v>0</v>
      </c>
      <c r="BJ833" s="18" t="s">
        <v>85</v>
      </c>
      <c r="BK833" s="139">
        <f>ROUND(I833*H833,2)</f>
        <v>0</v>
      </c>
      <c r="BL833" s="18" t="s">
        <v>153</v>
      </c>
      <c r="BM833" s="138" t="s">
        <v>1608</v>
      </c>
    </row>
    <row r="834" spans="2:65" s="1" customFormat="1" ht="19.5">
      <c r="B834" s="33"/>
      <c r="D834" s="140" t="s">
        <v>147</v>
      </c>
      <c r="F834" s="141" t="s">
        <v>1609</v>
      </c>
      <c r="I834" s="142"/>
      <c r="L834" s="33"/>
      <c r="M834" s="143"/>
      <c r="T834" s="54"/>
      <c r="AT834" s="18" t="s">
        <v>147</v>
      </c>
      <c r="AU834" s="18" t="s">
        <v>87</v>
      </c>
    </row>
    <row r="835" spans="2:65" s="1" customFormat="1" ht="29.25">
      <c r="B835" s="33"/>
      <c r="D835" s="140" t="s">
        <v>149</v>
      </c>
      <c r="F835" s="144" t="s">
        <v>1610</v>
      </c>
      <c r="I835" s="142"/>
      <c r="L835" s="33"/>
      <c r="M835" s="143"/>
      <c r="T835" s="54"/>
      <c r="AT835" s="18" t="s">
        <v>149</v>
      </c>
      <c r="AU835" s="18" t="s">
        <v>87</v>
      </c>
    </row>
    <row r="836" spans="2:65" s="13" customFormat="1" ht="11.25">
      <c r="B836" s="165"/>
      <c r="D836" s="140" t="s">
        <v>253</v>
      </c>
      <c r="E836" s="166" t="s">
        <v>21</v>
      </c>
      <c r="F836" s="167" t="s">
        <v>1611</v>
      </c>
      <c r="H836" s="166" t="s">
        <v>21</v>
      </c>
      <c r="I836" s="168"/>
      <c r="L836" s="165"/>
      <c r="M836" s="169"/>
      <c r="T836" s="170"/>
      <c r="AT836" s="166" t="s">
        <v>253</v>
      </c>
      <c r="AU836" s="166" t="s">
        <v>87</v>
      </c>
      <c r="AV836" s="13" t="s">
        <v>85</v>
      </c>
      <c r="AW836" s="13" t="s">
        <v>38</v>
      </c>
      <c r="AX836" s="13" t="s">
        <v>77</v>
      </c>
      <c r="AY836" s="166" t="s">
        <v>137</v>
      </c>
    </row>
    <row r="837" spans="2:65" s="13" customFormat="1" ht="11.25">
      <c r="B837" s="165"/>
      <c r="D837" s="140" t="s">
        <v>253</v>
      </c>
      <c r="E837" s="166" t="s">
        <v>21</v>
      </c>
      <c r="F837" s="167" t="s">
        <v>906</v>
      </c>
      <c r="H837" s="166" t="s">
        <v>21</v>
      </c>
      <c r="I837" s="168"/>
      <c r="L837" s="165"/>
      <c r="M837" s="169"/>
      <c r="T837" s="170"/>
      <c r="AT837" s="166" t="s">
        <v>253</v>
      </c>
      <c r="AU837" s="166" t="s">
        <v>87</v>
      </c>
      <c r="AV837" s="13" t="s">
        <v>85</v>
      </c>
      <c r="AW837" s="13" t="s">
        <v>38</v>
      </c>
      <c r="AX837" s="13" t="s">
        <v>77</v>
      </c>
      <c r="AY837" s="166" t="s">
        <v>137</v>
      </c>
    </row>
    <row r="838" spans="2:65" s="12" customFormat="1" ht="11.25">
      <c r="B838" s="154"/>
      <c r="D838" s="140" t="s">
        <v>253</v>
      </c>
      <c r="E838" s="155" t="s">
        <v>638</v>
      </c>
      <c r="F838" s="156" t="s">
        <v>1612</v>
      </c>
      <c r="H838" s="157">
        <v>20.190000000000001</v>
      </c>
      <c r="I838" s="158"/>
      <c r="L838" s="154"/>
      <c r="M838" s="159"/>
      <c r="T838" s="160"/>
      <c r="AT838" s="155" t="s">
        <v>253</v>
      </c>
      <c r="AU838" s="155" t="s">
        <v>87</v>
      </c>
      <c r="AV838" s="12" t="s">
        <v>87</v>
      </c>
      <c r="AW838" s="12" t="s">
        <v>38</v>
      </c>
      <c r="AX838" s="12" t="s">
        <v>77</v>
      </c>
      <c r="AY838" s="155" t="s">
        <v>137</v>
      </c>
    </row>
    <row r="839" spans="2:65" s="13" customFormat="1" ht="11.25">
      <c r="B839" s="165"/>
      <c r="D839" s="140" t="s">
        <v>253</v>
      </c>
      <c r="E839" s="166" t="s">
        <v>21</v>
      </c>
      <c r="F839" s="167" t="s">
        <v>875</v>
      </c>
      <c r="H839" s="166" t="s">
        <v>21</v>
      </c>
      <c r="I839" s="168"/>
      <c r="L839" s="165"/>
      <c r="M839" s="169"/>
      <c r="T839" s="170"/>
      <c r="AT839" s="166" t="s">
        <v>253</v>
      </c>
      <c r="AU839" s="166" t="s">
        <v>87</v>
      </c>
      <c r="AV839" s="13" t="s">
        <v>85</v>
      </c>
      <c r="AW839" s="13" t="s">
        <v>38</v>
      </c>
      <c r="AX839" s="13" t="s">
        <v>77</v>
      </c>
      <c r="AY839" s="166" t="s">
        <v>137</v>
      </c>
    </row>
    <row r="840" spans="2:65" s="12" customFormat="1" ht="11.25">
      <c r="B840" s="154"/>
      <c r="D840" s="140" t="s">
        <v>253</v>
      </c>
      <c r="E840" s="155" t="s">
        <v>635</v>
      </c>
      <c r="F840" s="156" t="s">
        <v>1613</v>
      </c>
      <c r="H840" s="157">
        <v>15.705</v>
      </c>
      <c r="I840" s="158"/>
      <c r="L840" s="154"/>
      <c r="M840" s="159"/>
      <c r="T840" s="160"/>
      <c r="AT840" s="155" t="s">
        <v>253</v>
      </c>
      <c r="AU840" s="155" t="s">
        <v>87</v>
      </c>
      <c r="AV840" s="12" t="s">
        <v>87</v>
      </c>
      <c r="AW840" s="12" t="s">
        <v>38</v>
      </c>
      <c r="AX840" s="12" t="s">
        <v>77</v>
      </c>
      <c r="AY840" s="155" t="s">
        <v>137</v>
      </c>
    </row>
    <row r="841" spans="2:65" s="15" customFormat="1" ht="11.25">
      <c r="B841" s="185"/>
      <c r="D841" s="140" t="s">
        <v>253</v>
      </c>
      <c r="E841" s="186" t="s">
        <v>641</v>
      </c>
      <c r="F841" s="187" t="s">
        <v>895</v>
      </c>
      <c r="H841" s="188">
        <v>35.895000000000003</v>
      </c>
      <c r="I841" s="189"/>
      <c r="L841" s="185"/>
      <c r="M841" s="190"/>
      <c r="T841" s="191"/>
      <c r="AT841" s="186" t="s">
        <v>253</v>
      </c>
      <c r="AU841" s="186" t="s">
        <v>87</v>
      </c>
      <c r="AV841" s="15" t="s">
        <v>140</v>
      </c>
      <c r="AW841" s="15" t="s">
        <v>38</v>
      </c>
      <c r="AX841" s="15" t="s">
        <v>77</v>
      </c>
      <c r="AY841" s="186" t="s">
        <v>137</v>
      </c>
    </row>
    <row r="842" spans="2:65" s="12" customFormat="1" ht="11.25">
      <c r="B842" s="154"/>
      <c r="D842" s="140" t="s">
        <v>253</v>
      </c>
      <c r="E842" s="155" t="s">
        <v>647</v>
      </c>
      <c r="F842" s="156" t="s">
        <v>1614</v>
      </c>
      <c r="H842" s="157">
        <v>6.0149999999999997</v>
      </c>
      <c r="I842" s="158"/>
      <c r="L842" s="154"/>
      <c r="M842" s="159"/>
      <c r="T842" s="160"/>
      <c r="AT842" s="155" t="s">
        <v>253</v>
      </c>
      <c r="AU842" s="155" t="s">
        <v>87</v>
      </c>
      <c r="AV842" s="12" t="s">
        <v>87</v>
      </c>
      <c r="AW842" s="12" t="s">
        <v>38</v>
      </c>
      <c r="AX842" s="12" t="s">
        <v>77</v>
      </c>
      <c r="AY842" s="155" t="s">
        <v>137</v>
      </c>
    </row>
    <row r="843" spans="2:65" s="14" customFormat="1" ht="11.25">
      <c r="B843" s="178"/>
      <c r="D843" s="140" t="s">
        <v>253</v>
      </c>
      <c r="E843" s="179" t="s">
        <v>21</v>
      </c>
      <c r="F843" s="180" t="s">
        <v>837</v>
      </c>
      <c r="H843" s="181">
        <v>41.91</v>
      </c>
      <c r="I843" s="182"/>
      <c r="L843" s="178"/>
      <c r="M843" s="183"/>
      <c r="T843" s="184"/>
      <c r="AT843" s="179" t="s">
        <v>253</v>
      </c>
      <c r="AU843" s="179" t="s">
        <v>87</v>
      </c>
      <c r="AV843" s="14" t="s">
        <v>153</v>
      </c>
      <c r="AW843" s="14" t="s">
        <v>38</v>
      </c>
      <c r="AX843" s="14" t="s">
        <v>85</v>
      </c>
      <c r="AY843" s="179" t="s">
        <v>137</v>
      </c>
    </row>
    <row r="844" spans="2:65" s="1" customFormat="1" ht="16.5" customHeight="1">
      <c r="B844" s="33"/>
      <c r="C844" s="145" t="s">
        <v>1615</v>
      </c>
      <c r="D844" s="145" t="s">
        <v>165</v>
      </c>
      <c r="E844" s="146" t="s">
        <v>1616</v>
      </c>
      <c r="F844" s="147" t="s">
        <v>1617</v>
      </c>
      <c r="G844" s="148" t="s">
        <v>574</v>
      </c>
      <c r="H844" s="149">
        <v>140.667</v>
      </c>
      <c r="I844" s="150"/>
      <c r="J844" s="151">
        <f>ROUND(I844*H844,2)</f>
        <v>0</v>
      </c>
      <c r="K844" s="147" t="s">
        <v>21</v>
      </c>
      <c r="L844" s="33"/>
      <c r="M844" s="152" t="s">
        <v>21</v>
      </c>
      <c r="N844" s="153" t="s">
        <v>48</v>
      </c>
      <c r="P844" s="136">
        <f>O844*H844</f>
        <v>0</v>
      </c>
      <c r="Q844" s="136">
        <v>1.47E-3</v>
      </c>
      <c r="R844" s="136">
        <f>Q844*H844</f>
        <v>0.20678048999999998</v>
      </c>
      <c r="S844" s="136">
        <v>2.4470000000000001</v>
      </c>
      <c r="T844" s="137">
        <f>S844*H844</f>
        <v>344.21214900000001</v>
      </c>
      <c r="AR844" s="138" t="s">
        <v>153</v>
      </c>
      <c r="AT844" s="138" t="s">
        <v>165</v>
      </c>
      <c r="AU844" s="138" t="s">
        <v>87</v>
      </c>
      <c r="AY844" s="18" t="s">
        <v>137</v>
      </c>
      <c r="BE844" s="139">
        <f>IF(N844="základní",J844,0)</f>
        <v>0</v>
      </c>
      <c r="BF844" s="139">
        <f>IF(N844="snížená",J844,0)</f>
        <v>0</v>
      </c>
      <c r="BG844" s="139">
        <f>IF(N844="zákl. přenesená",J844,0)</f>
        <v>0</v>
      </c>
      <c r="BH844" s="139">
        <f>IF(N844="sníž. přenesená",J844,0)</f>
        <v>0</v>
      </c>
      <c r="BI844" s="139">
        <f>IF(N844="nulová",J844,0)</f>
        <v>0</v>
      </c>
      <c r="BJ844" s="18" t="s">
        <v>85</v>
      </c>
      <c r="BK844" s="139">
        <f>ROUND(I844*H844,2)</f>
        <v>0</v>
      </c>
      <c r="BL844" s="18" t="s">
        <v>153</v>
      </c>
      <c r="BM844" s="138" t="s">
        <v>1618</v>
      </c>
    </row>
    <row r="845" spans="2:65" s="1" customFormat="1" ht="19.5">
      <c r="B845" s="33"/>
      <c r="D845" s="140" t="s">
        <v>147</v>
      </c>
      <c r="F845" s="141" t="s">
        <v>1619</v>
      </c>
      <c r="I845" s="142"/>
      <c r="L845" s="33"/>
      <c r="M845" s="143"/>
      <c r="T845" s="54"/>
      <c r="AT845" s="18" t="s">
        <v>147</v>
      </c>
      <c r="AU845" s="18" t="s">
        <v>87</v>
      </c>
    </row>
    <row r="846" spans="2:65" s="13" customFormat="1" ht="11.25">
      <c r="B846" s="165"/>
      <c r="D846" s="140" t="s">
        <v>253</v>
      </c>
      <c r="E846" s="166" t="s">
        <v>21</v>
      </c>
      <c r="F846" s="167" t="s">
        <v>1620</v>
      </c>
      <c r="H846" s="166" t="s">
        <v>21</v>
      </c>
      <c r="I846" s="168"/>
      <c r="L846" s="165"/>
      <c r="M846" s="169"/>
      <c r="T846" s="170"/>
      <c r="AT846" s="166" t="s">
        <v>253</v>
      </c>
      <c r="AU846" s="166" t="s">
        <v>87</v>
      </c>
      <c r="AV846" s="13" t="s">
        <v>85</v>
      </c>
      <c r="AW846" s="13" t="s">
        <v>38</v>
      </c>
      <c r="AX846" s="13" t="s">
        <v>77</v>
      </c>
      <c r="AY846" s="166" t="s">
        <v>137</v>
      </c>
    </row>
    <row r="847" spans="2:65" s="13" customFormat="1" ht="11.25">
      <c r="B847" s="165"/>
      <c r="D847" s="140" t="s">
        <v>253</v>
      </c>
      <c r="E847" s="166" t="s">
        <v>21</v>
      </c>
      <c r="F847" s="167" t="s">
        <v>872</v>
      </c>
      <c r="H847" s="166" t="s">
        <v>21</v>
      </c>
      <c r="I847" s="168"/>
      <c r="L847" s="165"/>
      <c r="M847" s="169"/>
      <c r="T847" s="170"/>
      <c r="AT847" s="166" t="s">
        <v>253</v>
      </c>
      <c r="AU847" s="166" t="s">
        <v>87</v>
      </c>
      <c r="AV847" s="13" t="s">
        <v>85</v>
      </c>
      <c r="AW847" s="13" t="s">
        <v>38</v>
      </c>
      <c r="AX847" s="13" t="s">
        <v>77</v>
      </c>
      <c r="AY847" s="166" t="s">
        <v>137</v>
      </c>
    </row>
    <row r="848" spans="2:65" s="12" customFormat="1" ht="11.25">
      <c r="B848" s="154"/>
      <c r="D848" s="140" t="s">
        <v>253</v>
      </c>
      <c r="E848" s="155" t="s">
        <v>21</v>
      </c>
      <c r="F848" s="156" t="s">
        <v>1621</v>
      </c>
      <c r="H848" s="157">
        <v>45.143999999999998</v>
      </c>
      <c r="I848" s="158"/>
      <c r="L848" s="154"/>
      <c r="M848" s="159"/>
      <c r="T848" s="160"/>
      <c r="AT848" s="155" t="s">
        <v>253</v>
      </c>
      <c r="AU848" s="155" t="s">
        <v>87</v>
      </c>
      <c r="AV848" s="12" t="s">
        <v>87</v>
      </c>
      <c r="AW848" s="12" t="s">
        <v>38</v>
      </c>
      <c r="AX848" s="12" t="s">
        <v>77</v>
      </c>
      <c r="AY848" s="155" t="s">
        <v>137</v>
      </c>
    </row>
    <row r="849" spans="2:51" s="12" customFormat="1" ht="11.25">
      <c r="B849" s="154"/>
      <c r="D849" s="140" t="s">
        <v>253</v>
      </c>
      <c r="E849" s="155" t="s">
        <v>21</v>
      </c>
      <c r="F849" s="156" t="s">
        <v>1622</v>
      </c>
      <c r="H849" s="157">
        <v>25.117999999999999</v>
      </c>
      <c r="I849" s="158"/>
      <c r="L849" s="154"/>
      <c r="M849" s="159"/>
      <c r="T849" s="160"/>
      <c r="AT849" s="155" t="s">
        <v>253</v>
      </c>
      <c r="AU849" s="155" t="s">
        <v>87</v>
      </c>
      <c r="AV849" s="12" t="s">
        <v>87</v>
      </c>
      <c r="AW849" s="12" t="s">
        <v>38</v>
      </c>
      <c r="AX849" s="12" t="s">
        <v>77</v>
      </c>
      <c r="AY849" s="155" t="s">
        <v>137</v>
      </c>
    </row>
    <row r="850" spans="2:51" s="12" customFormat="1" ht="11.25">
      <c r="B850" s="154"/>
      <c r="D850" s="140" t="s">
        <v>253</v>
      </c>
      <c r="E850" s="155" t="s">
        <v>21</v>
      </c>
      <c r="F850" s="156" t="s">
        <v>1623</v>
      </c>
      <c r="H850" s="157">
        <v>6.26</v>
      </c>
      <c r="I850" s="158"/>
      <c r="L850" s="154"/>
      <c r="M850" s="159"/>
      <c r="T850" s="160"/>
      <c r="AT850" s="155" t="s">
        <v>253</v>
      </c>
      <c r="AU850" s="155" t="s">
        <v>87</v>
      </c>
      <c r="AV850" s="12" t="s">
        <v>87</v>
      </c>
      <c r="AW850" s="12" t="s">
        <v>38</v>
      </c>
      <c r="AX850" s="12" t="s">
        <v>77</v>
      </c>
      <c r="AY850" s="155" t="s">
        <v>137</v>
      </c>
    </row>
    <row r="851" spans="2:51" s="12" customFormat="1" ht="11.25">
      <c r="B851" s="154"/>
      <c r="D851" s="140" t="s">
        <v>253</v>
      </c>
      <c r="E851" s="155" t="s">
        <v>21</v>
      </c>
      <c r="F851" s="156" t="s">
        <v>1624</v>
      </c>
      <c r="H851" s="157">
        <v>2.4E-2</v>
      </c>
      <c r="I851" s="158"/>
      <c r="L851" s="154"/>
      <c r="M851" s="159"/>
      <c r="T851" s="160"/>
      <c r="AT851" s="155" t="s">
        <v>253</v>
      </c>
      <c r="AU851" s="155" t="s">
        <v>87</v>
      </c>
      <c r="AV851" s="12" t="s">
        <v>87</v>
      </c>
      <c r="AW851" s="12" t="s">
        <v>38</v>
      </c>
      <c r="AX851" s="12" t="s">
        <v>77</v>
      </c>
      <c r="AY851" s="155" t="s">
        <v>137</v>
      </c>
    </row>
    <row r="852" spans="2:51" s="12" customFormat="1" ht="11.25">
      <c r="B852" s="154"/>
      <c r="D852" s="140" t="s">
        <v>253</v>
      </c>
      <c r="E852" s="155" t="s">
        <v>21</v>
      </c>
      <c r="F852" s="156" t="s">
        <v>1625</v>
      </c>
      <c r="H852" s="157">
        <v>1.2</v>
      </c>
      <c r="I852" s="158"/>
      <c r="L852" s="154"/>
      <c r="M852" s="159"/>
      <c r="T852" s="160"/>
      <c r="AT852" s="155" t="s">
        <v>253</v>
      </c>
      <c r="AU852" s="155" t="s">
        <v>87</v>
      </c>
      <c r="AV852" s="12" t="s">
        <v>87</v>
      </c>
      <c r="AW852" s="12" t="s">
        <v>38</v>
      </c>
      <c r="AX852" s="12" t="s">
        <v>77</v>
      </c>
      <c r="AY852" s="155" t="s">
        <v>137</v>
      </c>
    </row>
    <row r="853" spans="2:51" s="13" customFormat="1" ht="11.25">
      <c r="B853" s="165"/>
      <c r="D853" s="140" t="s">
        <v>253</v>
      </c>
      <c r="E853" s="166" t="s">
        <v>21</v>
      </c>
      <c r="F853" s="167" t="s">
        <v>1126</v>
      </c>
      <c r="H853" s="166" t="s">
        <v>21</v>
      </c>
      <c r="I853" s="168"/>
      <c r="L853" s="165"/>
      <c r="M853" s="169"/>
      <c r="T853" s="170"/>
      <c r="AT853" s="166" t="s">
        <v>253</v>
      </c>
      <c r="AU853" s="166" t="s">
        <v>87</v>
      </c>
      <c r="AV853" s="13" t="s">
        <v>85</v>
      </c>
      <c r="AW853" s="13" t="s">
        <v>38</v>
      </c>
      <c r="AX853" s="13" t="s">
        <v>77</v>
      </c>
      <c r="AY853" s="166" t="s">
        <v>137</v>
      </c>
    </row>
    <row r="854" spans="2:51" s="13" customFormat="1" ht="11.25">
      <c r="B854" s="165"/>
      <c r="D854" s="140" t="s">
        <v>253</v>
      </c>
      <c r="E854" s="166" t="s">
        <v>21</v>
      </c>
      <c r="F854" s="167" t="s">
        <v>1127</v>
      </c>
      <c r="H854" s="166" t="s">
        <v>21</v>
      </c>
      <c r="I854" s="168"/>
      <c r="L854" s="165"/>
      <c r="M854" s="169"/>
      <c r="T854" s="170"/>
      <c r="AT854" s="166" t="s">
        <v>253</v>
      </c>
      <c r="AU854" s="166" t="s">
        <v>87</v>
      </c>
      <c r="AV854" s="13" t="s">
        <v>85</v>
      </c>
      <c r="AW854" s="13" t="s">
        <v>38</v>
      </c>
      <c r="AX854" s="13" t="s">
        <v>77</v>
      </c>
      <c r="AY854" s="166" t="s">
        <v>137</v>
      </c>
    </row>
    <row r="855" spans="2:51" s="12" customFormat="1" ht="11.25">
      <c r="B855" s="154"/>
      <c r="D855" s="140" t="s">
        <v>253</v>
      </c>
      <c r="E855" s="155" t="s">
        <v>21</v>
      </c>
      <c r="F855" s="156" t="s">
        <v>1626</v>
      </c>
      <c r="H855" s="157">
        <v>2.0049999999999999</v>
      </c>
      <c r="I855" s="158"/>
      <c r="L855" s="154"/>
      <c r="M855" s="159"/>
      <c r="T855" s="160"/>
      <c r="AT855" s="155" t="s">
        <v>253</v>
      </c>
      <c r="AU855" s="155" t="s">
        <v>87</v>
      </c>
      <c r="AV855" s="12" t="s">
        <v>87</v>
      </c>
      <c r="AW855" s="12" t="s">
        <v>38</v>
      </c>
      <c r="AX855" s="12" t="s">
        <v>77</v>
      </c>
      <c r="AY855" s="155" t="s">
        <v>137</v>
      </c>
    </row>
    <row r="856" spans="2:51" s="13" customFormat="1" ht="11.25">
      <c r="B856" s="165"/>
      <c r="D856" s="140" t="s">
        <v>253</v>
      </c>
      <c r="E856" s="166" t="s">
        <v>21</v>
      </c>
      <c r="F856" s="167" t="s">
        <v>1130</v>
      </c>
      <c r="H856" s="166" t="s">
        <v>21</v>
      </c>
      <c r="I856" s="168"/>
      <c r="L856" s="165"/>
      <c r="M856" s="169"/>
      <c r="T856" s="170"/>
      <c r="AT856" s="166" t="s">
        <v>253</v>
      </c>
      <c r="AU856" s="166" t="s">
        <v>87</v>
      </c>
      <c r="AV856" s="13" t="s">
        <v>85</v>
      </c>
      <c r="AW856" s="13" t="s">
        <v>38</v>
      </c>
      <c r="AX856" s="13" t="s">
        <v>77</v>
      </c>
      <c r="AY856" s="166" t="s">
        <v>137</v>
      </c>
    </row>
    <row r="857" spans="2:51" s="12" customFormat="1" ht="11.25">
      <c r="B857" s="154"/>
      <c r="D857" s="140" t="s">
        <v>253</v>
      </c>
      <c r="E857" s="155" t="s">
        <v>21</v>
      </c>
      <c r="F857" s="156" t="s">
        <v>1627</v>
      </c>
      <c r="H857" s="157">
        <v>0.56999999999999995</v>
      </c>
      <c r="I857" s="158"/>
      <c r="L857" s="154"/>
      <c r="M857" s="159"/>
      <c r="T857" s="160"/>
      <c r="AT857" s="155" t="s">
        <v>253</v>
      </c>
      <c r="AU857" s="155" t="s">
        <v>87</v>
      </c>
      <c r="AV857" s="12" t="s">
        <v>87</v>
      </c>
      <c r="AW857" s="12" t="s">
        <v>38</v>
      </c>
      <c r="AX857" s="12" t="s">
        <v>77</v>
      </c>
      <c r="AY857" s="155" t="s">
        <v>137</v>
      </c>
    </row>
    <row r="858" spans="2:51" s="13" customFormat="1" ht="11.25">
      <c r="B858" s="165"/>
      <c r="D858" s="140" t="s">
        <v>253</v>
      </c>
      <c r="E858" s="166" t="s">
        <v>21</v>
      </c>
      <c r="F858" s="167" t="s">
        <v>1132</v>
      </c>
      <c r="H858" s="166" t="s">
        <v>21</v>
      </c>
      <c r="I858" s="168"/>
      <c r="L858" s="165"/>
      <c r="M858" s="169"/>
      <c r="T858" s="170"/>
      <c r="AT858" s="166" t="s">
        <v>253</v>
      </c>
      <c r="AU858" s="166" t="s">
        <v>87</v>
      </c>
      <c r="AV858" s="13" t="s">
        <v>85</v>
      </c>
      <c r="AW858" s="13" t="s">
        <v>38</v>
      </c>
      <c r="AX858" s="13" t="s">
        <v>77</v>
      </c>
      <c r="AY858" s="166" t="s">
        <v>137</v>
      </c>
    </row>
    <row r="859" spans="2:51" s="12" customFormat="1" ht="11.25">
      <c r="B859" s="154"/>
      <c r="D859" s="140" t="s">
        <v>253</v>
      </c>
      <c r="E859" s="155" t="s">
        <v>21</v>
      </c>
      <c r="F859" s="156" t="s">
        <v>1628</v>
      </c>
      <c r="H859" s="157">
        <v>0.66700000000000004</v>
      </c>
      <c r="I859" s="158"/>
      <c r="L859" s="154"/>
      <c r="M859" s="159"/>
      <c r="T859" s="160"/>
      <c r="AT859" s="155" t="s">
        <v>253</v>
      </c>
      <c r="AU859" s="155" t="s">
        <v>87</v>
      </c>
      <c r="AV859" s="12" t="s">
        <v>87</v>
      </c>
      <c r="AW859" s="12" t="s">
        <v>38</v>
      </c>
      <c r="AX859" s="12" t="s">
        <v>77</v>
      </c>
      <c r="AY859" s="155" t="s">
        <v>137</v>
      </c>
    </row>
    <row r="860" spans="2:51" s="13" customFormat="1" ht="11.25">
      <c r="B860" s="165"/>
      <c r="D860" s="140" t="s">
        <v>253</v>
      </c>
      <c r="E860" s="166" t="s">
        <v>21</v>
      </c>
      <c r="F860" s="167" t="s">
        <v>1629</v>
      </c>
      <c r="H860" s="166" t="s">
        <v>21</v>
      </c>
      <c r="I860" s="168"/>
      <c r="L860" s="165"/>
      <c r="M860" s="169"/>
      <c r="T860" s="170"/>
      <c r="AT860" s="166" t="s">
        <v>253</v>
      </c>
      <c r="AU860" s="166" t="s">
        <v>87</v>
      </c>
      <c r="AV860" s="13" t="s">
        <v>85</v>
      </c>
      <c r="AW860" s="13" t="s">
        <v>38</v>
      </c>
      <c r="AX860" s="13" t="s">
        <v>77</v>
      </c>
      <c r="AY860" s="166" t="s">
        <v>137</v>
      </c>
    </row>
    <row r="861" spans="2:51" s="12" customFormat="1" ht="11.25">
      <c r="B861" s="154"/>
      <c r="D861" s="140" t="s">
        <v>253</v>
      </c>
      <c r="E861" s="155" t="s">
        <v>21</v>
      </c>
      <c r="F861" s="156" t="s">
        <v>1630</v>
      </c>
      <c r="H861" s="157">
        <v>6.73</v>
      </c>
      <c r="I861" s="158"/>
      <c r="L861" s="154"/>
      <c r="M861" s="159"/>
      <c r="T861" s="160"/>
      <c r="AT861" s="155" t="s">
        <v>253</v>
      </c>
      <c r="AU861" s="155" t="s">
        <v>87</v>
      </c>
      <c r="AV861" s="12" t="s">
        <v>87</v>
      </c>
      <c r="AW861" s="12" t="s">
        <v>38</v>
      </c>
      <c r="AX861" s="12" t="s">
        <v>77</v>
      </c>
      <c r="AY861" s="155" t="s">
        <v>137</v>
      </c>
    </row>
    <row r="862" spans="2:51" s="13" customFormat="1" ht="11.25">
      <c r="B862" s="165"/>
      <c r="D862" s="140" t="s">
        <v>253</v>
      </c>
      <c r="E862" s="166" t="s">
        <v>21</v>
      </c>
      <c r="F862" s="167" t="s">
        <v>1115</v>
      </c>
      <c r="H862" s="166" t="s">
        <v>21</v>
      </c>
      <c r="I862" s="168"/>
      <c r="L862" s="165"/>
      <c r="M862" s="169"/>
      <c r="T862" s="170"/>
      <c r="AT862" s="166" t="s">
        <v>253</v>
      </c>
      <c r="AU862" s="166" t="s">
        <v>87</v>
      </c>
      <c r="AV862" s="13" t="s">
        <v>85</v>
      </c>
      <c r="AW862" s="13" t="s">
        <v>38</v>
      </c>
      <c r="AX862" s="13" t="s">
        <v>77</v>
      </c>
      <c r="AY862" s="166" t="s">
        <v>137</v>
      </c>
    </row>
    <row r="863" spans="2:51" s="12" customFormat="1" ht="11.25">
      <c r="B863" s="154"/>
      <c r="D863" s="140" t="s">
        <v>253</v>
      </c>
      <c r="E863" s="155" t="s">
        <v>21</v>
      </c>
      <c r="F863" s="156" t="s">
        <v>1631</v>
      </c>
      <c r="H863" s="157">
        <v>0.9</v>
      </c>
      <c r="I863" s="158"/>
      <c r="L863" s="154"/>
      <c r="M863" s="159"/>
      <c r="T863" s="160"/>
      <c r="AT863" s="155" t="s">
        <v>253</v>
      </c>
      <c r="AU863" s="155" t="s">
        <v>87</v>
      </c>
      <c r="AV863" s="12" t="s">
        <v>87</v>
      </c>
      <c r="AW863" s="12" t="s">
        <v>38</v>
      </c>
      <c r="AX863" s="12" t="s">
        <v>77</v>
      </c>
      <c r="AY863" s="155" t="s">
        <v>137</v>
      </c>
    </row>
    <row r="864" spans="2:51" s="15" customFormat="1" ht="11.25">
      <c r="B864" s="185"/>
      <c r="D864" s="140" t="s">
        <v>253</v>
      </c>
      <c r="E864" s="186" t="s">
        <v>775</v>
      </c>
      <c r="F864" s="187" t="s">
        <v>895</v>
      </c>
      <c r="H864" s="188">
        <v>88.617999999999995</v>
      </c>
      <c r="I864" s="189"/>
      <c r="L864" s="185"/>
      <c r="M864" s="190"/>
      <c r="T864" s="191"/>
      <c r="AT864" s="186" t="s">
        <v>253</v>
      </c>
      <c r="AU864" s="186" t="s">
        <v>87</v>
      </c>
      <c r="AV864" s="15" t="s">
        <v>140</v>
      </c>
      <c r="AW864" s="15" t="s">
        <v>38</v>
      </c>
      <c r="AX864" s="15" t="s">
        <v>77</v>
      </c>
      <c r="AY864" s="186" t="s">
        <v>137</v>
      </c>
    </row>
    <row r="865" spans="2:51" s="13" customFormat="1" ht="11.25">
      <c r="B865" s="165"/>
      <c r="D865" s="140" t="s">
        <v>253</v>
      </c>
      <c r="E865" s="166" t="s">
        <v>21</v>
      </c>
      <c r="F865" s="167" t="s">
        <v>1632</v>
      </c>
      <c r="H865" s="166" t="s">
        <v>21</v>
      </c>
      <c r="I865" s="168"/>
      <c r="L865" s="165"/>
      <c r="M865" s="169"/>
      <c r="T865" s="170"/>
      <c r="AT865" s="166" t="s">
        <v>253</v>
      </c>
      <c r="AU865" s="166" t="s">
        <v>87</v>
      </c>
      <c r="AV865" s="13" t="s">
        <v>85</v>
      </c>
      <c r="AW865" s="13" t="s">
        <v>38</v>
      </c>
      <c r="AX865" s="13" t="s">
        <v>77</v>
      </c>
      <c r="AY865" s="166" t="s">
        <v>137</v>
      </c>
    </row>
    <row r="866" spans="2:51" s="12" customFormat="1" ht="11.25">
      <c r="B866" s="154"/>
      <c r="D866" s="140" t="s">
        <v>253</v>
      </c>
      <c r="E866" s="155" t="s">
        <v>21</v>
      </c>
      <c r="F866" s="156" t="s">
        <v>1633</v>
      </c>
      <c r="H866" s="157">
        <v>21.251999999999999</v>
      </c>
      <c r="I866" s="158"/>
      <c r="L866" s="154"/>
      <c r="M866" s="159"/>
      <c r="T866" s="160"/>
      <c r="AT866" s="155" t="s">
        <v>253</v>
      </c>
      <c r="AU866" s="155" t="s">
        <v>87</v>
      </c>
      <c r="AV866" s="12" t="s">
        <v>87</v>
      </c>
      <c r="AW866" s="12" t="s">
        <v>38</v>
      </c>
      <c r="AX866" s="12" t="s">
        <v>77</v>
      </c>
      <c r="AY866" s="155" t="s">
        <v>137</v>
      </c>
    </row>
    <row r="867" spans="2:51" s="12" customFormat="1" ht="11.25">
      <c r="B867" s="154"/>
      <c r="D867" s="140" t="s">
        <v>253</v>
      </c>
      <c r="E867" s="155" t="s">
        <v>21</v>
      </c>
      <c r="F867" s="156" t="s">
        <v>1634</v>
      </c>
      <c r="H867" s="157">
        <v>15.337999999999999</v>
      </c>
      <c r="I867" s="158"/>
      <c r="L867" s="154"/>
      <c r="M867" s="159"/>
      <c r="T867" s="160"/>
      <c r="AT867" s="155" t="s">
        <v>253</v>
      </c>
      <c r="AU867" s="155" t="s">
        <v>87</v>
      </c>
      <c r="AV867" s="12" t="s">
        <v>87</v>
      </c>
      <c r="AW867" s="12" t="s">
        <v>38</v>
      </c>
      <c r="AX867" s="12" t="s">
        <v>77</v>
      </c>
      <c r="AY867" s="155" t="s">
        <v>137</v>
      </c>
    </row>
    <row r="868" spans="2:51" s="12" customFormat="1" ht="22.5">
      <c r="B868" s="154"/>
      <c r="D868" s="140" t="s">
        <v>253</v>
      </c>
      <c r="E868" s="155" t="s">
        <v>21</v>
      </c>
      <c r="F868" s="156" t="s">
        <v>1635</v>
      </c>
      <c r="H868" s="157">
        <v>1.486</v>
      </c>
      <c r="I868" s="158"/>
      <c r="L868" s="154"/>
      <c r="M868" s="159"/>
      <c r="T868" s="160"/>
      <c r="AT868" s="155" t="s">
        <v>253</v>
      </c>
      <c r="AU868" s="155" t="s">
        <v>87</v>
      </c>
      <c r="AV868" s="12" t="s">
        <v>87</v>
      </c>
      <c r="AW868" s="12" t="s">
        <v>38</v>
      </c>
      <c r="AX868" s="12" t="s">
        <v>77</v>
      </c>
      <c r="AY868" s="155" t="s">
        <v>137</v>
      </c>
    </row>
    <row r="869" spans="2:51" s="12" customFormat="1" ht="11.25">
      <c r="B869" s="154"/>
      <c r="D869" s="140" t="s">
        <v>253</v>
      </c>
      <c r="E869" s="155" t="s">
        <v>21</v>
      </c>
      <c r="F869" s="156" t="s">
        <v>1636</v>
      </c>
      <c r="H869" s="157">
        <v>0.24</v>
      </c>
      <c r="I869" s="158"/>
      <c r="L869" s="154"/>
      <c r="M869" s="159"/>
      <c r="T869" s="160"/>
      <c r="AT869" s="155" t="s">
        <v>253</v>
      </c>
      <c r="AU869" s="155" t="s">
        <v>87</v>
      </c>
      <c r="AV869" s="12" t="s">
        <v>87</v>
      </c>
      <c r="AW869" s="12" t="s">
        <v>38</v>
      </c>
      <c r="AX869" s="12" t="s">
        <v>77</v>
      </c>
      <c r="AY869" s="155" t="s">
        <v>137</v>
      </c>
    </row>
    <row r="870" spans="2:51" s="12" customFormat="1" ht="11.25">
      <c r="B870" s="154"/>
      <c r="D870" s="140" t="s">
        <v>253</v>
      </c>
      <c r="E870" s="155" t="s">
        <v>21</v>
      </c>
      <c r="F870" s="156" t="s">
        <v>1624</v>
      </c>
      <c r="H870" s="157">
        <v>2.4E-2</v>
      </c>
      <c r="I870" s="158"/>
      <c r="L870" s="154"/>
      <c r="M870" s="159"/>
      <c r="T870" s="160"/>
      <c r="AT870" s="155" t="s">
        <v>253</v>
      </c>
      <c r="AU870" s="155" t="s">
        <v>87</v>
      </c>
      <c r="AV870" s="12" t="s">
        <v>87</v>
      </c>
      <c r="AW870" s="12" t="s">
        <v>38</v>
      </c>
      <c r="AX870" s="12" t="s">
        <v>77</v>
      </c>
      <c r="AY870" s="155" t="s">
        <v>137</v>
      </c>
    </row>
    <row r="871" spans="2:51" s="12" customFormat="1" ht="11.25">
      <c r="B871" s="154"/>
      <c r="D871" s="140" t="s">
        <v>253</v>
      </c>
      <c r="E871" s="155" t="s">
        <v>21</v>
      </c>
      <c r="F871" s="156" t="s">
        <v>1637</v>
      </c>
      <c r="H871" s="157">
        <v>4.032</v>
      </c>
      <c r="I871" s="158"/>
      <c r="L871" s="154"/>
      <c r="M871" s="159"/>
      <c r="T871" s="160"/>
      <c r="AT871" s="155" t="s">
        <v>253</v>
      </c>
      <c r="AU871" s="155" t="s">
        <v>87</v>
      </c>
      <c r="AV871" s="12" t="s">
        <v>87</v>
      </c>
      <c r="AW871" s="12" t="s">
        <v>38</v>
      </c>
      <c r="AX871" s="12" t="s">
        <v>77</v>
      </c>
      <c r="AY871" s="155" t="s">
        <v>137</v>
      </c>
    </row>
    <row r="872" spans="2:51" s="12" customFormat="1" ht="11.25">
      <c r="B872" s="154"/>
      <c r="D872" s="140" t="s">
        <v>253</v>
      </c>
      <c r="E872" s="155" t="s">
        <v>21</v>
      </c>
      <c r="F872" s="156" t="s">
        <v>1625</v>
      </c>
      <c r="H872" s="157">
        <v>1.2</v>
      </c>
      <c r="I872" s="158"/>
      <c r="L872" s="154"/>
      <c r="M872" s="159"/>
      <c r="T872" s="160"/>
      <c r="AT872" s="155" t="s">
        <v>253</v>
      </c>
      <c r="AU872" s="155" t="s">
        <v>87</v>
      </c>
      <c r="AV872" s="12" t="s">
        <v>87</v>
      </c>
      <c r="AW872" s="12" t="s">
        <v>38</v>
      </c>
      <c r="AX872" s="12" t="s">
        <v>77</v>
      </c>
      <c r="AY872" s="155" t="s">
        <v>137</v>
      </c>
    </row>
    <row r="873" spans="2:51" s="13" customFormat="1" ht="11.25">
      <c r="B873" s="165"/>
      <c r="D873" s="140" t="s">
        <v>253</v>
      </c>
      <c r="E873" s="166" t="s">
        <v>21</v>
      </c>
      <c r="F873" s="167" t="s">
        <v>1126</v>
      </c>
      <c r="H873" s="166" t="s">
        <v>21</v>
      </c>
      <c r="I873" s="168"/>
      <c r="L873" s="165"/>
      <c r="M873" s="169"/>
      <c r="T873" s="170"/>
      <c r="AT873" s="166" t="s">
        <v>253</v>
      </c>
      <c r="AU873" s="166" t="s">
        <v>87</v>
      </c>
      <c r="AV873" s="13" t="s">
        <v>85</v>
      </c>
      <c r="AW873" s="13" t="s">
        <v>38</v>
      </c>
      <c r="AX873" s="13" t="s">
        <v>77</v>
      </c>
      <c r="AY873" s="166" t="s">
        <v>137</v>
      </c>
    </row>
    <row r="874" spans="2:51" s="13" customFormat="1" ht="11.25">
      <c r="B874" s="165"/>
      <c r="D874" s="140" t="s">
        <v>253</v>
      </c>
      <c r="E874" s="166" t="s">
        <v>21</v>
      </c>
      <c r="F874" s="167" t="s">
        <v>1127</v>
      </c>
      <c r="H874" s="166" t="s">
        <v>21</v>
      </c>
      <c r="I874" s="168"/>
      <c r="L874" s="165"/>
      <c r="M874" s="169"/>
      <c r="T874" s="170"/>
      <c r="AT874" s="166" t="s">
        <v>253</v>
      </c>
      <c r="AU874" s="166" t="s">
        <v>87</v>
      </c>
      <c r="AV874" s="13" t="s">
        <v>85</v>
      </c>
      <c r="AW874" s="13" t="s">
        <v>38</v>
      </c>
      <c r="AX874" s="13" t="s">
        <v>77</v>
      </c>
      <c r="AY874" s="166" t="s">
        <v>137</v>
      </c>
    </row>
    <row r="875" spans="2:51" s="12" customFormat="1" ht="11.25">
      <c r="B875" s="154"/>
      <c r="D875" s="140" t="s">
        <v>253</v>
      </c>
      <c r="E875" s="155" t="s">
        <v>21</v>
      </c>
      <c r="F875" s="156" t="s">
        <v>1626</v>
      </c>
      <c r="H875" s="157">
        <v>2.0049999999999999</v>
      </c>
      <c r="I875" s="158"/>
      <c r="L875" s="154"/>
      <c r="M875" s="159"/>
      <c r="T875" s="160"/>
      <c r="AT875" s="155" t="s">
        <v>253</v>
      </c>
      <c r="AU875" s="155" t="s">
        <v>87</v>
      </c>
      <c r="AV875" s="12" t="s">
        <v>87</v>
      </c>
      <c r="AW875" s="12" t="s">
        <v>38</v>
      </c>
      <c r="AX875" s="12" t="s">
        <v>77</v>
      </c>
      <c r="AY875" s="155" t="s">
        <v>137</v>
      </c>
    </row>
    <row r="876" spans="2:51" s="13" customFormat="1" ht="11.25">
      <c r="B876" s="165"/>
      <c r="D876" s="140" t="s">
        <v>253</v>
      </c>
      <c r="E876" s="166" t="s">
        <v>21</v>
      </c>
      <c r="F876" s="167" t="s">
        <v>1130</v>
      </c>
      <c r="H876" s="166" t="s">
        <v>21</v>
      </c>
      <c r="I876" s="168"/>
      <c r="L876" s="165"/>
      <c r="M876" s="169"/>
      <c r="T876" s="170"/>
      <c r="AT876" s="166" t="s">
        <v>253</v>
      </c>
      <c r="AU876" s="166" t="s">
        <v>87</v>
      </c>
      <c r="AV876" s="13" t="s">
        <v>85</v>
      </c>
      <c r="AW876" s="13" t="s">
        <v>38</v>
      </c>
      <c r="AX876" s="13" t="s">
        <v>77</v>
      </c>
      <c r="AY876" s="166" t="s">
        <v>137</v>
      </c>
    </row>
    <row r="877" spans="2:51" s="12" customFormat="1" ht="11.25">
      <c r="B877" s="154"/>
      <c r="D877" s="140" t="s">
        <v>253</v>
      </c>
      <c r="E877" s="155" t="s">
        <v>21</v>
      </c>
      <c r="F877" s="156" t="s">
        <v>1627</v>
      </c>
      <c r="H877" s="157">
        <v>0.56999999999999995</v>
      </c>
      <c r="I877" s="158"/>
      <c r="L877" s="154"/>
      <c r="M877" s="159"/>
      <c r="T877" s="160"/>
      <c r="AT877" s="155" t="s">
        <v>253</v>
      </c>
      <c r="AU877" s="155" t="s">
        <v>87</v>
      </c>
      <c r="AV877" s="12" t="s">
        <v>87</v>
      </c>
      <c r="AW877" s="12" t="s">
        <v>38</v>
      </c>
      <c r="AX877" s="12" t="s">
        <v>77</v>
      </c>
      <c r="AY877" s="155" t="s">
        <v>137</v>
      </c>
    </row>
    <row r="878" spans="2:51" s="13" customFormat="1" ht="11.25">
      <c r="B878" s="165"/>
      <c r="D878" s="140" t="s">
        <v>253</v>
      </c>
      <c r="E878" s="166" t="s">
        <v>21</v>
      </c>
      <c r="F878" s="167" t="s">
        <v>1132</v>
      </c>
      <c r="H878" s="166" t="s">
        <v>21</v>
      </c>
      <c r="I878" s="168"/>
      <c r="L878" s="165"/>
      <c r="M878" s="169"/>
      <c r="T878" s="170"/>
      <c r="AT878" s="166" t="s">
        <v>253</v>
      </c>
      <c r="AU878" s="166" t="s">
        <v>87</v>
      </c>
      <c r="AV878" s="13" t="s">
        <v>85</v>
      </c>
      <c r="AW878" s="13" t="s">
        <v>38</v>
      </c>
      <c r="AX878" s="13" t="s">
        <v>77</v>
      </c>
      <c r="AY878" s="166" t="s">
        <v>137</v>
      </c>
    </row>
    <row r="879" spans="2:51" s="12" customFormat="1" ht="11.25">
      <c r="B879" s="154"/>
      <c r="D879" s="140" t="s">
        <v>253</v>
      </c>
      <c r="E879" s="155" t="s">
        <v>21</v>
      </c>
      <c r="F879" s="156" t="s">
        <v>1628</v>
      </c>
      <c r="H879" s="157">
        <v>0.66700000000000004</v>
      </c>
      <c r="I879" s="158"/>
      <c r="L879" s="154"/>
      <c r="M879" s="159"/>
      <c r="T879" s="160"/>
      <c r="AT879" s="155" t="s">
        <v>253</v>
      </c>
      <c r="AU879" s="155" t="s">
        <v>87</v>
      </c>
      <c r="AV879" s="12" t="s">
        <v>87</v>
      </c>
      <c r="AW879" s="12" t="s">
        <v>38</v>
      </c>
      <c r="AX879" s="12" t="s">
        <v>77</v>
      </c>
      <c r="AY879" s="155" t="s">
        <v>137</v>
      </c>
    </row>
    <row r="880" spans="2:51" s="13" customFormat="1" ht="11.25">
      <c r="B880" s="165"/>
      <c r="D880" s="140" t="s">
        <v>253</v>
      </c>
      <c r="E880" s="166" t="s">
        <v>21</v>
      </c>
      <c r="F880" s="167" t="s">
        <v>1629</v>
      </c>
      <c r="H880" s="166" t="s">
        <v>21</v>
      </c>
      <c r="I880" s="168"/>
      <c r="L880" s="165"/>
      <c r="M880" s="169"/>
      <c r="T880" s="170"/>
      <c r="AT880" s="166" t="s">
        <v>253</v>
      </c>
      <c r="AU880" s="166" t="s">
        <v>87</v>
      </c>
      <c r="AV880" s="13" t="s">
        <v>85</v>
      </c>
      <c r="AW880" s="13" t="s">
        <v>38</v>
      </c>
      <c r="AX880" s="13" t="s">
        <v>77</v>
      </c>
      <c r="AY880" s="166" t="s">
        <v>137</v>
      </c>
    </row>
    <row r="881" spans="2:65" s="12" customFormat="1" ht="11.25">
      <c r="B881" s="154"/>
      <c r="D881" s="140" t="s">
        <v>253</v>
      </c>
      <c r="E881" s="155" t="s">
        <v>21</v>
      </c>
      <c r="F881" s="156" t="s">
        <v>1638</v>
      </c>
      <c r="H881" s="157">
        <v>5.2350000000000003</v>
      </c>
      <c r="I881" s="158"/>
      <c r="L881" s="154"/>
      <c r="M881" s="159"/>
      <c r="T881" s="160"/>
      <c r="AT881" s="155" t="s">
        <v>253</v>
      </c>
      <c r="AU881" s="155" t="s">
        <v>87</v>
      </c>
      <c r="AV881" s="12" t="s">
        <v>87</v>
      </c>
      <c r="AW881" s="12" t="s">
        <v>38</v>
      </c>
      <c r="AX881" s="12" t="s">
        <v>77</v>
      </c>
      <c r="AY881" s="155" t="s">
        <v>137</v>
      </c>
    </row>
    <row r="882" spans="2:65" s="15" customFormat="1" ht="11.25">
      <c r="B882" s="185"/>
      <c r="D882" s="140" t="s">
        <v>253</v>
      </c>
      <c r="E882" s="186" t="s">
        <v>790</v>
      </c>
      <c r="F882" s="187" t="s">
        <v>895</v>
      </c>
      <c r="H882" s="188">
        <v>52.048999999999999</v>
      </c>
      <c r="I882" s="189"/>
      <c r="L882" s="185"/>
      <c r="M882" s="190"/>
      <c r="T882" s="191"/>
      <c r="AT882" s="186" t="s">
        <v>253</v>
      </c>
      <c r="AU882" s="186" t="s">
        <v>87</v>
      </c>
      <c r="AV882" s="15" t="s">
        <v>140</v>
      </c>
      <c r="AW882" s="15" t="s">
        <v>38</v>
      </c>
      <c r="AX882" s="15" t="s">
        <v>77</v>
      </c>
      <c r="AY882" s="186" t="s">
        <v>137</v>
      </c>
    </row>
    <row r="883" spans="2:65" s="14" customFormat="1" ht="11.25">
      <c r="B883" s="178"/>
      <c r="D883" s="140" t="s">
        <v>253</v>
      </c>
      <c r="E883" s="179" t="s">
        <v>21</v>
      </c>
      <c r="F883" s="180" t="s">
        <v>837</v>
      </c>
      <c r="H883" s="181">
        <v>140.667</v>
      </c>
      <c r="I883" s="182"/>
      <c r="L883" s="178"/>
      <c r="M883" s="183"/>
      <c r="T883" s="184"/>
      <c r="AT883" s="179" t="s">
        <v>253</v>
      </c>
      <c r="AU883" s="179" t="s">
        <v>87</v>
      </c>
      <c r="AV883" s="14" t="s">
        <v>153</v>
      </c>
      <c r="AW883" s="14" t="s">
        <v>38</v>
      </c>
      <c r="AX883" s="14" t="s">
        <v>85</v>
      </c>
      <c r="AY883" s="179" t="s">
        <v>137</v>
      </c>
    </row>
    <row r="884" spans="2:65" s="1" customFormat="1" ht="16.5" customHeight="1">
      <c r="B884" s="33"/>
      <c r="C884" s="145" t="s">
        <v>1639</v>
      </c>
      <c r="D884" s="145" t="s">
        <v>165</v>
      </c>
      <c r="E884" s="146" t="s">
        <v>1640</v>
      </c>
      <c r="F884" s="147" t="s">
        <v>1641</v>
      </c>
      <c r="G884" s="148" t="s">
        <v>574</v>
      </c>
      <c r="H884" s="149">
        <v>9.5020000000000007</v>
      </c>
      <c r="I884" s="150"/>
      <c r="J884" s="151">
        <f>ROUND(I884*H884,2)</f>
        <v>0</v>
      </c>
      <c r="K884" s="147" t="s">
        <v>535</v>
      </c>
      <c r="L884" s="33"/>
      <c r="M884" s="152" t="s">
        <v>21</v>
      </c>
      <c r="N884" s="153" t="s">
        <v>48</v>
      </c>
      <c r="P884" s="136">
        <f>O884*H884</f>
        <v>0</v>
      </c>
      <c r="Q884" s="136">
        <v>0</v>
      </c>
      <c r="R884" s="136">
        <f>Q884*H884</f>
        <v>0</v>
      </c>
      <c r="S884" s="136">
        <v>2</v>
      </c>
      <c r="T884" s="137">
        <f>S884*H884</f>
        <v>19.004000000000001</v>
      </c>
      <c r="AR884" s="138" t="s">
        <v>153</v>
      </c>
      <c r="AT884" s="138" t="s">
        <v>165</v>
      </c>
      <c r="AU884" s="138" t="s">
        <v>87</v>
      </c>
      <c r="AY884" s="18" t="s">
        <v>137</v>
      </c>
      <c r="BE884" s="139">
        <f>IF(N884="základní",J884,0)</f>
        <v>0</v>
      </c>
      <c r="BF884" s="139">
        <f>IF(N884="snížená",J884,0)</f>
        <v>0</v>
      </c>
      <c r="BG884" s="139">
        <f>IF(N884="zákl. přenesená",J884,0)</f>
        <v>0</v>
      </c>
      <c r="BH884" s="139">
        <f>IF(N884="sníž. přenesená",J884,0)</f>
        <v>0</v>
      </c>
      <c r="BI884" s="139">
        <f>IF(N884="nulová",J884,0)</f>
        <v>0</v>
      </c>
      <c r="BJ884" s="18" t="s">
        <v>85</v>
      </c>
      <c r="BK884" s="139">
        <f>ROUND(I884*H884,2)</f>
        <v>0</v>
      </c>
      <c r="BL884" s="18" t="s">
        <v>153</v>
      </c>
      <c r="BM884" s="138" t="s">
        <v>1642</v>
      </c>
    </row>
    <row r="885" spans="2:65" s="1" customFormat="1" ht="11.25">
      <c r="B885" s="33"/>
      <c r="D885" s="140" t="s">
        <v>147</v>
      </c>
      <c r="F885" s="141" t="s">
        <v>1641</v>
      </c>
      <c r="I885" s="142"/>
      <c r="L885" s="33"/>
      <c r="M885" s="143"/>
      <c r="T885" s="54"/>
      <c r="AT885" s="18" t="s">
        <v>147</v>
      </c>
      <c r="AU885" s="18" t="s">
        <v>87</v>
      </c>
    </row>
    <row r="886" spans="2:65" s="1" customFormat="1" ht="11.25">
      <c r="B886" s="33"/>
      <c r="D886" s="163" t="s">
        <v>538</v>
      </c>
      <c r="F886" s="164" t="s">
        <v>1643</v>
      </c>
      <c r="I886" s="142"/>
      <c r="L886" s="33"/>
      <c r="M886" s="143"/>
      <c r="T886" s="54"/>
      <c r="AT886" s="18" t="s">
        <v>538</v>
      </c>
      <c r="AU886" s="18" t="s">
        <v>87</v>
      </c>
    </row>
    <row r="887" spans="2:65" s="13" customFormat="1" ht="11.25">
      <c r="B887" s="165"/>
      <c r="D887" s="140" t="s">
        <v>253</v>
      </c>
      <c r="E887" s="166" t="s">
        <v>21</v>
      </c>
      <c r="F887" s="167" t="s">
        <v>1644</v>
      </c>
      <c r="H887" s="166" t="s">
        <v>21</v>
      </c>
      <c r="I887" s="168"/>
      <c r="L887" s="165"/>
      <c r="M887" s="169"/>
      <c r="T887" s="170"/>
      <c r="AT887" s="166" t="s">
        <v>253</v>
      </c>
      <c r="AU887" s="166" t="s">
        <v>87</v>
      </c>
      <c r="AV887" s="13" t="s">
        <v>85</v>
      </c>
      <c r="AW887" s="13" t="s">
        <v>38</v>
      </c>
      <c r="AX887" s="13" t="s">
        <v>77</v>
      </c>
      <c r="AY887" s="166" t="s">
        <v>137</v>
      </c>
    </row>
    <row r="888" spans="2:65" s="12" customFormat="1" ht="11.25">
      <c r="B888" s="154"/>
      <c r="D888" s="140" t="s">
        <v>253</v>
      </c>
      <c r="E888" s="155" t="s">
        <v>576</v>
      </c>
      <c r="F888" s="156" t="s">
        <v>1645</v>
      </c>
      <c r="H888" s="157">
        <v>9.5020000000000007</v>
      </c>
      <c r="I888" s="158"/>
      <c r="L888" s="154"/>
      <c r="M888" s="159"/>
      <c r="T888" s="160"/>
      <c r="AT888" s="155" t="s">
        <v>253</v>
      </c>
      <c r="AU888" s="155" t="s">
        <v>87</v>
      </c>
      <c r="AV888" s="12" t="s">
        <v>87</v>
      </c>
      <c r="AW888" s="12" t="s">
        <v>38</v>
      </c>
      <c r="AX888" s="12" t="s">
        <v>85</v>
      </c>
      <c r="AY888" s="155" t="s">
        <v>137</v>
      </c>
    </row>
    <row r="889" spans="2:65" s="1" customFormat="1" ht="16.5" customHeight="1">
      <c r="B889" s="33"/>
      <c r="C889" s="145" t="s">
        <v>1646</v>
      </c>
      <c r="D889" s="145" t="s">
        <v>165</v>
      </c>
      <c r="E889" s="146" t="s">
        <v>1647</v>
      </c>
      <c r="F889" s="147" t="s">
        <v>1648</v>
      </c>
      <c r="G889" s="148" t="s">
        <v>262</v>
      </c>
      <c r="H889" s="149">
        <v>20.5</v>
      </c>
      <c r="I889" s="150"/>
      <c r="J889" s="151">
        <f>ROUND(I889*H889,2)</f>
        <v>0</v>
      </c>
      <c r="K889" s="147" t="s">
        <v>535</v>
      </c>
      <c r="L889" s="33"/>
      <c r="M889" s="152" t="s">
        <v>21</v>
      </c>
      <c r="N889" s="153" t="s">
        <v>48</v>
      </c>
      <c r="P889" s="136">
        <f>O889*H889</f>
        <v>0</v>
      </c>
      <c r="Q889" s="136">
        <v>0</v>
      </c>
      <c r="R889" s="136">
        <f>Q889*H889</f>
        <v>0</v>
      </c>
      <c r="S889" s="136">
        <v>8.5999999999999993E-2</v>
      </c>
      <c r="T889" s="137">
        <f>S889*H889</f>
        <v>1.7629999999999999</v>
      </c>
      <c r="AR889" s="138" t="s">
        <v>153</v>
      </c>
      <c r="AT889" s="138" t="s">
        <v>165</v>
      </c>
      <c r="AU889" s="138" t="s">
        <v>87</v>
      </c>
      <c r="AY889" s="18" t="s">
        <v>137</v>
      </c>
      <c r="BE889" s="139">
        <f>IF(N889="základní",J889,0)</f>
        <v>0</v>
      </c>
      <c r="BF889" s="139">
        <f>IF(N889="snížená",J889,0)</f>
        <v>0</v>
      </c>
      <c r="BG889" s="139">
        <f>IF(N889="zákl. přenesená",J889,0)</f>
        <v>0</v>
      </c>
      <c r="BH889" s="139">
        <f>IF(N889="sníž. přenesená",J889,0)</f>
        <v>0</v>
      </c>
      <c r="BI889" s="139">
        <f>IF(N889="nulová",J889,0)</f>
        <v>0</v>
      </c>
      <c r="BJ889" s="18" t="s">
        <v>85</v>
      </c>
      <c r="BK889" s="139">
        <f>ROUND(I889*H889,2)</f>
        <v>0</v>
      </c>
      <c r="BL889" s="18" t="s">
        <v>153</v>
      </c>
      <c r="BM889" s="138" t="s">
        <v>1649</v>
      </c>
    </row>
    <row r="890" spans="2:65" s="1" customFormat="1" ht="11.25">
      <c r="B890" s="33"/>
      <c r="D890" s="140" t="s">
        <v>147</v>
      </c>
      <c r="F890" s="141" t="s">
        <v>1650</v>
      </c>
      <c r="I890" s="142"/>
      <c r="L890" s="33"/>
      <c r="M890" s="143"/>
      <c r="T890" s="54"/>
      <c r="AT890" s="18" t="s">
        <v>147</v>
      </c>
      <c r="AU890" s="18" t="s">
        <v>87</v>
      </c>
    </row>
    <row r="891" spans="2:65" s="1" customFormat="1" ht="11.25">
      <c r="B891" s="33"/>
      <c r="D891" s="163" t="s">
        <v>538</v>
      </c>
      <c r="F891" s="164" t="s">
        <v>1651</v>
      </c>
      <c r="I891" s="142"/>
      <c r="L891" s="33"/>
      <c r="M891" s="143"/>
      <c r="T891" s="54"/>
      <c r="AT891" s="18" t="s">
        <v>538</v>
      </c>
      <c r="AU891" s="18" t="s">
        <v>87</v>
      </c>
    </row>
    <row r="892" spans="2:65" s="1" customFormat="1" ht="29.25">
      <c r="B892" s="33"/>
      <c r="D892" s="140" t="s">
        <v>149</v>
      </c>
      <c r="F892" s="144" t="s">
        <v>1652</v>
      </c>
      <c r="I892" s="142"/>
      <c r="L892" s="33"/>
      <c r="M892" s="143"/>
      <c r="T892" s="54"/>
      <c r="AT892" s="18" t="s">
        <v>149</v>
      </c>
      <c r="AU892" s="18" t="s">
        <v>87</v>
      </c>
    </row>
    <row r="893" spans="2:65" s="13" customFormat="1" ht="11.25">
      <c r="B893" s="165"/>
      <c r="D893" s="140" t="s">
        <v>253</v>
      </c>
      <c r="E893" s="166" t="s">
        <v>21</v>
      </c>
      <c r="F893" s="167" t="s">
        <v>1653</v>
      </c>
      <c r="H893" s="166" t="s">
        <v>21</v>
      </c>
      <c r="I893" s="168"/>
      <c r="L893" s="165"/>
      <c r="M893" s="169"/>
      <c r="T893" s="170"/>
      <c r="AT893" s="166" t="s">
        <v>253</v>
      </c>
      <c r="AU893" s="166" t="s">
        <v>87</v>
      </c>
      <c r="AV893" s="13" t="s">
        <v>85</v>
      </c>
      <c r="AW893" s="13" t="s">
        <v>38</v>
      </c>
      <c r="AX893" s="13" t="s">
        <v>77</v>
      </c>
      <c r="AY893" s="166" t="s">
        <v>137</v>
      </c>
    </row>
    <row r="894" spans="2:65" s="12" customFormat="1" ht="11.25">
      <c r="B894" s="154"/>
      <c r="D894" s="140" t="s">
        <v>253</v>
      </c>
      <c r="E894" s="155" t="s">
        <v>21</v>
      </c>
      <c r="F894" s="156" t="s">
        <v>1654</v>
      </c>
      <c r="H894" s="157">
        <v>20.5</v>
      </c>
      <c r="I894" s="158"/>
      <c r="L894" s="154"/>
      <c r="M894" s="159"/>
      <c r="T894" s="160"/>
      <c r="AT894" s="155" t="s">
        <v>253</v>
      </c>
      <c r="AU894" s="155" t="s">
        <v>87</v>
      </c>
      <c r="AV894" s="12" t="s">
        <v>87</v>
      </c>
      <c r="AW894" s="12" t="s">
        <v>38</v>
      </c>
      <c r="AX894" s="12" t="s">
        <v>77</v>
      </c>
      <c r="AY894" s="155" t="s">
        <v>137</v>
      </c>
    </row>
    <row r="895" spans="2:65" s="14" customFormat="1" ht="11.25">
      <c r="B895" s="178"/>
      <c r="D895" s="140" t="s">
        <v>253</v>
      </c>
      <c r="E895" s="179" t="s">
        <v>727</v>
      </c>
      <c r="F895" s="180" t="s">
        <v>837</v>
      </c>
      <c r="H895" s="181">
        <v>20.5</v>
      </c>
      <c r="I895" s="182"/>
      <c r="L895" s="178"/>
      <c r="M895" s="183"/>
      <c r="T895" s="184"/>
      <c r="AT895" s="179" t="s">
        <v>253</v>
      </c>
      <c r="AU895" s="179" t="s">
        <v>87</v>
      </c>
      <c r="AV895" s="14" t="s">
        <v>153</v>
      </c>
      <c r="AW895" s="14" t="s">
        <v>38</v>
      </c>
      <c r="AX895" s="14" t="s">
        <v>85</v>
      </c>
      <c r="AY895" s="179" t="s">
        <v>137</v>
      </c>
    </row>
    <row r="896" spans="2:65" s="1" customFormat="1" ht="16.5" customHeight="1">
      <c r="B896" s="33"/>
      <c r="C896" s="145" t="s">
        <v>1655</v>
      </c>
      <c r="D896" s="145" t="s">
        <v>165</v>
      </c>
      <c r="E896" s="146" t="s">
        <v>1656</v>
      </c>
      <c r="F896" s="147" t="s">
        <v>1657</v>
      </c>
      <c r="G896" s="148" t="s">
        <v>262</v>
      </c>
      <c r="H896" s="149">
        <v>316.10000000000002</v>
      </c>
      <c r="I896" s="150"/>
      <c r="J896" s="151">
        <f>ROUND(I896*H896,2)</f>
        <v>0</v>
      </c>
      <c r="K896" s="147" t="s">
        <v>535</v>
      </c>
      <c r="L896" s="33"/>
      <c r="M896" s="152" t="s">
        <v>21</v>
      </c>
      <c r="N896" s="153" t="s">
        <v>48</v>
      </c>
      <c r="P896" s="136">
        <f>O896*H896</f>
        <v>0</v>
      </c>
      <c r="Q896" s="136">
        <v>0</v>
      </c>
      <c r="R896" s="136">
        <f>Q896*H896</f>
        <v>0</v>
      </c>
      <c r="S896" s="136">
        <v>0.109</v>
      </c>
      <c r="T896" s="137">
        <f>S896*H896</f>
        <v>34.454900000000002</v>
      </c>
      <c r="AR896" s="138" t="s">
        <v>153</v>
      </c>
      <c r="AT896" s="138" t="s">
        <v>165</v>
      </c>
      <c r="AU896" s="138" t="s">
        <v>87</v>
      </c>
      <c r="AY896" s="18" t="s">
        <v>137</v>
      </c>
      <c r="BE896" s="139">
        <f>IF(N896="základní",J896,0)</f>
        <v>0</v>
      </c>
      <c r="BF896" s="139">
        <f>IF(N896="snížená",J896,0)</f>
        <v>0</v>
      </c>
      <c r="BG896" s="139">
        <f>IF(N896="zákl. přenesená",J896,0)</f>
        <v>0</v>
      </c>
      <c r="BH896" s="139">
        <f>IF(N896="sníž. přenesená",J896,0)</f>
        <v>0</v>
      </c>
      <c r="BI896" s="139">
        <f>IF(N896="nulová",J896,0)</f>
        <v>0</v>
      </c>
      <c r="BJ896" s="18" t="s">
        <v>85</v>
      </c>
      <c r="BK896" s="139">
        <f>ROUND(I896*H896,2)</f>
        <v>0</v>
      </c>
      <c r="BL896" s="18" t="s">
        <v>153</v>
      </c>
      <c r="BM896" s="138" t="s">
        <v>1658</v>
      </c>
    </row>
    <row r="897" spans="2:65" s="1" customFormat="1" ht="11.25">
      <c r="B897" s="33"/>
      <c r="D897" s="140" t="s">
        <v>147</v>
      </c>
      <c r="F897" s="141" t="s">
        <v>1659</v>
      </c>
      <c r="I897" s="142"/>
      <c r="L897" s="33"/>
      <c r="M897" s="143"/>
      <c r="T897" s="54"/>
      <c r="AT897" s="18" t="s">
        <v>147</v>
      </c>
      <c r="AU897" s="18" t="s">
        <v>87</v>
      </c>
    </row>
    <row r="898" spans="2:65" s="1" customFormat="1" ht="11.25">
      <c r="B898" s="33"/>
      <c r="D898" s="163" t="s">
        <v>538</v>
      </c>
      <c r="F898" s="164" t="s">
        <v>1660</v>
      </c>
      <c r="I898" s="142"/>
      <c r="L898" s="33"/>
      <c r="M898" s="143"/>
      <c r="T898" s="54"/>
      <c r="AT898" s="18" t="s">
        <v>538</v>
      </c>
      <c r="AU898" s="18" t="s">
        <v>87</v>
      </c>
    </row>
    <row r="899" spans="2:65" s="1" customFormat="1" ht="29.25">
      <c r="B899" s="33"/>
      <c r="D899" s="140" t="s">
        <v>149</v>
      </c>
      <c r="F899" s="144" t="s">
        <v>1661</v>
      </c>
      <c r="I899" s="142"/>
      <c r="L899" s="33"/>
      <c r="M899" s="143"/>
      <c r="T899" s="54"/>
      <c r="AT899" s="18" t="s">
        <v>149</v>
      </c>
      <c r="AU899" s="18" t="s">
        <v>87</v>
      </c>
    </row>
    <row r="900" spans="2:65" s="13" customFormat="1" ht="11.25">
      <c r="B900" s="165"/>
      <c r="D900" s="140" t="s">
        <v>253</v>
      </c>
      <c r="E900" s="166" t="s">
        <v>21</v>
      </c>
      <c r="F900" s="167" t="s">
        <v>1653</v>
      </c>
      <c r="H900" s="166" t="s">
        <v>21</v>
      </c>
      <c r="I900" s="168"/>
      <c r="L900" s="165"/>
      <c r="M900" s="169"/>
      <c r="T900" s="170"/>
      <c r="AT900" s="166" t="s">
        <v>253</v>
      </c>
      <c r="AU900" s="166" t="s">
        <v>87</v>
      </c>
      <c r="AV900" s="13" t="s">
        <v>85</v>
      </c>
      <c r="AW900" s="13" t="s">
        <v>38</v>
      </c>
      <c r="AX900" s="13" t="s">
        <v>77</v>
      </c>
      <c r="AY900" s="166" t="s">
        <v>137</v>
      </c>
    </row>
    <row r="901" spans="2:65" s="12" customFormat="1" ht="11.25">
      <c r="B901" s="154"/>
      <c r="D901" s="140" t="s">
        <v>253</v>
      </c>
      <c r="E901" s="155" t="s">
        <v>21</v>
      </c>
      <c r="F901" s="156" t="s">
        <v>1662</v>
      </c>
      <c r="H901" s="157">
        <v>316.10000000000002</v>
      </c>
      <c r="I901" s="158"/>
      <c r="L901" s="154"/>
      <c r="M901" s="159"/>
      <c r="T901" s="160"/>
      <c r="AT901" s="155" t="s">
        <v>253</v>
      </c>
      <c r="AU901" s="155" t="s">
        <v>87</v>
      </c>
      <c r="AV901" s="12" t="s">
        <v>87</v>
      </c>
      <c r="AW901" s="12" t="s">
        <v>38</v>
      </c>
      <c r="AX901" s="12" t="s">
        <v>77</v>
      </c>
      <c r="AY901" s="155" t="s">
        <v>137</v>
      </c>
    </row>
    <row r="902" spans="2:65" s="14" customFormat="1" ht="11.25">
      <c r="B902" s="178"/>
      <c r="D902" s="140" t="s">
        <v>253</v>
      </c>
      <c r="E902" s="179" t="s">
        <v>730</v>
      </c>
      <c r="F902" s="180" t="s">
        <v>837</v>
      </c>
      <c r="H902" s="181">
        <v>316.10000000000002</v>
      </c>
      <c r="I902" s="182"/>
      <c r="L902" s="178"/>
      <c r="M902" s="183"/>
      <c r="T902" s="184"/>
      <c r="AT902" s="179" t="s">
        <v>253</v>
      </c>
      <c r="AU902" s="179" t="s">
        <v>87</v>
      </c>
      <c r="AV902" s="14" t="s">
        <v>153</v>
      </c>
      <c r="AW902" s="14" t="s">
        <v>38</v>
      </c>
      <c r="AX902" s="14" t="s">
        <v>85</v>
      </c>
      <c r="AY902" s="179" t="s">
        <v>137</v>
      </c>
    </row>
    <row r="903" spans="2:65" s="1" customFormat="1" ht="16.5" customHeight="1">
      <c r="B903" s="33"/>
      <c r="C903" s="145" t="s">
        <v>1663</v>
      </c>
      <c r="D903" s="145" t="s">
        <v>165</v>
      </c>
      <c r="E903" s="146" t="s">
        <v>1664</v>
      </c>
      <c r="F903" s="147" t="s">
        <v>1665</v>
      </c>
      <c r="G903" s="148" t="s">
        <v>213</v>
      </c>
      <c r="H903" s="149">
        <v>29.6</v>
      </c>
      <c r="I903" s="150"/>
      <c r="J903" s="151">
        <f>ROUND(I903*H903,2)</f>
        <v>0</v>
      </c>
      <c r="K903" s="147" t="s">
        <v>535</v>
      </c>
      <c r="L903" s="33"/>
      <c r="M903" s="152" t="s">
        <v>21</v>
      </c>
      <c r="N903" s="153" t="s">
        <v>48</v>
      </c>
      <c r="P903" s="136">
        <f>O903*H903</f>
        <v>0</v>
      </c>
      <c r="Q903" s="136">
        <v>0</v>
      </c>
      <c r="R903" s="136">
        <f>Q903*H903</f>
        <v>0</v>
      </c>
      <c r="S903" s="136">
        <v>9.2499999999999995E-3</v>
      </c>
      <c r="T903" s="137">
        <f>S903*H903</f>
        <v>0.27379999999999999</v>
      </c>
      <c r="AR903" s="138" t="s">
        <v>153</v>
      </c>
      <c r="AT903" s="138" t="s">
        <v>165</v>
      </c>
      <c r="AU903" s="138" t="s">
        <v>87</v>
      </c>
      <c r="AY903" s="18" t="s">
        <v>137</v>
      </c>
      <c r="BE903" s="139">
        <f>IF(N903="základní",J903,0)</f>
        <v>0</v>
      </c>
      <c r="BF903" s="139">
        <f>IF(N903="snížená",J903,0)</f>
        <v>0</v>
      </c>
      <c r="BG903" s="139">
        <f>IF(N903="zákl. přenesená",J903,0)</f>
        <v>0</v>
      </c>
      <c r="BH903" s="139">
        <f>IF(N903="sníž. přenesená",J903,0)</f>
        <v>0</v>
      </c>
      <c r="BI903" s="139">
        <f>IF(N903="nulová",J903,0)</f>
        <v>0</v>
      </c>
      <c r="BJ903" s="18" t="s">
        <v>85</v>
      </c>
      <c r="BK903" s="139">
        <f>ROUND(I903*H903,2)</f>
        <v>0</v>
      </c>
      <c r="BL903" s="18" t="s">
        <v>153</v>
      </c>
      <c r="BM903" s="138" t="s">
        <v>1666</v>
      </c>
    </row>
    <row r="904" spans="2:65" s="1" customFormat="1" ht="11.25">
      <c r="B904" s="33"/>
      <c r="D904" s="140" t="s">
        <v>147</v>
      </c>
      <c r="F904" s="141" t="s">
        <v>1667</v>
      </c>
      <c r="I904" s="142"/>
      <c r="L904" s="33"/>
      <c r="M904" s="143"/>
      <c r="T904" s="54"/>
      <c r="AT904" s="18" t="s">
        <v>147</v>
      </c>
      <c r="AU904" s="18" t="s">
        <v>87</v>
      </c>
    </row>
    <row r="905" spans="2:65" s="1" customFormat="1" ht="11.25">
      <c r="B905" s="33"/>
      <c r="D905" s="163" t="s">
        <v>538</v>
      </c>
      <c r="F905" s="164" t="s">
        <v>1668</v>
      </c>
      <c r="I905" s="142"/>
      <c r="L905" s="33"/>
      <c r="M905" s="143"/>
      <c r="T905" s="54"/>
      <c r="AT905" s="18" t="s">
        <v>538</v>
      </c>
      <c r="AU905" s="18" t="s">
        <v>87</v>
      </c>
    </row>
    <row r="906" spans="2:65" s="13" customFormat="1" ht="11.25">
      <c r="B906" s="165"/>
      <c r="D906" s="140" t="s">
        <v>253</v>
      </c>
      <c r="E906" s="166" t="s">
        <v>21</v>
      </c>
      <c r="F906" s="167" t="s">
        <v>1329</v>
      </c>
      <c r="H906" s="166" t="s">
        <v>21</v>
      </c>
      <c r="I906" s="168"/>
      <c r="L906" s="165"/>
      <c r="M906" s="169"/>
      <c r="T906" s="170"/>
      <c r="AT906" s="166" t="s">
        <v>253</v>
      </c>
      <c r="AU906" s="166" t="s">
        <v>87</v>
      </c>
      <c r="AV906" s="13" t="s">
        <v>85</v>
      </c>
      <c r="AW906" s="13" t="s">
        <v>38</v>
      </c>
      <c r="AX906" s="13" t="s">
        <v>77</v>
      </c>
      <c r="AY906" s="166" t="s">
        <v>137</v>
      </c>
    </row>
    <row r="907" spans="2:65" s="12" customFormat="1" ht="11.25">
      <c r="B907" s="154"/>
      <c r="D907" s="140" t="s">
        <v>253</v>
      </c>
      <c r="E907" s="155" t="s">
        <v>601</v>
      </c>
      <c r="F907" s="156" t="s">
        <v>1669</v>
      </c>
      <c r="H907" s="157">
        <v>29.6</v>
      </c>
      <c r="I907" s="158"/>
      <c r="L907" s="154"/>
      <c r="M907" s="159"/>
      <c r="T907" s="160"/>
      <c r="AT907" s="155" t="s">
        <v>253</v>
      </c>
      <c r="AU907" s="155" t="s">
        <v>87</v>
      </c>
      <c r="AV907" s="12" t="s">
        <v>87</v>
      </c>
      <c r="AW907" s="12" t="s">
        <v>38</v>
      </c>
      <c r="AX907" s="12" t="s">
        <v>85</v>
      </c>
      <c r="AY907" s="155" t="s">
        <v>137</v>
      </c>
    </row>
    <row r="908" spans="2:65" s="1" customFormat="1" ht="16.5" customHeight="1">
      <c r="B908" s="33"/>
      <c r="C908" s="145" t="s">
        <v>1670</v>
      </c>
      <c r="D908" s="145" t="s">
        <v>165</v>
      </c>
      <c r="E908" s="146" t="s">
        <v>1671</v>
      </c>
      <c r="F908" s="147" t="s">
        <v>1672</v>
      </c>
      <c r="G908" s="148" t="s">
        <v>213</v>
      </c>
      <c r="H908" s="149">
        <v>496.47</v>
      </c>
      <c r="I908" s="150"/>
      <c r="J908" s="151">
        <f>ROUND(I908*H908,2)</f>
        <v>0</v>
      </c>
      <c r="K908" s="147" t="s">
        <v>535</v>
      </c>
      <c r="L908" s="33"/>
      <c r="M908" s="152" t="s">
        <v>21</v>
      </c>
      <c r="N908" s="153" t="s">
        <v>48</v>
      </c>
      <c r="P908" s="136">
        <f>O908*H908</f>
        <v>0</v>
      </c>
      <c r="Q908" s="136">
        <v>8.0000000000000007E-5</v>
      </c>
      <c r="R908" s="136">
        <f>Q908*H908</f>
        <v>3.9717600000000006E-2</v>
      </c>
      <c r="S908" s="136">
        <v>0</v>
      </c>
      <c r="T908" s="137">
        <f>S908*H908</f>
        <v>0</v>
      </c>
      <c r="AR908" s="138" t="s">
        <v>153</v>
      </c>
      <c r="AT908" s="138" t="s">
        <v>165</v>
      </c>
      <c r="AU908" s="138" t="s">
        <v>87</v>
      </c>
      <c r="AY908" s="18" t="s">
        <v>137</v>
      </c>
      <c r="BE908" s="139">
        <f>IF(N908="základní",J908,0)</f>
        <v>0</v>
      </c>
      <c r="BF908" s="139">
        <f>IF(N908="snížená",J908,0)</f>
        <v>0</v>
      </c>
      <c r="BG908" s="139">
        <f>IF(N908="zákl. přenesená",J908,0)</f>
        <v>0</v>
      </c>
      <c r="BH908" s="139">
        <f>IF(N908="sníž. přenesená",J908,0)</f>
        <v>0</v>
      </c>
      <c r="BI908" s="139">
        <f>IF(N908="nulová",J908,0)</f>
        <v>0</v>
      </c>
      <c r="BJ908" s="18" t="s">
        <v>85</v>
      </c>
      <c r="BK908" s="139">
        <f>ROUND(I908*H908,2)</f>
        <v>0</v>
      </c>
      <c r="BL908" s="18" t="s">
        <v>153</v>
      </c>
      <c r="BM908" s="138" t="s">
        <v>1673</v>
      </c>
    </row>
    <row r="909" spans="2:65" s="1" customFormat="1" ht="11.25">
      <c r="B909" s="33"/>
      <c r="D909" s="140" t="s">
        <v>147</v>
      </c>
      <c r="F909" s="141" t="s">
        <v>1674</v>
      </c>
      <c r="I909" s="142"/>
      <c r="L909" s="33"/>
      <c r="M909" s="143"/>
      <c r="T909" s="54"/>
      <c r="AT909" s="18" t="s">
        <v>147</v>
      </c>
      <c r="AU909" s="18" t="s">
        <v>87</v>
      </c>
    </row>
    <row r="910" spans="2:65" s="1" customFormat="1" ht="11.25">
      <c r="B910" s="33"/>
      <c r="D910" s="163" t="s">
        <v>538</v>
      </c>
      <c r="F910" s="164" t="s">
        <v>1675</v>
      </c>
      <c r="I910" s="142"/>
      <c r="L910" s="33"/>
      <c r="M910" s="143"/>
      <c r="T910" s="54"/>
      <c r="AT910" s="18" t="s">
        <v>538</v>
      </c>
      <c r="AU910" s="18" t="s">
        <v>87</v>
      </c>
    </row>
    <row r="911" spans="2:65" s="13" customFormat="1" ht="11.25">
      <c r="B911" s="165"/>
      <c r="D911" s="140" t="s">
        <v>253</v>
      </c>
      <c r="E911" s="166" t="s">
        <v>21</v>
      </c>
      <c r="F911" s="167" t="s">
        <v>1676</v>
      </c>
      <c r="H911" s="166" t="s">
        <v>21</v>
      </c>
      <c r="I911" s="168"/>
      <c r="L911" s="165"/>
      <c r="M911" s="169"/>
      <c r="T911" s="170"/>
      <c r="AT911" s="166" t="s">
        <v>253</v>
      </c>
      <c r="AU911" s="166" t="s">
        <v>87</v>
      </c>
      <c r="AV911" s="13" t="s">
        <v>85</v>
      </c>
      <c r="AW911" s="13" t="s">
        <v>38</v>
      </c>
      <c r="AX911" s="13" t="s">
        <v>77</v>
      </c>
      <c r="AY911" s="166" t="s">
        <v>137</v>
      </c>
    </row>
    <row r="912" spans="2:65" s="12" customFormat="1" ht="11.25">
      <c r="B912" s="154"/>
      <c r="D912" s="140" t="s">
        <v>253</v>
      </c>
      <c r="E912" s="155" t="s">
        <v>21</v>
      </c>
      <c r="F912" s="156" t="s">
        <v>1677</v>
      </c>
      <c r="H912" s="157">
        <v>210.45</v>
      </c>
      <c r="I912" s="158"/>
      <c r="L912" s="154"/>
      <c r="M912" s="159"/>
      <c r="T912" s="160"/>
      <c r="AT912" s="155" t="s">
        <v>253</v>
      </c>
      <c r="AU912" s="155" t="s">
        <v>87</v>
      </c>
      <c r="AV912" s="12" t="s">
        <v>87</v>
      </c>
      <c r="AW912" s="12" t="s">
        <v>38</v>
      </c>
      <c r="AX912" s="12" t="s">
        <v>77</v>
      </c>
      <c r="AY912" s="155" t="s">
        <v>137</v>
      </c>
    </row>
    <row r="913" spans="2:65" s="12" customFormat="1" ht="11.25">
      <c r="B913" s="154"/>
      <c r="D913" s="140" t="s">
        <v>253</v>
      </c>
      <c r="E913" s="155" t="s">
        <v>21</v>
      </c>
      <c r="F913" s="156" t="s">
        <v>1678</v>
      </c>
      <c r="H913" s="157">
        <v>280.2</v>
      </c>
      <c r="I913" s="158"/>
      <c r="L913" s="154"/>
      <c r="M913" s="159"/>
      <c r="T913" s="160"/>
      <c r="AT913" s="155" t="s">
        <v>253</v>
      </c>
      <c r="AU913" s="155" t="s">
        <v>87</v>
      </c>
      <c r="AV913" s="12" t="s">
        <v>87</v>
      </c>
      <c r="AW913" s="12" t="s">
        <v>38</v>
      </c>
      <c r="AX913" s="12" t="s">
        <v>77</v>
      </c>
      <c r="AY913" s="155" t="s">
        <v>137</v>
      </c>
    </row>
    <row r="914" spans="2:65" s="13" customFormat="1" ht="11.25">
      <c r="B914" s="165"/>
      <c r="D914" s="140" t="s">
        <v>253</v>
      </c>
      <c r="E914" s="166" t="s">
        <v>21</v>
      </c>
      <c r="F914" s="167" t="s">
        <v>1115</v>
      </c>
      <c r="H914" s="166" t="s">
        <v>21</v>
      </c>
      <c r="I914" s="168"/>
      <c r="L914" s="165"/>
      <c r="M914" s="169"/>
      <c r="T914" s="170"/>
      <c r="AT914" s="166" t="s">
        <v>253</v>
      </c>
      <c r="AU914" s="166" t="s">
        <v>87</v>
      </c>
      <c r="AV914" s="13" t="s">
        <v>85</v>
      </c>
      <c r="AW914" s="13" t="s">
        <v>38</v>
      </c>
      <c r="AX914" s="13" t="s">
        <v>77</v>
      </c>
      <c r="AY914" s="166" t="s">
        <v>137</v>
      </c>
    </row>
    <row r="915" spans="2:65" s="12" customFormat="1" ht="11.25">
      <c r="B915" s="154"/>
      <c r="D915" s="140" t="s">
        <v>253</v>
      </c>
      <c r="E915" s="155" t="s">
        <v>21</v>
      </c>
      <c r="F915" s="156" t="s">
        <v>1679</v>
      </c>
      <c r="H915" s="157">
        <v>5.82</v>
      </c>
      <c r="I915" s="158"/>
      <c r="L915" s="154"/>
      <c r="M915" s="159"/>
      <c r="T915" s="160"/>
      <c r="AT915" s="155" t="s">
        <v>253</v>
      </c>
      <c r="AU915" s="155" t="s">
        <v>87</v>
      </c>
      <c r="AV915" s="12" t="s">
        <v>87</v>
      </c>
      <c r="AW915" s="12" t="s">
        <v>38</v>
      </c>
      <c r="AX915" s="12" t="s">
        <v>77</v>
      </c>
      <c r="AY915" s="155" t="s">
        <v>137</v>
      </c>
    </row>
    <row r="916" spans="2:65" s="14" customFormat="1" ht="11.25">
      <c r="B916" s="178"/>
      <c r="D916" s="140" t="s">
        <v>253</v>
      </c>
      <c r="E916" s="179" t="s">
        <v>21</v>
      </c>
      <c r="F916" s="180" t="s">
        <v>837</v>
      </c>
      <c r="H916" s="181">
        <v>496.47</v>
      </c>
      <c r="I916" s="182"/>
      <c r="L916" s="178"/>
      <c r="M916" s="183"/>
      <c r="T916" s="184"/>
      <c r="AT916" s="179" t="s">
        <v>253</v>
      </c>
      <c r="AU916" s="179" t="s">
        <v>87</v>
      </c>
      <c r="AV916" s="14" t="s">
        <v>153</v>
      </c>
      <c r="AW916" s="14" t="s">
        <v>38</v>
      </c>
      <c r="AX916" s="14" t="s">
        <v>85</v>
      </c>
      <c r="AY916" s="179" t="s">
        <v>137</v>
      </c>
    </row>
    <row r="917" spans="2:65" s="1" customFormat="1" ht="21.75" customHeight="1">
      <c r="B917" s="33"/>
      <c r="C917" s="145" t="s">
        <v>1680</v>
      </c>
      <c r="D917" s="145" t="s">
        <v>165</v>
      </c>
      <c r="E917" s="146" t="s">
        <v>1681</v>
      </c>
      <c r="F917" s="147" t="s">
        <v>1682</v>
      </c>
      <c r="G917" s="148" t="s">
        <v>213</v>
      </c>
      <c r="H917" s="149">
        <v>13.05</v>
      </c>
      <c r="I917" s="150"/>
      <c r="J917" s="151">
        <f>ROUND(I917*H917,2)</f>
        <v>0</v>
      </c>
      <c r="K917" s="147" t="s">
        <v>21</v>
      </c>
      <c r="L917" s="33"/>
      <c r="M917" s="152" t="s">
        <v>21</v>
      </c>
      <c r="N917" s="153" t="s">
        <v>48</v>
      </c>
      <c r="P917" s="136">
        <f>O917*H917</f>
        <v>0</v>
      </c>
      <c r="Q917" s="136">
        <v>7.1000000000000002E-4</v>
      </c>
      <c r="R917" s="136">
        <f>Q917*H917</f>
        <v>9.2655000000000012E-3</v>
      </c>
      <c r="S917" s="136">
        <v>0</v>
      </c>
      <c r="T917" s="137">
        <f>S917*H917</f>
        <v>0</v>
      </c>
      <c r="AR917" s="138" t="s">
        <v>153</v>
      </c>
      <c r="AT917" s="138" t="s">
        <v>165</v>
      </c>
      <c r="AU917" s="138" t="s">
        <v>87</v>
      </c>
      <c r="AY917" s="18" t="s">
        <v>137</v>
      </c>
      <c r="BE917" s="139">
        <f>IF(N917="základní",J917,0)</f>
        <v>0</v>
      </c>
      <c r="BF917" s="139">
        <f>IF(N917="snížená",J917,0)</f>
        <v>0</v>
      </c>
      <c r="BG917" s="139">
        <f>IF(N917="zákl. přenesená",J917,0)</f>
        <v>0</v>
      </c>
      <c r="BH917" s="139">
        <f>IF(N917="sníž. přenesená",J917,0)</f>
        <v>0</v>
      </c>
      <c r="BI917" s="139">
        <f>IF(N917="nulová",J917,0)</f>
        <v>0</v>
      </c>
      <c r="BJ917" s="18" t="s">
        <v>85</v>
      </c>
      <c r="BK917" s="139">
        <f>ROUND(I917*H917,2)</f>
        <v>0</v>
      </c>
      <c r="BL917" s="18" t="s">
        <v>153</v>
      </c>
      <c r="BM917" s="138" t="s">
        <v>1683</v>
      </c>
    </row>
    <row r="918" spans="2:65" s="1" customFormat="1" ht="19.5">
      <c r="B918" s="33"/>
      <c r="D918" s="140" t="s">
        <v>147</v>
      </c>
      <c r="F918" s="141" t="s">
        <v>1684</v>
      </c>
      <c r="I918" s="142"/>
      <c r="L918" s="33"/>
      <c r="M918" s="143"/>
      <c r="T918" s="54"/>
      <c r="AT918" s="18" t="s">
        <v>147</v>
      </c>
      <c r="AU918" s="18" t="s">
        <v>87</v>
      </c>
    </row>
    <row r="919" spans="2:65" s="1" customFormat="1" ht="19.5">
      <c r="B919" s="33"/>
      <c r="D919" s="140" t="s">
        <v>149</v>
      </c>
      <c r="F919" s="144" t="s">
        <v>1685</v>
      </c>
      <c r="I919" s="142"/>
      <c r="L919" s="33"/>
      <c r="M919" s="143"/>
      <c r="T919" s="54"/>
      <c r="AT919" s="18" t="s">
        <v>149</v>
      </c>
      <c r="AU919" s="18" t="s">
        <v>87</v>
      </c>
    </row>
    <row r="920" spans="2:65" s="13" customFormat="1" ht="11.25">
      <c r="B920" s="165"/>
      <c r="D920" s="140" t="s">
        <v>253</v>
      </c>
      <c r="E920" s="166" t="s">
        <v>21</v>
      </c>
      <c r="F920" s="167" t="s">
        <v>1686</v>
      </c>
      <c r="H920" s="166" t="s">
        <v>21</v>
      </c>
      <c r="I920" s="168"/>
      <c r="L920" s="165"/>
      <c r="M920" s="169"/>
      <c r="T920" s="170"/>
      <c r="AT920" s="166" t="s">
        <v>253</v>
      </c>
      <c r="AU920" s="166" t="s">
        <v>87</v>
      </c>
      <c r="AV920" s="13" t="s">
        <v>85</v>
      </c>
      <c r="AW920" s="13" t="s">
        <v>38</v>
      </c>
      <c r="AX920" s="13" t="s">
        <v>77</v>
      </c>
      <c r="AY920" s="166" t="s">
        <v>137</v>
      </c>
    </row>
    <row r="921" spans="2:65" s="13" customFormat="1" ht="11.25">
      <c r="B921" s="165"/>
      <c r="D921" s="140" t="s">
        <v>253</v>
      </c>
      <c r="E921" s="166" t="s">
        <v>21</v>
      </c>
      <c r="F921" s="167" t="s">
        <v>1687</v>
      </c>
      <c r="H921" s="166" t="s">
        <v>21</v>
      </c>
      <c r="I921" s="168"/>
      <c r="L921" s="165"/>
      <c r="M921" s="169"/>
      <c r="T921" s="170"/>
      <c r="AT921" s="166" t="s">
        <v>253</v>
      </c>
      <c r="AU921" s="166" t="s">
        <v>87</v>
      </c>
      <c r="AV921" s="13" t="s">
        <v>85</v>
      </c>
      <c r="AW921" s="13" t="s">
        <v>38</v>
      </c>
      <c r="AX921" s="13" t="s">
        <v>77</v>
      </c>
      <c r="AY921" s="166" t="s">
        <v>137</v>
      </c>
    </row>
    <row r="922" spans="2:65" s="12" customFormat="1" ht="11.25">
      <c r="B922" s="154"/>
      <c r="D922" s="140" t="s">
        <v>253</v>
      </c>
      <c r="E922" s="155" t="s">
        <v>21</v>
      </c>
      <c r="F922" s="156" t="s">
        <v>1688</v>
      </c>
      <c r="H922" s="157">
        <v>11.65</v>
      </c>
      <c r="I922" s="158"/>
      <c r="L922" s="154"/>
      <c r="M922" s="159"/>
      <c r="T922" s="160"/>
      <c r="AT922" s="155" t="s">
        <v>253</v>
      </c>
      <c r="AU922" s="155" t="s">
        <v>87</v>
      </c>
      <c r="AV922" s="12" t="s">
        <v>87</v>
      </c>
      <c r="AW922" s="12" t="s">
        <v>38</v>
      </c>
      <c r="AX922" s="12" t="s">
        <v>77</v>
      </c>
      <c r="AY922" s="155" t="s">
        <v>137</v>
      </c>
    </row>
    <row r="923" spans="2:65" s="13" customFormat="1" ht="11.25">
      <c r="B923" s="165"/>
      <c r="D923" s="140" t="s">
        <v>253</v>
      </c>
      <c r="E923" s="166" t="s">
        <v>21</v>
      </c>
      <c r="F923" s="167" t="s">
        <v>1689</v>
      </c>
      <c r="H923" s="166" t="s">
        <v>21</v>
      </c>
      <c r="I923" s="168"/>
      <c r="L923" s="165"/>
      <c r="M923" s="169"/>
      <c r="T923" s="170"/>
      <c r="AT923" s="166" t="s">
        <v>253</v>
      </c>
      <c r="AU923" s="166" t="s">
        <v>87</v>
      </c>
      <c r="AV923" s="13" t="s">
        <v>85</v>
      </c>
      <c r="AW923" s="13" t="s">
        <v>38</v>
      </c>
      <c r="AX923" s="13" t="s">
        <v>77</v>
      </c>
      <c r="AY923" s="166" t="s">
        <v>137</v>
      </c>
    </row>
    <row r="924" spans="2:65" s="12" customFormat="1" ht="11.25">
      <c r="B924" s="154"/>
      <c r="D924" s="140" t="s">
        <v>253</v>
      </c>
      <c r="E924" s="155" t="s">
        <v>21</v>
      </c>
      <c r="F924" s="156" t="s">
        <v>1690</v>
      </c>
      <c r="H924" s="157">
        <v>1.4</v>
      </c>
      <c r="I924" s="158"/>
      <c r="L924" s="154"/>
      <c r="M924" s="159"/>
      <c r="T924" s="160"/>
      <c r="AT924" s="155" t="s">
        <v>253</v>
      </c>
      <c r="AU924" s="155" t="s">
        <v>87</v>
      </c>
      <c r="AV924" s="12" t="s">
        <v>87</v>
      </c>
      <c r="AW924" s="12" t="s">
        <v>38</v>
      </c>
      <c r="AX924" s="12" t="s">
        <v>77</v>
      </c>
      <c r="AY924" s="155" t="s">
        <v>137</v>
      </c>
    </row>
    <row r="925" spans="2:65" s="14" customFormat="1" ht="11.25">
      <c r="B925" s="178"/>
      <c r="D925" s="140" t="s">
        <v>253</v>
      </c>
      <c r="E925" s="179" t="s">
        <v>21</v>
      </c>
      <c r="F925" s="180" t="s">
        <v>837</v>
      </c>
      <c r="H925" s="181">
        <v>13.05</v>
      </c>
      <c r="I925" s="182"/>
      <c r="L925" s="178"/>
      <c r="M925" s="183"/>
      <c r="T925" s="184"/>
      <c r="AT925" s="179" t="s">
        <v>253</v>
      </c>
      <c r="AU925" s="179" t="s">
        <v>87</v>
      </c>
      <c r="AV925" s="14" t="s">
        <v>153</v>
      </c>
      <c r="AW925" s="14" t="s">
        <v>38</v>
      </c>
      <c r="AX925" s="14" t="s">
        <v>85</v>
      </c>
      <c r="AY925" s="179" t="s">
        <v>137</v>
      </c>
    </row>
    <row r="926" spans="2:65" s="1" customFormat="1" ht="16.5" customHeight="1">
      <c r="B926" s="33"/>
      <c r="C926" s="145" t="s">
        <v>1691</v>
      </c>
      <c r="D926" s="145" t="s">
        <v>165</v>
      </c>
      <c r="E926" s="146" t="s">
        <v>1692</v>
      </c>
      <c r="F926" s="147" t="s">
        <v>1693</v>
      </c>
      <c r="G926" s="148" t="s">
        <v>213</v>
      </c>
      <c r="H926" s="149">
        <v>6.96</v>
      </c>
      <c r="I926" s="150"/>
      <c r="J926" s="151">
        <f>ROUND(I926*H926,2)</f>
        <v>0</v>
      </c>
      <c r="K926" s="147" t="s">
        <v>535</v>
      </c>
      <c r="L926" s="33"/>
      <c r="M926" s="152" t="s">
        <v>21</v>
      </c>
      <c r="N926" s="153" t="s">
        <v>48</v>
      </c>
      <c r="P926" s="136">
        <f>O926*H926</f>
        <v>0</v>
      </c>
      <c r="Q926" s="136">
        <v>9.1E-4</v>
      </c>
      <c r="R926" s="136">
        <f>Q926*H926</f>
        <v>6.3336E-3</v>
      </c>
      <c r="S926" s="136">
        <v>2.8E-3</v>
      </c>
      <c r="T926" s="137">
        <f>S926*H926</f>
        <v>1.9487999999999998E-2</v>
      </c>
      <c r="AR926" s="138" t="s">
        <v>153</v>
      </c>
      <c r="AT926" s="138" t="s">
        <v>165</v>
      </c>
      <c r="AU926" s="138" t="s">
        <v>87</v>
      </c>
      <c r="AY926" s="18" t="s">
        <v>137</v>
      </c>
      <c r="BE926" s="139">
        <f>IF(N926="základní",J926,0)</f>
        <v>0</v>
      </c>
      <c r="BF926" s="139">
        <f>IF(N926="snížená",J926,0)</f>
        <v>0</v>
      </c>
      <c r="BG926" s="139">
        <f>IF(N926="zákl. přenesená",J926,0)</f>
        <v>0</v>
      </c>
      <c r="BH926" s="139">
        <f>IF(N926="sníž. přenesená",J926,0)</f>
        <v>0</v>
      </c>
      <c r="BI926" s="139">
        <f>IF(N926="nulová",J926,0)</f>
        <v>0</v>
      </c>
      <c r="BJ926" s="18" t="s">
        <v>85</v>
      </c>
      <c r="BK926" s="139">
        <f>ROUND(I926*H926,2)</f>
        <v>0</v>
      </c>
      <c r="BL926" s="18" t="s">
        <v>153</v>
      </c>
      <c r="BM926" s="138" t="s">
        <v>1694</v>
      </c>
    </row>
    <row r="927" spans="2:65" s="1" customFormat="1" ht="19.5">
      <c r="B927" s="33"/>
      <c r="D927" s="140" t="s">
        <v>147</v>
      </c>
      <c r="F927" s="141" t="s">
        <v>1695</v>
      </c>
      <c r="I927" s="142"/>
      <c r="L927" s="33"/>
      <c r="M927" s="143"/>
      <c r="T927" s="54"/>
      <c r="AT927" s="18" t="s">
        <v>147</v>
      </c>
      <c r="AU927" s="18" t="s">
        <v>87</v>
      </c>
    </row>
    <row r="928" spans="2:65" s="1" customFormat="1" ht="11.25">
      <c r="B928" s="33"/>
      <c r="D928" s="163" t="s">
        <v>538</v>
      </c>
      <c r="F928" s="164" t="s">
        <v>1696</v>
      </c>
      <c r="I928" s="142"/>
      <c r="L928" s="33"/>
      <c r="M928" s="143"/>
      <c r="T928" s="54"/>
      <c r="AT928" s="18" t="s">
        <v>538</v>
      </c>
      <c r="AU928" s="18" t="s">
        <v>87</v>
      </c>
    </row>
    <row r="929" spans="2:65" s="13" customFormat="1" ht="11.25">
      <c r="B929" s="165"/>
      <c r="D929" s="140" t="s">
        <v>253</v>
      </c>
      <c r="E929" s="166" t="s">
        <v>21</v>
      </c>
      <c r="F929" s="167" t="s">
        <v>1697</v>
      </c>
      <c r="H929" s="166" t="s">
        <v>21</v>
      </c>
      <c r="I929" s="168"/>
      <c r="L929" s="165"/>
      <c r="M929" s="169"/>
      <c r="T929" s="170"/>
      <c r="AT929" s="166" t="s">
        <v>253</v>
      </c>
      <c r="AU929" s="166" t="s">
        <v>87</v>
      </c>
      <c r="AV929" s="13" t="s">
        <v>85</v>
      </c>
      <c r="AW929" s="13" t="s">
        <v>38</v>
      </c>
      <c r="AX929" s="13" t="s">
        <v>77</v>
      </c>
      <c r="AY929" s="166" t="s">
        <v>137</v>
      </c>
    </row>
    <row r="930" spans="2:65" s="12" customFormat="1" ht="11.25">
      <c r="B930" s="154"/>
      <c r="D930" s="140" t="s">
        <v>253</v>
      </c>
      <c r="E930" s="155" t="s">
        <v>748</v>
      </c>
      <c r="F930" s="156" t="s">
        <v>1698</v>
      </c>
      <c r="H930" s="157">
        <v>6.96</v>
      </c>
      <c r="I930" s="158"/>
      <c r="L930" s="154"/>
      <c r="M930" s="159"/>
      <c r="T930" s="160"/>
      <c r="AT930" s="155" t="s">
        <v>253</v>
      </c>
      <c r="AU930" s="155" t="s">
        <v>87</v>
      </c>
      <c r="AV930" s="12" t="s">
        <v>87</v>
      </c>
      <c r="AW930" s="12" t="s">
        <v>38</v>
      </c>
      <c r="AX930" s="12" t="s">
        <v>85</v>
      </c>
      <c r="AY930" s="155" t="s">
        <v>137</v>
      </c>
    </row>
    <row r="931" spans="2:65" s="1" customFormat="1" ht="16.5" customHeight="1">
      <c r="B931" s="33"/>
      <c r="C931" s="145" t="s">
        <v>1699</v>
      </c>
      <c r="D931" s="145" t="s">
        <v>165</v>
      </c>
      <c r="E931" s="146" t="s">
        <v>1700</v>
      </c>
      <c r="F931" s="147" t="s">
        <v>1701</v>
      </c>
      <c r="G931" s="148" t="s">
        <v>213</v>
      </c>
      <c r="H931" s="149">
        <v>6.96</v>
      </c>
      <c r="I931" s="150"/>
      <c r="J931" s="151">
        <f>ROUND(I931*H931,2)</f>
        <v>0</v>
      </c>
      <c r="K931" s="147" t="s">
        <v>535</v>
      </c>
      <c r="L931" s="33"/>
      <c r="M931" s="152" t="s">
        <v>21</v>
      </c>
      <c r="N931" s="153" t="s">
        <v>48</v>
      </c>
      <c r="P931" s="136">
        <f>O931*H931</f>
        <v>0</v>
      </c>
      <c r="Q931" s="136">
        <v>0</v>
      </c>
      <c r="R931" s="136">
        <f>Q931*H931</f>
        <v>0</v>
      </c>
      <c r="S931" s="136">
        <v>0</v>
      </c>
      <c r="T931" s="137">
        <f>S931*H931</f>
        <v>0</v>
      </c>
      <c r="AR931" s="138" t="s">
        <v>153</v>
      </c>
      <c r="AT931" s="138" t="s">
        <v>165</v>
      </c>
      <c r="AU931" s="138" t="s">
        <v>87</v>
      </c>
      <c r="AY931" s="18" t="s">
        <v>137</v>
      </c>
      <c r="BE931" s="139">
        <f>IF(N931="základní",J931,0)</f>
        <v>0</v>
      </c>
      <c r="BF931" s="139">
        <f>IF(N931="snížená",J931,0)</f>
        <v>0</v>
      </c>
      <c r="BG931" s="139">
        <f>IF(N931="zákl. přenesená",J931,0)</f>
        <v>0</v>
      </c>
      <c r="BH931" s="139">
        <f>IF(N931="sníž. přenesená",J931,0)</f>
        <v>0</v>
      </c>
      <c r="BI931" s="139">
        <f>IF(N931="nulová",J931,0)</f>
        <v>0</v>
      </c>
      <c r="BJ931" s="18" t="s">
        <v>85</v>
      </c>
      <c r="BK931" s="139">
        <f>ROUND(I931*H931,2)</f>
        <v>0</v>
      </c>
      <c r="BL931" s="18" t="s">
        <v>153</v>
      </c>
      <c r="BM931" s="138" t="s">
        <v>1702</v>
      </c>
    </row>
    <row r="932" spans="2:65" s="1" customFormat="1" ht="19.5">
      <c r="B932" s="33"/>
      <c r="D932" s="140" t="s">
        <v>147</v>
      </c>
      <c r="F932" s="141" t="s">
        <v>1703</v>
      </c>
      <c r="I932" s="142"/>
      <c r="L932" s="33"/>
      <c r="M932" s="143"/>
      <c r="T932" s="54"/>
      <c r="AT932" s="18" t="s">
        <v>147</v>
      </c>
      <c r="AU932" s="18" t="s">
        <v>87</v>
      </c>
    </row>
    <row r="933" spans="2:65" s="1" customFormat="1" ht="11.25">
      <c r="B933" s="33"/>
      <c r="D933" s="163" t="s">
        <v>538</v>
      </c>
      <c r="F933" s="164" t="s">
        <v>1704</v>
      </c>
      <c r="I933" s="142"/>
      <c r="L933" s="33"/>
      <c r="M933" s="143"/>
      <c r="T933" s="54"/>
      <c r="AT933" s="18" t="s">
        <v>538</v>
      </c>
      <c r="AU933" s="18" t="s">
        <v>87</v>
      </c>
    </row>
    <row r="934" spans="2:65" s="12" customFormat="1" ht="11.25">
      <c r="B934" s="154"/>
      <c r="D934" s="140" t="s">
        <v>253</v>
      </c>
      <c r="E934" s="155" t="s">
        <v>21</v>
      </c>
      <c r="F934" s="156" t="s">
        <v>748</v>
      </c>
      <c r="H934" s="157">
        <v>6.96</v>
      </c>
      <c r="I934" s="158"/>
      <c r="L934" s="154"/>
      <c r="M934" s="159"/>
      <c r="T934" s="160"/>
      <c r="AT934" s="155" t="s">
        <v>253</v>
      </c>
      <c r="AU934" s="155" t="s">
        <v>87</v>
      </c>
      <c r="AV934" s="12" t="s">
        <v>87</v>
      </c>
      <c r="AW934" s="12" t="s">
        <v>38</v>
      </c>
      <c r="AX934" s="12" t="s">
        <v>85</v>
      </c>
      <c r="AY934" s="155" t="s">
        <v>137</v>
      </c>
    </row>
    <row r="935" spans="2:65" s="1" customFormat="1" ht="16.5" customHeight="1">
      <c r="B935" s="33"/>
      <c r="C935" s="145" t="s">
        <v>1705</v>
      </c>
      <c r="D935" s="145" t="s">
        <v>165</v>
      </c>
      <c r="E935" s="146" t="s">
        <v>1706</v>
      </c>
      <c r="F935" s="147" t="s">
        <v>1707</v>
      </c>
      <c r="G935" s="148" t="s">
        <v>484</v>
      </c>
      <c r="H935" s="149">
        <v>35</v>
      </c>
      <c r="I935" s="150"/>
      <c r="J935" s="151">
        <f>ROUND(I935*H935,2)</f>
        <v>0</v>
      </c>
      <c r="K935" s="147" t="s">
        <v>535</v>
      </c>
      <c r="L935" s="33"/>
      <c r="M935" s="152" t="s">
        <v>21</v>
      </c>
      <c r="N935" s="153" t="s">
        <v>48</v>
      </c>
      <c r="P935" s="136">
        <f>O935*H935</f>
        <v>0</v>
      </c>
      <c r="Q935" s="136">
        <v>0</v>
      </c>
      <c r="R935" s="136">
        <f>Q935*H935</f>
        <v>0</v>
      </c>
      <c r="S935" s="136">
        <v>2.1999999999999999E-2</v>
      </c>
      <c r="T935" s="137">
        <f>S935*H935</f>
        <v>0.76999999999999991</v>
      </c>
      <c r="AR935" s="138" t="s">
        <v>153</v>
      </c>
      <c r="AT935" s="138" t="s">
        <v>165</v>
      </c>
      <c r="AU935" s="138" t="s">
        <v>87</v>
      </c>
      <c r="AY935" s="18" t="s">
        <v>137</v>
      </c>
      <c r="BE935" s="139">
        <f>IF(N935="základní",J935,0)</f>
        <v>0</v>
      </c>
      <c r="BF935" s="139">
        <f>IF(N935="snížená",J935,0)</f>
        <v>0</v>
      </c>
      <c r="BG935" s="139">
        <f>IF(N935="zákl. přenesená",J935,0)</f>
        <v>0</v>
      </c>
      <c r="BH935" s="139">
        <f>IF(N935="sníž. přenesená",J935,0)</f>
        <v>0</v>
      </c>
      <c r="BI935" s="139">
        <f>IF(N935="nulová",J935,0)</f>
        <v>0</v>
      </c>
      <c r="BJ935" s="18" t="s">
        <v>85</v>
      </c>
      <c r="BK935" s="139">
        <f>ROUND(I935*H935,2)</f>
        <v>0</v>
      </c>
      <c r="BL935" s="18" t="s">
        <v>153</v>
      </c>
      <c r="BM935" s="138" t="s">
        <v>1708</v>
      </c>
    </row>
    <row r="936" spans="2:65" s="1" customFormat="1" ht="11.25">
      <c r="B936" s="33"/>
      <c r="D936" s="140" t="s">
        <v>147</v>
      </c>
      <c r="F936" s="141" t="s">
        <v>1709</v>
      </c>
      <c r="I936" s="142"/>
      <c r="L936" s="33"/>
      <c r="M936" s="143"/>
      <c r="T936" s="54"/>
      <c r="AT936" s="18" t="s">
        <v>147</v>
      </c>
      <c r="AU936" s="18" t="s">
        <v>87</v>
      </c>
    </row>
    <row r="937" spans="2:65" s="1" customFormat="1" ht="11.25">
      <c r="B937" s="33"/>
      <c r="D937" s="163" t="s">
        <v>538</v>
      </c>
      <c r="F937" s="164" t="s">
        <v>1710</v>
      </c>
      <c r="I937" s="142"/>
      <c r="L937" s="33"/>
      <c r="M937" s="143"/>
      <c r="T937" s="54"/>
      <c r="AT937" s="18" t="s">
        <v>538</v>
      </c>
      <c r="AU937" s="18" t="s">
        <v>87</v>
      </c>
    </row>
    <row r="938" spans="2:65" s="13" customFormat="1" ht="11.25">
      <c r="B938" s="165"/>
      <c r="D938" s="140" t="s">
        <v>253</v>
      </c>
      <c r="E938" s="166" t="s">
        <v>21</v>
      </c>
      <c r="F938" s="167" t="s">
        <v>1481</v>
      </c>
      <c r="H938" s="166" t="s">
        <v>21</v>
      </c>
      <c r="I938" s="168"/>
      <c r="L938" s="165"/>
      <c r="M938" s="169"/>
      <c r="T938" s="170"/>
      <c r="AT938" s="166" t="s">
        <v>253</v>
      </c>
      <c r="AU938" s="166" t="s">
        <v>87</v>
      </c>
      <c r="AV938" s="13" t="s">
        <v>85</v>
      </c>
      <c r="AW938" s="13" t="s">
        <v>38</v>
      </c>
      <c r="AX938" s="13" t="s">
        <v>77</v>
      </c>
      <c r="AY938" s="166" t="s">
        <v>137</v>
      </c>
    </row>
    <row r="939" spans="2:65" s="12" customFormat="1" ht="11.25">
      <c r="B939" s="154"/>
      <c r="D939" s="140" t="s">
        <v>253</v>
      </c>
      <c r="E939" s="155" t="s">
        <v>819</v>
      </c>
      <c r="F939" s="156" t="s">
        <v>1711</v>
      </c>
      <c r="H939" s="157">
        <v>35</v>
      </c>
      <c r="I939" s="158"/>
      <c r="L939" s="154"/>
      <c r="M939" s="159"/>
      <c r="T939" s="160"/>
      <c r="AT939" s="155" t="s">
        <v>253</v>
      </c>
      <c r="AU939" s="155" t="s">
        <v>87</v>
      </c>
      <c r="AV939" s="12" t="s">
        <v>87</v>
      </c>
      <c r="AW939" s="12" t="s">
        <v>38</v>
      </c>
      <c r="AX939" s="12" t="s">
        <v>85</v>
      </c>
      <c r="AY939" s="155" t="s">
        <v>137</v>
      </c>
    </row>
    <row r="940" spans="2:65" s="1" customFormat="1" ht="16.5" customHeight="1">
      <c r="B940" s="33"/>
      <c r="C940" s="145" t="s">
        <v>1712</v>
      </c>
      <c r="D940" s="145" t="s">
        <v>165</v>
      </c>
      <c r="E940" s="146" t="s">
        <v>1713</v>
      </c>
      <c r="F940" s="147" t="s">
        <v>1714</v>
      </c>
      <c r="G940" s="148" t="s">
        <v>484</v>
      </c>
      <c r="H940" s="149">
        <v>35</v>
      </c>
      <c r="I940" s="150"/>
      <c r="J940" s="151">
        <f>ROUND(I940*H940,2)</f>
        <v>0</v>
      </c>
      <c r="K940" s="147" t="s">
        <v>535</v>
      </c>
      <c r="L940" s="33"/>
      <c r="M940" s="152" t="s">
        <v>21</v>
      </c>
      <c r="N940" s="153" t="s">
        <v>48</v>
      </c>
      <c r="P940" s="136">
        <f>O940*H940</f>
        <v>0</v>
      </c>
      <c r="Q940" s="136">
        <v>0</v>
      </c>
      <c r="R940" s="136">
        <f>Q940*H940</f>
        <v>0</v>
      </c>
      <c r="S940" s="136">
        <v>6.5000000000000002E-2</v>
      </c>
      <c r="T940" s="137">
        <f>S940*H940</f>
        <v>2.2749999999999999</v>
      </c>
      <c r="AR940" s="138" t="s">
        <v>153</v>
      </c>
      <c r="AT940" s="138" t="s">
        <v>165</v>
      </c>
      <c r="AU940" s="138" t="s">
        <v>87</v>
      </c>
      <c r="AY940" s="18" t="s">
        <v>137</v>
      </c>
      <c r="BE940" s="139">
        <f>IF(N940="základní",J940,0)</f>
        <v>0</v>
      </c>
      <c r="BF940" s="139">
        <f>IF(N940="snížená",J940,0)</f>
        <v>0</v>
      </c>
      <c r="BG940" s="139">
        <f>IF(N940="zákl. přenesená",J940,0)</f>
        <v>0</v>
      </c>
      <c r="BH940" s="139">
        <f>IF(N940="sníž. přenesená",J940,0)</f>
        <v>0</v>
      </c>
      <c r="BI940" s="139">
        <f>IF(N940="nulová",J940,0)</f>
        <v>0</v>
      </c>
      <c r="BJ940" s="18" t="s">
        <v>85</v>
      </c>
      <c r="BK940" s="139">
        <f>ROUND(I940*H940,2)</f>
        <v>0</v>
      </c>
      <c r="BL940" s="18" t="s">
        <v>153</v>
      </c>
      <c r="BM940" s="138" t="s">
        <v>1715</v>
      </c>
    </row>
    <row r="941" spans="2:65" s="1" customFormat="1" ht="11.25">
      <c r="B941" s="33"/>
      <c r="D941" s="140" t="s">
        <v>147</v>
      </c>
      <c r="F941" s="141" t="s">
        <v>1716</v>
      </c>
      <c r="I941" s="142"/>
      <c r="L941" s="33"/>
      <c r="M941" s="143"/>
      <c r="T941" s="54"/>
      <c r="AT941" s="18" t="s">
        <v>147</v>
      </c>
      <c r="AU941" s="18" t="s">
        <v>87</v>
      </c>
    </row>
    <row r="942" spans="2:65" s="1" customFormat="1" ht="11.25">
      <c r="B942" s="33"/>
      <c r="D942" s="163" t="s">
        <v>538</v>
      </c>
      <c r="F942" s="164" t="s">
        <v>1717</v>
      </c>
      <c r="I942" s="142"/>
      <c r="L942" s="33"/>
      <c r="M942" s="143"/>
      <c r="T942" s="54"/>
      <c r="AT942" s="18" t="s">
        <v>538</v>
      </c>
      <c r="AU942" s="18" t="s">
        <v>87</v>
      </c>
    </row>
    <row r="943" spans="2:65" s="12" customFormat="1" ht="11.25">
      <c r="B943" s="154"/>
      <c r="D943" s="140" t="s">
        <v>253</v>
      </c>
      <c r="E943" s="155" t="s">
        <v>21</v>
      </c>
      <c r="F943" s="156" t="s">
        <v>819</v>
      </c>
      <c r="H943" s="157">
        <v>35</v>
      </c>
      <c r="I943" s="158"/>
      <c r="L943" s="154"/>
      <c r="M943" s="159"/>
      <c r="T943" s="160"/>
      <c r="AT943" s="155" t="s">
        <v>253</v>
      </c>
      <c r="AU943" s="155" t="s">
        <v>87</v>
      </c>
      <c r="AV943" s="12" t="s">
        <v>87</v>
      </c>
      <c r="AW943" s="12" t="s">
        <v>38</v>
      </c>
      <c r="AX943" s="12" t="s">
        <v>85</v>
      </c>
      <c r="AY943" s="155" t="s">
        <v>137</v>
      </c>
    </row>
    <row r="944" spans="2:65" s="1" customFormat="1" ht="16.5" customHeight="1">
      <c r="B944" s="33"/>
      <c r="C944" s="145" t="s">
        <v>1718</v>
      </c>
      <c r="D944" s="145" t="s">
        <v>165</v>
      </c>
      <c r="E944" s="146" t="s">
        <v>1719</v>
      </c>
      <c r="F944" s="147" t="s">
        <v>1720</v>
      </c>
      <c r="G944" s="148" t="s">
        <v>484</v>
      </c>
      <c r="H944" s="149">
        <v>1243.2</v>
      </c>
      <c r="I944" s="150"/>
      <c r="J944" s="151">
        <f>ROUND(I944*H944,2)</f>
        <v>0</v>
      </c>
      <c r="K944" s="147" t="s">
        <v>535</v>
      </c>
      <c r="L944" s="33"/>
      <c r="M944" s="152" t="s">
        <v>21</v>
      </c>
      <c r="N944" s="153" t="s">
        <v>48</v>
      </c>
      <c r="P944" s="136">
        <f>O944*H944</f>
        <v>0</v>
      </c>
      <c r="Q944" s="136">
        <v>0</v>
      </c>
      <c r="R944" s="136">
        <f>Q944*H944</f>
        <v>0</v>
      </c>
      <c r="S944" s="136">
        <v>0</v>
      </c>
      <c r="T944" s="137">
        <f>S944*H944</f>
        <v>0</v>
      </c>
      <c r="AR944" s="138" t="s">
        <v>153</v>
      </c>
      <c r="AT944" s="138" t="s">
        <v>165</v>
      </c>
      <c r="AU944" s="138" t="s">
        <v>87</v>
      </c>
      <c r="AY944" s="18" t="s">
        <v>137</v>
      </c>
      <c r="BE944" s="139">
        <f>IF(N944="základní",J944,0)</f>
        <v>0</v>
      </c>
      <c r="BF944" s="139">
        <f>IF(N944="snížená",J944,0)</f>
        <v>0</v>
      </c>
      <c r="BG944" s="139">
        <f>IF(N944="zákl. přenesená",J944,0)</f>
        <v>0</v>
      </c>
      <c r="BH944" s="139">
        <f>IF(N944="sníž. přenesená",J944,0)</f>
        <v>0</v>
      </c>
      <c r="BI944" s="139">
        <f>IF(N944="nulová",J944,0)</f>
        <v>0</v>
      </c>
      <c r="BJ944" s="18" t="s">
        <v>85</v>
      </c>
      <c r="BK944" s="139">
        <f>ROUND(I944*H944,2)</f>
        <v>0</v>
      </c>
      <c r="BL944" s="18" t="s">
        <v>153</v>
      </c>
      <c r="BM944" s="138" t="s">
        <v>1721</v>
      </c>
    </row>
    <row r="945" spans="2:65" s="1" customFormat="1" ht="11.25">
      <c r="B945" s="33"/>
      <c r="D945" s="140" t="s">
        <v>147</v>
      </c>
      <c r="F945" s="141" t="s">
        <v>1720</v>
      </c>
      <c r="I945" s="142"/>
      <c r="L945" s="33"/>
      <c r="M945" s="143"/>
      <c r="T945" s="54"/>
      <c r="AT945" s="18" t="s">
        <v>147</v>
      </c>
      <c r="AU945" s="18" t="s">
        <v>87</v>
      </c>
    </row>
    <row r="946" spans="2:65" s="1" customFormat="1" ht="11.25">
      <c r="B946" s="33"/>
      <c r="D946" s="163" t="s">
        <v>538</v>
      </c>
      <c r="F946" s="164" t="s">
        <v>1722</v>
      </c>
      <c r="I946" s="142"/>
      <c r="L946" s="33"/>
      <c r="M946" s="143"/>
      <c r="T946" s="54"/>
      <c r="AT946" s="18" t="s">
        <v>538</v>
      </c>
      <c r="AU946" s="18" t="s">
        <v>87</v>
      </c>
    </row>
    <row r="947" spans="2:65" s="1" customFormat="1" ht="29.25">
      <c r="B947" s="33"/>
      <c r="D947" s="140" t="s">
        <v>149</v>
      </c>
      <c r="F947" s="144" t="s">
        <v>1723</v>
      </c>
      <c r="I947" s="142"/>
      <c r="L947" s="33"/>
      <c r="M947" s="143"/>
      <c r="T947" s="54"/>
      <c r="AT947" s="18" t="s">
        <v>149</v>
      </c>
      <c r="AU947" s="18" t="s">
        <v>87</v>
      </c>
    </row>
    <row r="948" spans="2:65" s="12" customFormat="1" ht="11.25">
      <c r="B948" s="154"/>
      <c r="D948" s="140" t="s">
        <v>253</v>
      </c>
      <c r="E948" s="155" t="s">
        <v>21</v>
      </c>
      <c r="F948" s="156" t="s">
        <v>1724</v>
      </c>
      <c r="H948" s="157">
        <v>1243.2</v>
      </c>
      <c r="I948" s="158"/>
      <c r="L948" s="154"/>
      <c r="M948" s="159"/>
      <c r="T948" s="160"/>
      <c r="AT948" s="155" t="s">
        <v>253</v>
      </c>
      <c r="AU948" s="155" t="s">
        <v>87</v>
      </c>
      <c r="AV948" s="12" t="s">
        <v>87</v>
      </c>
      <c r="AW948" s="12" t="s">
        <v>38</v>
      </c>
      <c r="AX948" s="12" t="s">
        <v>85</v>
      </c>
      <c r="AY948" s="155" t="s">
        <v>137</v>
      </c>
    </row>
    <row r="949" spans="2:65" s="1" customFormat="1" ht="16.5" customHeight="1">
      <c r="B949" s="33"/>
      <c r="C949" s="145" t="s">
        <v>1725</v>
      </c>
      <c r="D949" s="145" t="s">
        <v>165</v>
      </c>
      <c r="E949" s="146" t="s">
        <v>1726</v>
      </c>
      <c r="F949" s="147" t="s">
        <v>1727</v>
      </c>
      <c r="G949" s="148" t="s">
        <v>484</v>
      </c>
      <c r="H949" s="149">
        <v>2.3759999999999999</v>
      </c>
      <c r="I949" s="150"/>
      <c r="J949" s="151">
        <f>ROUND(I949*H949,2)</f>
        <v>0</v>
      </c>
      <c r="K949" s="147" t="s">
        <v>535</v>
      </c>
      <c r="L949" s="33"/>
      <c r="M949" s="152" t="s">
        <v>21</v>
      </c>
      <c r="N949" s="153" t="s">
        <v>48</v>
      </c>
      <c r="P949" s="136">
        <f>O949*H949</f>
        <v>0</v>
      </c>
      <c r="Q949" s="136">
        <v>6.0429999999999998E-2</v>
      </c>
      <c r="R949" s="136">
        <f>Q949*H949</f>
        <v>0.14358167999999999</v>
      </c>
      <c r="S949" s="136">
        <v>0</v>
      </c>
      <c r="T949" s="137">
        <f>S949*H949</f>
        <v>0</v>
      </c>
      <c r="AR949" s="138" t="s">
        <v>153</v>
      </c>
      <c r="AT949" s="138" t="s">
        <v>165</v>
      </c>
      <c r="AU949" s="138" t="s">
        <v>87</v>
      </c>
      <c r="AY949" s="18" t="s">
        <v>137</v>
      </c>
      <c r="BE949" s="139">
        <f>IF(N949="základní",J949,0)</f>
        <v>0</v>
      </c>
      <c r="BF949" s="139">
        <f>IF(N949="snížená",J949,0)</f>
        <v>0</v>
      </c>
      <c r="BG949" s="139">
        <f>IF(N949="zákl. přenesená",J949,0)</f>
        <v>0</v>
      </c>
      <c r="BH949" s="139">
        <f>IF(N949="sníž. přenesená",J949,0)</f>
        <v>0</v>
      </c>
      <c r="BI949" s="139">
        <f>IF(N949="nulová",J949,0)</f>
        <v>0</v>
      </c>
      <c r="BJ949" s="18" t="s">
        <v>85</v>
      </c>
      <c r="BK949" s="139">
        <f>ROUND(I949*H949,2)</f>
        <v>0</v>
      </c>
      <c r="BL949" s="18" t="s">
        <v>153</v>
      </c>
      <c r="BM949" s="138" t="s">
        <v>1728</v>
      </c>
    </row>
    <row r="950" spans="2:65" s="1" customFormat="1" ht="11.25">
      <c r="B950" s="33"/>
      <c r="D950" s="140" t="s">
        <v>147</v>
      </c>
      <c r="F950" s="141" t="s">
        <v>1729</v>
      </c>
      <c r="I950" s="142"/>
      <c r="L950" s="33"/>
      <c r="M950" s="143"/>
      <c r="T950" s="54"/>
      <c r="AT950" s="18" t="s">
        <v>147</v>
      </c>
      <c r="AU950" s="18" t="s">
        <v>87</v>
      </c>
    </row>
    <row r="951" spans="2:65" s="1" customFormat="1" ht="11.25">
      <c r="B951" s="33"/>
      <c r="D951" s="163" t="s">
        <v>538</v>
      </c>
      <c r="F951" s="164" t="s">
        <v>1730</v>
      </c>
      <c r="I951" s="142"/>
      <c r="L951" s="33"/>
      <c r="M951" s="143"/>
      <c r="T951" s="54"/>
      <c r="AT951" s="18" t="s">
        <v>538</v>
      </c>
      <c r="AU951" s="18" t="s">
        <v>87</v>
      </c>
    </row>
    <row r="952" spans="2:65" s="13" customFormat="1" ht="11.25">
      <c r="B952" s="165"/>
      <c r="D952" s="140" t="s">
        <v>253</v>
      </c>
      <c r="E952" s="166" t="s">
        <v>21</v>
      </c>
      <c r="F952" s="167" t="s">
        <v>1731</v>
      </c>
      <c r="H952" s="166" t="s">
        <v>21</v>
      </c>
      <c r="I952" s="168"/>
      <c r="L952" s="165"/>
      <c r="M952" s="169"/>
      <c r="T952" s="170"/>
      <c r="AT952" s="166" t="s">
        <v>253</v>
      </c>
      <c r="AU952" s="166" t="s">
        <v>87</v>
      </c>
      <c r="AV952" s="13" t="s">
        <v>85</v>
      </c>
      <c r="AW952" s="13" t="s">
        <v>38</v>
      </c>
      <c r="AX952" s="13" t="s">
        <v>77</v>
      </c>
      <c r="AY952" s="166" t="s">
        <v>137</v>
      </c>
    </row>
    <row r="953" spans="2:65" s="12" customFormat="1" ht="11.25">
      <c r="B953" s="154"/>
      <c r="D953" s="140" t="s">
        <v>253</v>
      </c>
      <c r="E953" s="155" t="s">
        <v>21</v>
      </c>
      <c r="F953" s="156" t="s">
        <v>1732</v>
      </c>
      <c r="H953" s="157">
        <v>2.3759999999999999</v>
      </c>
      <c r="I953" s="158"/>
      <c r="L953" s="154"/>
      <c r="M953" s="159"/>
      <c r="T953" s="160"/>
      <c r="AT953" s="155" t="s">
        <v>253</v>
      </c>
      <c r="AU953" s="155" t="s">
        <v>87</v>
      </c>
      <c r="AV953" s="12" t="s">
        <v>87</v>
      </c>
      <c r="AW953" s="12" t="s">
        <v>38</v>
      </c>
      <c r="AX953" s="12" t="s">
        <v>85</v>
      </c>
      <c r="AY953" s="155" t="s">
        <v>137</v>
      </c>
    </row>
    <row r="954" spans="2:65" s="1" customFormat="1" ht="16.5" customHeight="1">
      <c r="B954" s="33"/>
      <c r="C954" s="145" t="s">
        <v>1733</v>
      </c>
      <c r="D954" s="145" t="s">
        <v>165</v>
      </c>
      <c r="E954" s="146" t="s">
        <v>1734</v>
      </c>
      <c r="F954" s="147" t="s">
        <v>1735</v>
      </c>
      <c r="G954" s="148" t="s">
        <v>484</v>
      </c>
      <c r="H954" s="149">
        <v>35</v>
      </c>
      <c r="I954" s="150"/>
      <c r="J954" s="151">
        <f>ROUND(I954*H954,2)</f>
        <v>0</v>
      </c>
      <c r="K954" s="147" t="s">
        <v>535</v>
      </c>
      <c r="L954" s="33"/>
      <c r="M954" s="152" t="s">
        <v>21</v>
      </c>
      <c r="N954" s="153" t="s">
        <v>48</v>
      </c>
      <c r="P954" s="136">
        <f>O954*H954</f>
        <v>0</v>
      </c>
      <c r="Q954" s="136">
        <v>0.10007000000000001</v>
      </c>
      <c r="R954" s="136">
        <f>Q954*H954</f>
        <v>3.5024500000000001</v>
      </c>
      <c r="S954" s="136">
        <v>0</v>
      </c>
      <c r="T954" s="137">
        <f>S954*H954</f>
        <v>0</v>
      </c>
      <c r="AR954" s="138" t="s">
        <v>153</v>
      </c>
      <c r="AT954" s="138" t="s">
        <v>165</v>
      </c>
      <c r="AU954" s="138" t="s">
        <v>87</v>
      </c>
      <c r="AY954" s="18" t="s">
        <v>137</v>
      </c>
      <c r="BE954" s="139">
        <f>IF(N954="základní",J954,0)</f>
        <v>0</v>
      </c>
      <c r="BF954" s="139">
        <f>IF(N954="snížená",J954,0)</f>
        <v>0</v>
      </c>
      <c r="BG954" s="139">
        <f>IF(N954="zákl. přenesená",J954,0)</f>
        <v>0</v>
      </c>
      <c r="BH954" s="139">
        <f>IF(N954="sníž. přenesená",J954,0)</f>
        <v>0</v>
      </c>
      <c r="BI954" s="139">
        <f>IF(N954="nulová",J954,0)</f>
        <v>0</v>
      </c>
      <c r="BJ954" s="18" t="s">
        <v>85</v>
      </c>
      <c r="BK954" s="139">
        <f>ROUND(I954*H954,2)</f>
        <v>0</v>
      </c>
      <c r="BL954" s="18" t="s">
        <v>153</v>
      </c>
      <c r="BM954" s="138" t="s">
        <v>1736</v>
      </c>
    </row>
    <row r="955" spans="2:65" s="1" customFormat="1" ht="11.25">
      <c r="B955" s="33"/>
      <c r="D955" s="140" t="s">
        <v>147</v>
      </c>
      <c r="F955" s="141" t="s">
        <v>1737</v>
      </c>
      <c r="I955" s="142"/>
      <c r="L955" s="33"/>
      <c r="M955" s="143"/>
      <c r="T955" s="54"/>
      <c r="AT955" s="18" t="s">
        <v>147</v>
      </c>
      <c r="AU955" s="18" t="s">
        <v>87</v>
      </c>
    </row>
    <row r="956" spans="2:65" s="1" customFormat="1" ht="11.25">
      <c r="B956" s="33"/>
      <c r="D956" s="163" t="s">
        <v>538</v>
      </c>
      <c r="F956" s="164" t="s">
        <v>1738</v>
      </c>
      <c r="I956" s="142"/>
      <c r="L956" s="33"/>
      <c r="M956" s="143"/>
      <c r="T956" s="54"/>
      <c r="AT956" s="18" t="s">
        <v>538</v>
      </c>
      <c r="AU956" s="18" t="s">
        <v>87</v>
      </c>
    </row>
    <row r="957" spans="2:65" s="13" customFormat="1" ht="11.25">
      <c r="B957" s="165"/>
      <c r="D957" s="140" t="s">
        <v>253</v>
      </c>
      <c r="E957" s="166" t="s">
        <v>21</v>
      </c>
      <c r="F957" s="167" t="s">
        <v>1739</v>
      </c>
      <c r="H957" s="166" t="s">
        <v>21</v>
      </c>
      <c r="I957" s="168"/>
      <c r="L957" s="165"/>
      <c r="M957" s="169"/>
      <c r="T957" s="170"/>
      <c r="AT957" s="166" t="s">
        <v>253</v>
      </c>
      <c r="AU957" s="166" t="s">
        <v>87</v>
      </c>
      <c r="AV957" s="13" t="s">
        <v>85</v>
      </c>
      <c r="AW957" s="13" t="s">
        <v>38</v>
      </c>
      <c r="AX957" s="13" t="s">
        <v>77</v>
      </c>
      <c r="AY957" s="166" t="s">
        <v>137</v>
      </c>
    </row>
    <row r="958" spans="2:65" s="12" customFormat="1" ht="11.25">
      <c r="B958" s="154"/>
      <c r="D958" s="140" t="s">
        <v>253</v>
      </c>
      <c r="E958" s="155" t="s">
        <v>21</v>
      </c>
      <c r="F958" s="156" t="s">
        <v>819</v>
      </c>
      <c r="H958" s="157">
        <v>35</v>
      </c>
      <c r="I958" s="158"/>
      <c r="L958" s="154"/>
      <c r="M958" s="159"/>
      <c r="T958" s="160"/>
      <c r="AT958" s="155" t="s">
        <v>253</v>
      </c>
      <c r="AU958" s="155" t="s">
        <v>87</v>
      </c>
      <c r="AV958" s="12" t="s">
        <v>87</v>
      </c>
      <c r="AW958" s="12" t="s">
        <v>38</v>
      </c>
      <c r="AX958" s="12" t="s">
        <v>85</v>
      </c>
      <c r="AY958" s="155" t="s">
        <v>137</v>
      </c>
    </row>
    <row r="959" spans="2:65" s="1" customFormat="1" ht="16.5" customHeight="1">
      <c r="B959" s="33"/>
      <c r="C959" s="145" t="s">
        <v>1740</v>
      </c>
      <c r="D959" s="145" t="s">
        <v>165</v>
      </c>
      <c r="E959" s="146" t="s">
        <v>1741</v>
      </c>
      <c r="F959" s="147" t="s">
        <v>1742</v>
      </c>
      <c r="G959" s="148" t="s">
        <v>484</v>
      </c>
      <c r="H959" s="149">
        <v>35</v>
      </c>
      <c r="I959" s="150"/>
      <c r="J959" s="151">
        <f>ROUND(I959*H959,2)</f>
        <v>0</v>
      </c>
      <c r="K959" s="147" t="s">
        <v>535</v>
      </c>
      <c r="L959" s="33"/>
      <c r="M959" s="152" t="s">
        <v>21</v>
      </c>
      <c r="N959" s="153" t="s">
        <v>48</v>
      </c>
      <c r="P959" s="136">
        <f>O959*H959</f>
        <v>0</v>
      </c>
      <c r="Q959" s="136">
        <v>2.0999999999999999E-3</v>
      </c>
      <c r="R959" s="136">
        <f>Q959*H959</f>
        <v>7.3499999999999996E-2</v>
      </c>
      <c r="S959" s="136">
        <v>0</v>
      </c>
      <c r="T959" s="137">
        <f>S959*H959</f>
        <v>0</v>
      </c>
      <c r="AR959" s="138" t="s">
        <v>153</v>
      </c>
      <c r="AT959" s="138" t="s">
        <v>165</v>
      </c>
      <c r="AU959" s="138" t="s">
        <v>87</v>
      </c>
      <c r="AY959" s="18" t="s">
        <v>137</v>
      </c>
      <c r="BE959" s="139">
        <f>IF(N959="základní",J959,0)</f>
        <v>0</v>
      </c>
      <c r="BF959" s="139">
        <f>IF(N959="snížená",J959,0)</f>
        <v>0</v>
      </c>
      <c r="BG959" s="139">
        <f>IF(N959="zákl. přenesená",J959,0)</f>
        <v>0</v>
      </c>
      <c r="BH959" s="139">
        <f>IF(N959="sníž. přenesená",J959,0)</f>
        <v>0</v>
      </c>
      <c r="BI959" s="139">
        <f>IF(N959="nulová",J959,0)</f>
        <v>0</v>
      </c>
      <c r="BJ959" s="18" t="s">
        <v>85</v>
      </c>
      <c r="BK959" s="139">
        <f>ROUND(I959*H959,2)</f>
        <v>0</v>
      </c>
      <c r="BL959" s="18" t="s">
        <v>153</v>
      </c>
      <c r="BM959" s="138" t="s">
        <v>1743</v>
      </c>
    </row>
    <row r="960" spans="2:65" s="1" customFormat="1" ht="11.25">
      <c r="B960" s="33"/>
      <c r="D960" s="140" t="s">
        <v>147</v>
      </c>
      <c r="F960" s="141" t="s">
        <v>1744</v>
      </c>
      <c r="I960" s="142"/>
      <c r="L960" s="33"/>
      <c r="M960" s="143"/>
      <c r="T960" s="54"/>
      <c r="AT960" s="18" t="s">
        <v>147</v>
      </c>
      <c r="AU960" s="18" t="s">
        <v>87</v>
      </c>
    </row>
    <row r="961" spans="2:65" s="1" customFormat="1" ht="11.25">
      <c r="B961" s="33"/>
      <c r="D961" s="163" t="s">
        <v>538</v>
      </c>
      <c r="F961" s="164" t="s">
        <v>1745</v>
      </c>
      <c r="I961" s="142"/>
      <c r="L961" s="33"/>
      <c r="M961" s="143"/>
      <c r="T961" s="54"/>
      <c r="AT961" s="18" t="s">
        <v>538</v>
      </c>
      <c r="AU961" s="18" t="s">
        <v>87</v>
      </c>
    </row>
    <row r="962" spans="2:65" s="12" customFormat="1" ht="11.25">
      <c r="B962" s="154"/>
      <c r="D962" s="140" t="s">
        <v>253</v>
      </c>
      <c r="E962" s="155" t="s">
        <v>21</v>
      </c>
      <c r="F962" s="156" t="s">
        <v>819</v>
      </c>
      <c r="H962" s="157">
        <v>35</v>
      </c>
      <c r="I962" s="158"/>
      <c r="L962" s="154"/>
      <c r="M962" s="159"/>
      <c r="T962" s="160"/>
      <c r="AT962" s="155" t="s">
        <v>253</v>
      </c>
      <c r="AU962" s="155" t="s">
        <v>87</v>
      </c>
      <c r="AV962" s="12" t="s">
        <v>87</v>
      </c>
      <c r="AW962" s="12" t="s">
        <v>38</v>
      </c>
      <c r="AX962" s="12" t="s">
        <v>85</v>
      </c>
      <c r="AY962" s="155" t="s">
        <v>137</v>
      </c>
    </row>
    <row r="963" spans="2:65" s="1" customFormat="1" ht="16.5" customHeight="1">
      <c r="B963" s="33"/>
      <c r="C963" s="145" t="s">
        <v>1746</v>
      </c>
      <c r="D963" s="145" t="s">
        <v>165</v>
      </c>
      <c r="E963" s="146" t="s">
        <v>1747</v>
      </c>
      <c r="F963" s="147" t="s">
        <v>1748</v>
      </c>
      <c r="G963" s="148" t="s">
        <v>213</v>
      </c>
      <c r="H963" s="149">
        <v>1346.0920000000001</v>
      </c>
      <c r="I963" s="150"/>
      <c r="J963" s="151">
        <f>ROUND(I963*H963,2)</f>
        <v>0</v>
      </c>
      <c r="K963" s="147" t="s">
        <v>535</v>
      </c>
      <c r="L963" s="33"/>
      <c r="M963" s="152" t="s">
        <v>21</v>
      </c>
      <c r="N963" s="153" t="s">
        <v>48</v>
      </c>
      <c r="P963" s="136">
        <f>O963*H963</f>
        <v>0</v>
      </c>
      <c r="Q963" s="136">
        <v>4.2999999999999999E-4</v>
      </c>
      <c r="R963" s="136">
        <f>Q963*H963</f>
        <v>0.57881956000000001</v>
      </c>
      <c r="S963" s="136">
        <v>0</v>
      </c>
      <c r="T963" s="137">
        <f>S963*H963</f>
        <v>0</v>
      </c>
      <c r="AR963" s="138" t="s">
        <v>153</v>
      </c>
      <c r="AT963" s="138" t="s">
        <v>165</v>
      </c>
      <c r="AU963" s="138" t="s">
        <v>87</v>
      </c>
      <c r="AY963" s="18" t="s">
        <v>137</v>
      </c>
      <c r="BE963" s="139">
        <f>IF(N963="základní",J963,0)</f>
        <v>0</v>
      </c>
      <c r="BF963" s="139">
        <f>IF(N963="snížená",J963,0)</f>
        <v>0</v>
      </c>
      <c r="BG963" s="139">
        <f>IF(N963="zákl. přenesená",J963,0)</f>
        <v>0</v>
      </c>
      <c r="BH963" s="139">
        <f>IF(N963="sníž. přenesená",J963,0)</f>
        <v>0</v>
      </c>
      <c r="BI963" s="139">
        <f>IF(N963="nulová",J963,0)</f>
        <v>0</v>
      </c>
      <c r="BJ963" s="18" t="s">
        <v>85</v>
      </c>
      <c r="BK963" s="139">
        <f>ROUND(I963*H963,2)</f>
        <v>0</v>
      </c>
      <c r="BL963" s="18" t="s">
        <v>153</v>
      </c>
      <c r="BM963" s="138" t="s">
        <v>1749</v>
      </c>
    </row>
    <row r="964" spans="2:65" s="1" customFormat="1" ht="11.25">
      <c r="B964" s="33"/>
      <c r="D964" s="140" t="s">
        <v>147</v>
      </c>
      <c r="F964" s="141" t="s">
        <v>1750</v>
      </c>
      <c r="I964" s="142"/>
      <c r="L964" s="33"/>
      <c r="M964" s="143"/>
      <c r="T964" s="54"/>
      <c r="AT964" s="18" t="s">
        <v>147</v>
      </c>
      <c r="AU964" s="18" t="s">
        <v>87</v>
      </c>
    </row>
    <row r="965" spans="2:65" s="1" customFormat="1" ht="11.25">
      <c r="B965" s="33"/>
      <c r="D965" s="163" t="s">
        <v>538</v>
      </c>
      <c r="F965" s="164" t="s">
        <v>1751</v>
      </c>
      <c r="I965" s="142"/>
      <c r="L965" s="33"/>
      <c r="M965" s="143"/>
      <c r="T965" s="54"/>
      <c r="AT965" s="18" t="s">
        <v>538</v>
      </c>
      <c r="AU965" s="18" t="s">
        <v>87</v>
      </c>
    </row>
    <row r="966" spans="2:65" s="12" customFormat="1" ht="11.25">
      <c r="B966" s="154"/>
      <c r="D966" s="140" t="s">
        <v>253</v>
      </c>
      <c r="E966" s="155" t="s">
        <v>21</v>
      </c>
      <c r="F966" s="156" t="s">
        <v>1752</v>
      </c>
      <c r="H966" s="157">
        <v>936.29200000000003</v>
      </c>
      <c r="I966" s="158"/>
      <c r="L966" s="154"/>
      <c r="M966" s="159"/>
      <c r="T966" s="160"/>
      <c r="AT966" s="155" t="s">
        <v>253</v>
      </c>
      <c r="AU966" s="155" t="s">
        <v>87</v>
      </c>
      <c r="AV966" s="12" t="s">
        <v>87</v>
      </c>
      <c r="AW966" s="12" t="s">
        <v>38</v>
      </c>
      <c r="AX966" s="12" t="s">
        <v>77</v>
      </c>
      <c r="AY966" s="155" t="s">
        <v>137</v>
      </c>
    </row>
    <row r="967" spans="2:65" s="13" customFormat="1" ht="11.25">
      <c r="B967" s="165"/>
      <c r="D967" s="140" t="s">
        <v>253</v>
      </c>
      <c r="E967" s="166" t="s">
        <v>21</v>
      </c>
      <c r="F967" s="167" t="s">
        <v>1126</v>
      </c>
      <c r="H967" s="166" t="s">
        <v>21</v>
      </c>
      <c r="I967" s="168"/>
      <c r="L967" s="165"/>
      <c r="M967" s="169"/>
      <c r="T967" s="170"/>
      <c r="AT967" s="166" t="s">
        <v>253</v>
      </c>
      <c r="AU967" s="166" t="s">
        <v>87</v>
      </c>
      <c r="AV967" s="13" t="s">
        <v>85</v>
      </c>
      <c r="AW967" s="13" t="s">
        <v>38</v>
      </c>
      <c r="AX967" s="13" t="s">
        <v>77</v>
      </c>
      <c r="AY967" s="166" t="s">
        <v>137</v>
      </c>
    </row>
    <row r="968" spans="2:65" s="13" customFormat="1" ht="11.25">
      <c r="B968" s="165"/>
      <c r="D968" s="140" t="s">
        <v>253</v>
      </c>
      <c r="E968" s="166" t="s">
        <v>21</v>
      </c>
      <c r="F968" s="167" t="s">
        <v>1127</v>
      </c>
      <c r="H968" s="166" t="s">
        <v>21</v>
      </c>
      <c r="I968" s="168"/>
      <c r="L968" s="165"/>
      <c r="M968" s="169"/>
      <c r="T968" s="170"/>
      <c r="AT968" s="166" t="s">
        <v>253</v>
      </c>
      <c r="AU968" s="166" t="s">
        <v>87</v>
      </c>
      <c r="AV968" s="13" t="s">
        <v>85</v>
      </c>
      <c r="AW968" s="13" t="s">
        <v>38</v>
      </c>
      <c r="AX968" s="13" t="s">
        <v>77</v>
      </c>
      <c r="AY968" s="166" t="s">
        <v>137</v>
      </c>
    </row>
    <row r="969" spans="2:65" s="12" customFormat="1" ht="11.25">
      <c r="B969" s="154"/>
      <c r="D969" s="140" t="s">
        <v>253</v>
      </c>
      <c r="E969" s="155" t="s">
        <v>21</v>
      </c>
      <c r="F969" s="156" t="s">
        <v>1753</v>
      </c>
      <c r="H969" s="157">
        <v>183.6</v>
      </c>
      <c r="I969" s="158"/>
      <c r="L969" s="154"/>
      <c r="M969" s="159"/>
      <c r="T969" s="160"/>
      <c r="AT969" s="155" t="s">
        <v>253</v>
      </c>
      <c r="AU969" s="155" t="s">
        <v>87</v>
      </c>
      <c r="AV969" s="12" t="s">
        <v>87</v>
      </c>
      <c r="AW969" s="12" t="s">
        <v>38</v>
      </c>
      <c r="AX969" s="12" t="s">
        <v>77</v>
      </c>
      <c r="AY969" s="155" t="s">
        <v>137</v>
      </c>
    </row>
    <row r="970" spans="2:65" s="12" customFormat="1" ht="11.25">
      <c r="B970" s="154"/>
      <c r="D970" s="140" t="s">
        <v>253</v>
      </c>
      <c r="E970" s="155" t="s">
        <v>21</v>
      </c>
      <c r="F970" s="156" t="s">
        <v>1754</v>
      </c>
      <c r="H970" s="157">
        <v>84</v>
      </c>
      <c r="I970" s="158"/>
      <c r="L970" s="154"/>
      <c r="M970" s="159"/>
      <c r="T970" s="160"/>
      <c r="AT970" s="155" t="s">
        <v>253</v>
      </c>
      <c r="AU970" s="155" t="s">
        <v>87</v>
      </c>
      <c r="AV970" s="12" t="s">
        <v>87</v>
      </c>
      <c r="AW970" s="12" t="s">
        <v>38</v>
      </c>
      <c r="AX970" s="12" t="s">
        <v>77</v>
      </c>
      <c r="AY970" s="155" t="s">
        <v>137</v>
      </c>
    </row>
    <row r="971" spans="2:65" s="13" customFormat="1" ht="11.25">
      <c r="B971" s="165"/>
      <c r="D971" s="140" t="s">
        <v>253</v>
      </c>
      <c r="E971" s="166" t="s">
        <v>21</v>
      </c>
      <c r="F971" s="167" t="s">
        <v>1130</v>
      </c>
      <c r="H971" s="166" t="s">
        <v>21</v>
      </c>
      <c r="I971" s="168"/>
      <c r="L971" s="165"/>
      <c r="M971" s="169"/>
      <c r="T971" s="170"/>
      <c r="AT971" s="166" t="s">
        <v>253</v>
      </c>
      <c r="AU971" s="166" t="s">
        <v>87</v>
      </c>
      <c r="AV971" s="13" t="s">
        <v>85</v>
      </c>
      <c r="AW971" s="13" t="s">
        <v>38</v>
      </c>
      <c r="AX971" s="13" t="s">
        <v>77</v>
      </c>
      <c r="AY971" s="166" t="s">
        <v>137</v>
      </c>
    </row>
    <row r="972" spans="2:65" s="12" customFormat="1" ht="11.25">
      <c r="B972" s="154"/>
      <c r="D972" s="140" t="s">
        <v>253</v>
      </c>
      <c r="E972" s="155" t="s">
        <v>21</v>
      </c>
      <c r="F972" s="156" t="s">
        <v>1755</v>
      </c>
      <c r="H972" s="157">
        <v>57</v>
      </c>
      <c r="I972" s="158"/>
      <c r="L972" s="154"/>
      <c r="M972" s="159"/>
      <c r="T972" s="160"/>
      <c r="AT972" s="155" t="s">
        <v>253</v>
      </c>
      <c r="AU972" s="155" t="s">
        <v>87</v>
      </c>
      <c r="AV972" s="12" t="s">
        <v>87</v>
      </c>
      <c r="AW972" s="12" t="s">
        <v>38</v>
      </c>
      <c r="AX972" s="12" t="s">
        <v>77</v>
      </c>
      <c r="AY972" s="155" t="s">
        <v>137</v>
      </c>
    </row>
    <row r="973" spans="2:65" s="13" customFormat="1" ht="11.25">
      <c r="B973" s="165"/>
      <c r="D973" s="140" t="s">
        <v>253</v>
      </c>
      <c r="E973" s="166" t="s">
        <v>21</v>
      </c>
      <c r="F973" s="167" t="s">
        <v>1132</v>
      </c>
      <c r="H973" s="166" t="s">
        <v>21</v>
      </c>
      <c r="I973" s="168"/>
      <c r="L973" s="165"/>
      <c r="M973" s="169"/>
      <c r="T973" s="170"/>
      <c r="AT973" s="166" t="s">
        <v>253</v>
      </c>
      <c r="AU973" s="166" t="s">
        <v>87</v>
      </c>
      <c r="AV973" s="13" t="s">
        <v>85</v>
      </c>
      <c r="AW973" s="13" t="s">
        <v>38</v>
      </c>
      <c r="AX973" s="13" t="s">
        <v>77</v>
      </c>
      <c r="AY973" s="166" t="s">
        <v>137</v>
      </c>
    </row>
    <row r="974" spans="2:65" s="12" customFormat="1" ht="11.25">
      <c r="B974" s="154"/>
      <c r="D974" s="140" t="s">
        <v>253</v>
      </c>
      <c r="E974" s="155" t="s">
        <v>21</v>
      </c>
      <c r="F974" s="156" t="s">
        <v>1756</v>
      </c>
      <c r="H974" s="157">
        <v>78</v>
      </c>
      <c r="I974" s="158"/>
      <c r="L974" s="154"/>
      <c r="M974" s="159"/>
      <c r="T974" s="160"/>
      <c r="AT974" s="155" t="s">
        <v>253</v>
      </c>
      <c r="AU974" s="155" t="s">
        <v>87</v>
      </c>
      <c r="AV974" s="12" t="s">
        <v>87</v>
      </c>
      <c r="AW974" s="12" t="s">
        <v>38</v>
      </c>
      <c r="AX974" s="12" t="s">
        <v>77</v>
      </c>
      <c r="AY974" s="155" t="s">
        <v>137</v>
      </c>
    </row>
    <row r="975" spans="2:65" s="13" customFormat="1" ht="11.25">
      <c r="B975" s="165"/>
      <c r="D975" s="140" t="s">
        <v>253</v>
      </c>
      <c r="E975" s="166" t="s">
        <v>21</v>
      </c>
      <c r="F975" s="167" t="s">
        <v>1115</v>
      </c>
      <c r="H975" s="166" t="s">
        <v>21</v>
      </c>
      <c r="I975" s="168"/>
      <c r="L975" s="165"/>
      <c r="M975" s="169"/>
      <c r="T975" s="170"/>
      <c r="AT975" s="166" t="s">
        <v>253</v>
      </c>
      <c r="AU975" s="166" t="s">
        <v>87</v>
      </c>
      <c r="AV975" s="13" t="s">
        <v>85</v>
      </c>
      <c r="AW975" s="13" t="s">
        <v>38</v>
      </c>
      <c r="AX975" s="13" t="s">
        <v>77</v>
      </c>
      <c r="AY975" s="166" t="s">
        <v>137</v>
      </c>
    </row>
    <row r="976" spans="2:65" s="12" customFormat="1" ht="11.25">
      <c r="B976" s="154"/>
      <c r="D976" s="140" t="s">
        <v>253</v>
      </c>
      <c r="E976" s="155" t="s">
        <v>21</v>
      </c>
      <c r="F976" s="156" t="s">
        <v>1757</v>
      </c>
      <c r="H976" s="157">
        <v>7.2</v>
      </c>
      <c r="I976" s="158"/>
      <c r="L976" s="154"/>
      <c r="M976" s="159"/>
      <c r="T976" s="160"/>
      <c r="AT976" s="155" t="s">
        <v>253</v>
      </c>
      <c r="AU976" s="155" t="s">
        <v>87</v>
      </c>
      <c r="AV976" s="12" t="s">
        <v>87</v>
      </c>
      <c r="AW976" s="12" t="s">
        <v>38</v>
      </c>
      <c r="AX976" s="12" t="s">
        <v>77</v>
      </c>
      <c r="AY976" s="155" t="s">
        <v>137</v>
      </c>
    </row>
    <row r="977" spans="2:65" s="14" customFormat="1" ht="11.25">
      <c r="B977" s="178"/>
      <c r="D977" s="140" t="s">
        <v>253</v>
      </c>
      <c r="E977" s="179" t="s">
        <v>21</v>
      </c>
      <c r="F977" s="180" t="s">
        <v>837</v>
      </c>
      <c r="H977" s="181">
        <v>1346.0920000000001</v>
      </c>
      <c r="I977" s="182"/>
      <c r="L977" s="178"/>
      <c r="M977" s="183"/>
      <c r="T977" s="184"/>
      <c r="AT977" s="179" t="s">
        <v>253</v>
      </c>
      <c r="AU977" s="179" t="s">
        <v>87</v>
      </c>
      <c r="AV977" s="14" t="s">
        <v>153</v>
      </c>
      <c r="AW977" s="14" t="s">
        <v>38</v>
      </c>
      <c r="AX977" s="14" t="s">
        <v>85</v>
      </c>
      <c r="AY977" s="179" t="s">
        <v>137</v>
      </c>
    </row>
    <row r="978" spans="2:65" s="1" customFormat="1" ht="16.5" customHeight="1">
      <c r="B978" s="33"/>
      <c r="C978" s="126" t="s">
        <v>1758</v>
      </c>
      <c r="D978" s="126" t="s">
        <v>141</v>
      </c>
      <c r="E978" s="127" t="s">
        <v>1759</v>
      </c>
      <c r="F978" s="128" t="s">
        <v>1760</v>
      </c>
      <c r="G978" s="129" t="s">
        <v>590</v>
      </c>
      <c r="H978" s="130">
        <v>2.048</v>
      </c>
      <c r="I978" s="131"/>
      <c r="J978" s="132">
        <f>ROUND(I978*H978,2)</f>
        <v>0</v>
      </c>
      <c r="K978" s="128" t="s">
        <v>535</v>
      </c>
      <c r="L978" s="133"/>
      <c r="M978" s="134" t="s">
        <v>21</v>
      </c>
      <c r="N978" s="135" t="s">
        <v>48</v>
      </c>
      <c r="P978" s="136">
        <f>O978*H978</f>
        <v>0</v>
      </c>
      <c r="Q978" s="136">
        <v>1</v>
      </c>
      <c r="R978" s="136">
        <f>Q978*H978</f>
        <v>2.048</v>
      </c>
      <c r="S978" s="136">
        <v>0</v>
      </c>
      <c r="T978" s="137">
        <f>S978*H978</f>
        <v>0</v>
      </c>
      <c r="AR978" s="138" t="s">
        <v>162</v>
      </c>
      <c r="AT978" s="138" t="s">
        <v>141</v>
      </c>
      <c r="AU978" s="138" t="s">
        <v>87</v>
      </c>
      <c r="AY978" s="18" t="s">
        <v>137</v>
      </c>
      <c r="BE978" s="139">
        <f>IF(N978="základní",J978,0)</f>
        <v>0</v>
      </c>
      <c r="BF978" s="139">
        <f>IF(N978="snížená",J978,0)</f>
        <v>0</v>
      </c>
      <c r="BG978" s="139">
        <f>IF(N978="zákl. přenesená",J978,0)</f>
        <v>0</v>
      </c>
      <c r="BH978" s="139">
        <f>IF(N978="sníž. přenesená",J978,0)</f>
        <v>0</v>
      </c>
      <c r="BI978" s="139">
        <f>IF(N978="nulová",J978,0)</f>
        <v>0</v>
      </c>
      <c r="BJ978" s="18" t="s">
        <v>85</v>
      </c>
      <c r="BK978" s="139">
        <f>ROUND(I978*H978,2)</f>
        <v>0</v>
      </c>
      <c r="BL978" s="18" t="s">
        <v>153</v>
      </c>
      <c r="BM978" s="138" t="s">
        <v>1761</v>
      </c>
    </row>
    <row r="979" spans="2:65" s="1" customFormat="1" ht="11.25">
      <c r="B979" s="33"/>
      <c r="D979" s="140" t="s">
        <v>147</v>
      </c>
      <c r="F979" s="141" t="s">
        <v>1760</v>
      </c>
      <c r="I979" s="142"/>
      <c r="L979" s="33"/>
      <c r="M979" s="143"/>
      <c r="T979" s="54"/>
      <c r="AT979" s="18" t="s">
        <v>147</v>
      </c>
      <c r="AU979" s="18" t="s">
        <v>87</v>
      </c>
    </row>
    <row r="980" spans="2:65" s="13" customFormat="1" ht="11.25">
      <c r="B980" s="165"/>
      <c r="D980" s="140" t="s">
        <v>253</v>
      </c>
      <c r="E980" s="166" t="s">
        <v>21</v>
      </c>
      <c r="F980" s="167" t="s">
        <v>1762</v>
      </c>
      <c r="H980" s="166" t="s">
        <v>21</v>
      </c>
      <c r="I980" s="168"/>
      <c r="L980" s="165"/>
      <c r="M980" s="169"/>
      <c r="T980" s="170"/>
      <c r="AT980" s="166" t="s">
        <v>253</v>
      </c>
      <c r="AU980" s="166" t="s">
        <v>87</v>
      </c>
      <c r="AV980" s="13" t="s">
        <v>85</v>
      </c>
      <c r="AW980" s="13" t="s">
        <v>38</v>
      </c>
      <c r="AX980" s="13" t="s">
        <v>77</v>
      </c>
      <c r="AY980" s="166" t="s">
        <v>137</v>
      </c>
    </row>
    <row r="981" spans="2:65" s="12" customFormat="1" ht="11.25">
      <c r="B981" s="154"/>
      <c r="D981" s="140" t="s">
        <v>253</v>
      </c>
      <c r="E981" s="155" t="s">
        <v>21</v>
      </c>
      <c r="F981" s="156" t="s">
        <v>1763</v>
      </c>
      <c r="H981" s="157">
        <v>1.4</v>
      </c>
      <c r="I981" s="158"/>
      <c r="L981" s="154"/>
      <c r="M981" s="159"/>
      <c r="T981" s="160"/>
      <c r="AT981" s="155" t="s">
        <v>253</v>
      </c>
      <c r="AU981" s="155" t="s">
        <v>87</v>
      </c>
      <c r="AV981" s="12" t="s">
        <v>87</v>
      </c>
      <c r="AW981" s="12" t="s">
        <v>38</v>
      </c>
      <c r="AX981" s="12" t="s">
        <v>77</v>
      </c>
      <c r="AY981" s="155" t="s">
        <v>137</v>
      </c>
    </row>
    <row r="982" spans="2:65" s="13" customFormat="1" ht="11.25">
      <c r="B982" s="165"/>
      <c r="D982" s="140" t="s">
        <v>253</v>
      </c>
      <c r="E982" s="166" t="s">
        <v>21</v>
      </c>
      <c r="F982" s="167" t="s">
        <v>1126</v>
      </c>
      <c r="H982" s="166" t="s">
        <v>21</v>
      </c>
      <c r="I982" s="168"/>
      <c r="L982" s="165"/>
      <c r="M982" s="169"/>
      <c r="T982" s="170"/>
      <c r="AT982" s="166" t="s">
        <v>253</v>
      </c>
      <c r="AU982" s="166" t="s">
        <v>87</v>
      </c>
      <c r="AV982" s="13" t="s">
        <v>85</v>
      </c>
      <c r="AW982" s="13" t="s">
        <v>38</v>
      </c>
      <c r="AX982" s="13" t="s">
        <v>77</v>
      </c>
      <c r="AY982" s="166" t="s">
        <v>137</v>
      </c>
    </row>
    <row r="983" spans="2:65" s="13" customFormat="1" ht="11.25">
      <c r="B983" s="165"/>
      <c r="D983" s="140" t="s">
        <v>253</v>
      </c>
      <c r="E983" s="166" t="s">
        <v>21</v>
      </c>
      <c r="F983" s="167" t="s">
        <v>1127</v>
      </c>
      <c r="H983" s="166" t="s">
        <v>21</v>
      </c>
      <c r="I983" s="168"/>
      <c r="L983" s="165"/>
      <c r="M983" s="169"/>
      <c r="T983" s="170"/>
      <c r="AT983" s="166" t="s">
        <v>253</v>
      </c>
      <c r="AU983" s="166" t="s">
        <v>87</v>
      </c>
      <c r="AV983" s="13" t="s">
        <v>85</v>
      </c>
      <c r="AW983" s="13" t="s">
        <v>38</v>
      </c>
      <c r="AX983" s="13" t="s">
        <v>77</v>
      </c>
      <c r="AY983" s="166" t="s">
        <v>137</v>
      </c>
    </row>
    <row r="984" spans="2:65" s="12" customFormat="1" ht="11.25">
      <c r="B984" s="154"/>
      <c r="D984" s="140" t="s">
        <v>253</v>
      </c>
      <c r="E984" s="155" t="s">
        <v>21</v>
      </c>
      <c r="F984" s="156" t="s">
        <v>1764</v>
      </c>
      <c r="H984" s="157">
        <v>0.34200000000000003</v>
      </c>
      <c r="I984" s="158"/>
      <c r="L984" s="154"/>
      <c r="M984" s="159"/>
      <c r="T984" s="160"/>
      <c r="AT984" s="155" t="s">
        <v>253</v>
      </c>
      <c r="AU984" s="155" t="s">
        <v>87</v>
      </c>
      <c r="AV984" s="12" t="s">
        <v>87</v>
      </c>
      <c r="AW984" s="12" t="s">
        <v>38</v>
      </c>
      <c r="AX984" s="12" t="s">
        <v>77</v>
      </c>
      <c r="AY984" s="155" t="s">
        <v>137</v>
      </c>
    </row>
    <row r="985" spans="2:65" s="12" customFormat="1" ht="11.25">
      <c r="B985" s="154"/>
      <c r="D985" s="140" t="s">
        <v>253</v>
      </c>
      <c r="E985" s="155" t="s">
        <v>21</v>
      </c>
      <c r="F985" s="156" t="s">
        <v>1765</v>
      </c>
      <c r="H985" s="157">
        <v>7.8E-2</v>
      </c>
      <c r="I985" s="158"/>
      <c r="L985" s="154"/>
      <c r="M985" s="159"/>
      <c r="T985" s="160"/>
      <c r="AT985" s="155" t="s">
        <v>253</v>
      </c>
      <c r="AU985" s="155" t="s">
        <v>87</v>
      </c>
      <c r="AV985" s="12" t="s">
        <v>87</v>
      </c>
      <c r="AW985" s="12" t="s">
        <v>38</v>
      </c>
      <c r="AX985" s="12" t="s">
        <v>77</v>
      </c>
      <c r="AY985" s="155" t="s">
        <v>137</v>
      </c>
    </row>
    <row r="986" spans="2:65" s="13" customFormat="1" ht="11.25">
      <c r="B986" s="165"/>
      <c r="D986" s="140" t="s">
        <v>253</v>
      </c>
      <c r="E986" s="166" t="s">
        <v>21</v>
      </c>
      <c r="F986" s="167" t="s">
        <v>1130</v>
      </c>
      <c r="H986" s="166" t="s">
        <v>21</v>
      </c>
      <c r="I986" s="168"/>
      <c r="L986" s="165"/>
      <c r="M986" s="169"/>
      <c r="T986" s="170"/>
      <c r="AT986" s="166" t="s">
        <v>253</v>
      </c>
      <c r="AU986" s="166" t="s">
        <v>87</v>
      </c>
      <c r="AV986" s="13" t="s">
        <v>85</v>
      </c>
      <c r="AW986" s="13" t="s">
        <v>38</v>
      </c>
      <c r="AX986" s="13" t="s">
        <v>77</v>
      </c>
      <c r="AY986" s="166" t="s">
        <v>137</v>
      </c>
    </row>
    <row r="987" spans="2:65" s="12" customFormat="1" ht="11.25">
      <c r="B987" s="154"/>
      <c r="D987" s="140" t="s">
        <v>253</v>
      </c>
      <c r="E987" s="155" t="s">
        <v>21</v>
      </c>
      <c r="F987" s="156" t="s">
        <v>1766</v>
      </c>
      <c r="H987" s="157">
        <v>8.8999999999999996E-2</v>
      </c>
      <c r="I987" s="158"/>
      <c r="L987" s="154"/>
      <c r="M987" s="159"/>
      <c r="T987" s="160"/>
      <c r="AT987" s="155" t="s">
        <v>253</v>
      </c>
      <c r="AU987" s="155" t="s">
        <v>87</v>
      </c>
      <c r="AV987" s="12" t="s">
        <v>87</v>
      </c>
      <c r="AW987" s="12" t="s">
        <v>38</v>
      </c>
      <c r="AX987" s="12" t="s">
        <v>77</v>
      </c>
      <c r="AY987" s="155" t="s">
        <v>137</v>
      </c>
    </row>
    <row r="988" spans="2:65" s="13" customFormat="1" ht="11.25">
      <c r="B988" s="165"/>
      <c r="D988" s="140" t="s">
        <v>253</v>
      </c>
      <c r="E988" s="166" t="s">
        <v>21</v>
      </c>
      <c r="F988" s="167" t="s">
        <v>1132</v>
      </c>
      <c r="H988" s="166" t="s">
        <v>21</v>
      </c>
      <c r="I988" s="168"/>
      <c r="L988" s="165"/>
      <c r="M988" s="169"/>
      <c r="T988" s="170"/>
      <c r="AT988" s="166" t="s">
        <v>253</v>
      </c>
      <c r="AU988" s="166" t="s">
        <v>87</v>
      </c>
      <c r="AV988" s="13" t="s">
        <v>85</v>
      </c>
      <c r="AW988" s="13" t="s">
        <v>38</v>
      </c>
      <c r="AX988" s="13" t="s">
        <v>77</v>
      </c>
      <c r="AY988" s="166" t="s">
        <v>137</v>
      </c>
    </row>
    <row r="989" spans="2:65" s="12" customFormat="1" ht="11.25">
      <c r="B989" s="154"/>
      <c r="D989" s="140" t="s">
        <v>253</v>
      </c>
      <c r="E989" s="155" t="s">
        <v>21</v>
      </c>
      <c r="F989" s="156" t="s">
        <v>1767</v>
      </c>
      <c r="H989" s="157">
        <v>0.121</v>
      </c>
      <c r="I989" s="158"/>
      <c r="L989" s="154"/>
      <c r="M989" s="159"/>
      <c r="T989" s="160"/>
      <c r="AT989" s="155" t="s">
        <v>253</v>
      </c>
      <c r="AU989" s="155" t="s">
        <v>87</v>
      </c>
      <c r="AV989" s="12" t="s">
        <v>87</v>
      </c>
      <c r="AW989" s="12" t="s">
        <v>38</v>
      </c>
      <c r="AX989" s="12" t="s">
        <v>77</v>
      </c>
      <c r="AY989" s="155" t="s">
        <v>137</v>
      </c>
    </row>
    <row r="990" spans="2:65" s="13" customFormat="1" ht="11.25">
      <c r="B990" s="165"/>
      <c r="D990" s="140" t="s">
        <v>253</v>
      </c>
      <c r="E990" s="166" t="s">
        <v>21</v>
      </c>
      <c r="F990" s="167" t="s">
        <v>1115</v>
      </c>
      <c r="H990" s="166" t="s">
        <v>21</v>
      </c>
      <c r="I990" s="168"/>
      <c r="L990" s="165"/>
      <c r="M990" s="169"/>
      <c r="T990" s="170"/>
      <c r="AT990" s="166" t="s">
        <v>253</v>
      </c>
      <c r="AU990" s="166" t="s">
        <v>87</v>
      </c>
      <c r="AV990" s="13" t="s">
        <v>85</v>
      </c>
      <c r="AW990" s="13" t="s">
        <v>38</v>
      </c>
      <c r="AX990" s="13" t="s">
        <v>77</v>
      </c>
      <c r="AY990" s="166" t="s">
        <v>137</v>
      </c>
    </row>
    <row r="991" spans="2:65" s="12" customFormat="1" ht="11.25">
      <c r="B991" s="154"/>
      <c r="D991" s="140" t="s">
        <v>253</v>
      </c>
      <c r="E991" s="155" t="s">
        <v>21</v>
      </c>
      <c r="F991" s="156" t="s">
        <v>1768</v>
      </c>
      <c r="H991" s="157">
        <v>1.7999999999999999E-2</v>
      </c>
      <c r="I991" s="158"/>
      <c r="L991" s="154"/>
      <c r="M991" s="159"/>
      <c r="T991" s="160"/>
      <c r="AT991" s="155" t="s">
        <v>253</v>
      </c>
      <c r="AU991" s="155" t="s">
        <v>87</v>
      </c>
      <c r="AV991" s="12" t="s">
        <v>87</v>
      </c>
      <c r="AW991" s="12" t="s">
        <v>38</v>
      </c>
      <c r="AX991" s="12" t="s">
        <v>77</v>
      </c>
      <c r="AY991" s="155" t="s">
        <v>137</v>
      </c>
    </row>
    <row r="992" spans="2:65" s="14" customFormat="1" ht="11.25">
      <c r="B992" s="178"/>
      <c r="D992" s="140" t="s">
        <v>253</v>
      </c>
      <c r="E992" s="179" t="s">
        <v>21</v>
      </c>
      <c r="F992" s="180" t="s">
        <v>837</v>
      </c>
      <c r="H992" s="181">
        <v>2.048</v>
      </c>
      <c r="I992" s="182"/>
      <c r="L992" s="178"/>
      <c r="M992" s="183"/>
      <c r="T992" s="184"/>
      <c r="AT992" s="179" t="s">
        <v>253</v>
      </c>
      <c r="AU992" s="179" t="s">
        <v>87</v>
      </c>
      <c r="AV992" s="14" t="s">
        <v>153</v>
      </c>
      <c r="AW992" s="14" t="s">
        <v>38</v>
      </c>
      <c r="AX992" s="14" t="s">
        <v>85</v>
      </c>
      <c r="AY992" s="179" t="s">
        <v>137</v>
      </c>
    </row>
    <row r="993" spans="2:65" s="1" customFormat="1" ht="16.5" customHeight="1">
      <c r="B993" s="33"/>
      <c r="C993" s="145" t="s">
        <v>1769</v>
      </c>
      <c r="D993" s="145" t="s">
        <v>165</v>
      </c>
      <c r="E993" s="146" t="s">
        <v>1770</v>
      </c>
      <c r="F993" s="147" t="s">
        <v>1771</v>
      </c>
      <c r="G993" s="148" t="s">
        <v>213</v>
      </c>
      <c r="H993" s="149">
        <v>60.6</v>
      </c>
      <c r="I993" s="150"/>
      <c r="J993" s="151">
        <f>ROUND(I993*H993,2)</f>
        <v>0</v>
      </c>
      <c r="K993" s="147" t="s">
        <v>21</v>
      </c>
      <c r="L993" s="33"/>
      <c r="M993" s="152" t="s">
        <v>21</v>
      </c>
      <c r="N993" s="153" t="s">
        <v>48</v>
      </c>
      <c r="P993" s="136">
        <f>O993*H993</f>
        <v>0</v>
      </c>
      <c r="Q993" s="136">
        <v>6.4999999999999997E-4</v>
      </c>
      <c r="R993" s="136">
        <f>Q993*H993</f>
        <v>3.9390000000000001E-2</v>
      </c>
      <c r="S993" s="136">
        <v>1E-3</v>
      </c>
      <c r="T993" s="137">
        <f>S993*H993</f>
        <v>6.0600000000000001E-2</v>
      </c>
      <c r="AR993" s="138" t="s">
        <v>153</v>
      </c>
      <c r="AT993" s="138" t="s">
        <v>165</v>
      </c>
      <c r="AU993" s="138" t="s">
        <v>87</v>
      </c>
      <c r="AY993" s="18" t="s">
        <v>137</v>
      </c>
      <c r="BE993" s="139">
        <f>IF(N993="základní",J993,0)</f>
        <v>0</v>
      </c>
      <c r="BF993" s="139">
        <f>IF(N993="snížená",J993,0)</f>
        <v>0</v>
      </c>
      <c r="BG993" s="139">
        <f>IF(N993="zákl. přenesená",J993,0)</f>
        <v>0</v>
      </c>
      <c r="BH993" s="139">
        <f>IF(N993="sníž. přenesená",J993,0)</f>
        <v>0</v>
      </c>
      <c r="BI993" s="139">
        <f>IF(N993="nulová",J993,0)</f>
        <v>0</v>
      </c>
      <c r="BJ993" s="18" t="s">
        <v>85</v>
      </c>
      <c r="BK993" s="139">
        <f>ROUND(I993*H993,2)</f>
        <v>0</v>
      </c>
      <c r="BL993" s="18" t="s">
        <v>153</v>
      </c>
      <c r="BM993" s="138" t="s">
        <v>1772</v>
      </c>
    </row>
    <row r="994" spans="2:65" s="1" customFormat="1" ht="29.25">
      <c r="B994" s="33"/>
      <c r="D994" s="140" t="s">
        <v>147</v>
      </c>
      <c r="F994" s="141" t="s">
        <v>1773</v>
      </c>
      <c r="I994" s="142"/>
      <c r="L994" s="33"/>
      <c r="M994" s="143"/>
      <c r="T994" s="54"/>
      <c r="AT994" s="18" t="s">
        <v>147</v>
      </c>
      <c r="AU994" s="18" t="s">
        <v>87</v>
      </c>
    </row>
    <row r="995" spans="2:65" s="13" customFormat="1" ht="11.25">
      <c r="B995" s="165"/>
      <c r="D995" s="140" t="s">
        <v>253</v>
      </c>
      <c r="E995" s="166" t="s">
        <v>21</v>
      </c>
      <c r="F995" s="167" t="s">
        <v>1774</v>
      </c>
      <c r="H995" s="166" t="s">
        <v>21</v>
      </c>
      <c r="I995" s="168"/>
      <c r="L995" s="165"/>
      <c r="M995" s="169"/>
      <c r="T995" s="170"/>
      <c r="AT995" s="166" t="s">
        <v>253</v>
      </c>
      <c r="AU995" s="166" t="s">
        <v>87</v>
      </c>
      <c r="AV995" s="13" t="s">
        <v>85</v>
      </c>
      <c r="AW995" s="13" t="s">
        <v>38</v>
      </c>
      <c r="AX995" s="13" t="s">
        <v>77</v>
      </c>
      <c r="AY995" s="166" t="s">
        <v>137</v>
      </c>
    </row>
    <row r="996" spans="2:65" s="12" customFormat="1" ht="11.25">
      <c r="B996" s="154"/>
      <c r="D996" s="140" t="s">
        <v>253</v>
      </c>
      <c r="E996" s="155" t="s">
        <v>21</v>
      </c>
      <c r="F996" s="156" t="s">
        <v>1775</v>
      </c>
      <c r="H996" s="157">
        <v>60.6</v>
      </c>
      <c r="I996" s="158"/>
      <c r="L996" s="154"/>
      <c r="M996" s="159"/>
      <c r="T996" s="160"/>
      <c r="AT996" s="155" t="s">
        <v>253</v>
      </c>
      <c r="AU996" s="155" t="s">
        <v>87</v>
      </c>
      <c r="AV996" s="12" t="s">
        <v>87</v>
      </c>
      <c r="AW996" s="12" t="s">
        <v>38</v>
      </c>
      <c r="AX996" s="12" t="s">
        <v>77</v>
      </c>
      <c r="AY996" s="155" t="s">
        <v>137</v>
      </c>
    </row>
    <row r="997" spans="2:65" s="14" customFormat="1" ht="11.25">
      <c r="B997" s="178"/>
      <c r="D997" s="140" t="s">
        <v>253</v>
      </c>
      <c r="E997" s="179" t="s">
        <v>21</v>
      </c>
      <c r="F997" s="180" t="s">
        <v>837</v>
      </c>
      <c r="H997" s="181">
        <v>60.6</v>
      </c>
      <c r="I997" s="182"/>
      <c r="L997" s="178"/>
      <c r="M997" s="183"/>
      <c r="T997" s="184"/>
      <c r="AT997" s="179" t="s">
        <v>253</v>
      </c>
      <c r="AU997" s="179" t="s">
        <v>87</v>
      </c>
      <c r="AV997" s="14" t="s">
        <v>153</v>
      </c>
      <c r="AW997" s="14" t="s">
        <v>38</v>
      </c>
      <c r="AX997" s="14" t="s">
        <v>85</v>
      </c>
      <c r="AY997" s="179" t="s">
        <v>137</v>
      </c>
    </row>
    <row r="998" spans="2:65" s="1" customFormat="1" ht="16.5" customHeight="1">
      <c r="B998" s="33"/>
      <c r="C998" s="145" t="s">
        <v>1776</v>
      </c>
      <c r="D998" s="145" t="s">
        <v>165</v>
      </c>
      <c r="E998" s="146" t="s">
        <v>1777</v>
      </c>
      <c r="F998" s="147" t="s">
        <v>1771</v>
      </c>
      <c r="G998" s="148" t="s">
        <v>213</v>
      </c>
      <c r="H998" s="149">
        <v>40.4</v>
      </c>
      <c r="I998" s="150"/>
      <c r="J998" s="151">
        <f>ROUND(I998*H998,2)</f>
        <v>0</v>
      </c>
      <c r="K998" s="147" t="s">
        <v>535</v>
      </c>
      <c r="L998" s="33"/>
      <c r="M998" s="152" t="s">
        <v>21</v>
      </c>
      <c r="N998" s="153" t="s">
        <v>48</v>
      </c>
      <c r="P998" s="136">
        <f>O998*H998</f>
        <v>0</v>
      </c>
      <c r="Q998" s="136">
        <v>6.4999999999999997E-4</v>
      </c>
      <c r="R998" s="136">
        <f>Q998*H998</f>
        <v>2.6259999999999999E-2</v>
      </c>
      <c r="S998" s="136">
        <v>1E-3</v>
      </c>
      <c r="T998" s="137">
        <f>S998*H998</f>
        <v>4.0399999999999998E-2</v>
      </c>
      <c r="AR998" s="138" t="s">
        <v>153</v>
      </c>
      <c r="AT998" s="138" t="s">
        <v>165</v>
      </c>
      <c r="AU998" s="138" t="s">
        <v>87</v>
      </c>
      <c r="AY998" s="18" t="s">
        <v>137</v>
      </c>
      <c r="BE998" s="139">
        <f>IF(N998="základní",J998,0)</f>
        <v>0</v>
      </c>
      <c r="BF998" s="139">
        <f>IF(N998="snížená",J998,0)</f>
        <v>0</v>
      </c>
      <c r="BG998" s="139">
        <f>IF(N998="zákl. přenesená",J998,0)</f>
        <v>0</v>
      </c>
      <c r="BH998" s="139">
        <f>IF(N998="sníž. přenesená",J998,0)</f>
        <v>0</v>
      </c>
      <c r="BI998" s="139">
        <f>IF(N998="nulová",J998,0)</f>
        <v>0</v>
      </c>
      <c r="BJ998" s="18" t="s">
        <v>85</v>
      </c>
      <c r="BK998" s="139">
        <f>ROUND(I998*H998,2)</f>
        <v>0</v>
      </c>
      <c r="BL998" s="18" t="s">
        <v>153</v>
      </c>
      <c r="BM998" s="138" t="s">
        <v>1778</v>
      </c>
    </row>
    <row r="999" spans="2:65" s="1" customFormat="1" ht="11.25">
      <c r="B999" s="33"/>
      <c r="D999" s="140" t="s">
        <v>147</v>
      </c>
      <c r="F999" s="141" t="s">
        <v>1779</v>
      </c>
      <c r="I999" s="142"/>
      <c r="L999" s="33"/>
      <c r="M999" s="143"/>
      <c r="T999" s="54"/>
      <c r="AT999" s="18" t="s">
        <v>147</v>
      </c>
      <c r="AU999" s="18" t="s">
        <v>87</v>
      </c>
    </row>
    <row r="1000" spans="2:65" s="1" customFormat="1" ht="11.25">
      <c r="B1000" s="33"/>
      <c r="D1000" s="163" t="s">
        <v>538</v>
      </c>
      <c r="F1000" s="164" t="s">
        <v>1780</v>
      </c>
      <c r="I1000" s="142"/>
      <c r="L1000" s="33"/>
      <c r="M1000" s="143"/>
      <c r="T1000" s="54"/>
      <c r="AT1000" s="18" t="s">
        <v>538</v>
      </c>
      <c r="AU1000" s="18" t="s">
        <v>87</v>
      </c>
    </row>
    <row r="1001" spans="2:65" s="13" customFormat="1" ht="11.25">
      <c r="B1001" s="165"/>
      <c r="D1001" s="140" t="s">
        <v>253</v>
      </c>
      <c r="E1001" s="166" t="s">
        <v>21</v>
      </c>
      <c r="F1001" s="167" t="s">
        <v>1781</v>
      </c>
      <c r="H1001" s="166" t="s">
        <v>21</v>
      </c>
      <c r="I1001" s="168"/>
      <c r="L1001" s="165"/>
      <c r="M1001" s="169"/>
      <c r="T1001" s="170"/>
      <c r="AT1001" s="166" t="s">
        <v>253</v>
      </c>
      <c r="AU1001" s="166" t="s">
        <v>87</v>
      </c>
      <c r="AV1001" s="13" t="s">
        <v>85</v>
      </c>
      <c r="AW1001" s="13" t="s">
        <v>38</v>
      </c>
      <c r="AX1001" s="13" t="s">
        <v>77</v>
      </c>
      <c r="AY1001" s="166" t="s">
        <v>137</v>
      </c>
    </row>
    <row r="1002" spans="2:65" s="12" customFormat="1" ht="11.25">
      <c r="B1002" s="154"/>
      <c r="D1002" s="140" t="s">
        <v>253</v>
      </c>
      <c r="E1002" s="155" t="s">
        <v>21</v>
      </c>
      <c r="F1002" s="156" t="s">
        <v>1782</v>
      </c>
      <c r="H1002" s="157">
        <v>40.4</v>
      </c>
      <c r="I1002" s="158"/>
      <c r="L1002" s="154"/>
      <c r="M1002" s="159"/>
      <c r="T1002" s="160"/>
      <c r="AT1002" s="155" t="s">
        <v>253</v>
      </c>
      <c r="AU1002" s="155" t="s">
        <v>87</v>
      </c>
      <c r="AV1002" s="12" t="s">
        <v>87</v>
      </c>
      <c r="AW1002" s="12" t="s">
        <v>38</v>
      </c>
      <c r="AX1002" s="12" t="s">
        <v>85</v>
      </c>
      <c r="AY1002" s="155" t="s">
        <v>137</v>
      </c>
    </row>
    <row r="1003" spans="2:65" s="1" customFormat="1" ht="16.5" customHeight="1">
      <c r="B1003" s="33"/>
      <c r="C1003" s="126" t="s">
        <v>1783</v>
      </c>
      <c r="D1003" s="126" t="s">
        <v>141</v>
      </c>
      <c r="E1003" s="127" t="s">
        <v>1784</v>
      </c>
      <c r="F1003" s="128" t="s">
        <v>1785</v>
      </c>
      <c r="G1003" s="129" t="s">
        <v>590</v>
      </c>
      <c r="H1003" s="130">
        <v>0.16500000000000001</v>
      </c>
      <c r="I1003" s="131"/>
      <c r="J1003" s="132">
        <f>ROUND(I1003*H1003,2)</f>
        <v>0</v>
      </c>
      <c r="K1003" s="128" t="s">
        <v>535</v>
      </c>
      <c r="L1003" s="133"/>
      <c r="M1003" s="134" t="s">
        <v>21</v>
      </c>
      <c r="N1003" s="135" t="s">
        <v>48</v>
      </c>
      <c r="P1003" s="136">
        <f>O1003*H1003</f>
        <v>0</v>
      </c>
      <c r="Q1003" s="136">
        <v>1</v>
      </c>
      <c r="R1003" s="136">
        <f>Q1003*H1003</f>
        <v>0.16500000000000001</v>
      </c>
      <c r="S1003" s="136">
        <v>0</v>
      </c>
      <c r="T1003" s="137">
        <f>S1003*H1003</f>
        <v>0</v>
      </c>
      <c r="AR1003" s="138" t="s">
        <v>162</v>
      </c>
      <c r="AT1003" s="138" t="s">
        <v>141</v>
      </c>
      <c r="AU1003" s="138" t="s">
        <v>87</v>
      </c>
      <c r="AY1003" s="18" t="s">
        <v>137</v>
      </c>
      <c r="BE1003" s="139">
        <f>IF(N1003="základní",J1003,0)</f>
        <v>0</v>
      </c>
      <c r="BF1003" s="139">
        <f>IF(N1003="snížená",J1003,0)</f>
        <v>0</v>
      </c>
      <c r="BG1003" s="139">
        <f>IF(N1003="zákl. přenesená",J1003,0)</f>
        <v>0</v>
      </c>
      <c r="BH1003" s="139">
        <f>IF(N1003="sníž. přenesená",J1003,0)</f>
        <v>0</v>
      </c>
      <c r="BI1003" s="139">
        <f>IF(N1003="nulová",J1003,0)</f>
        <v>0</v>
      </c>
      <c r="BJ1003" s="18" t="s">
        <v>85</v>
      </c>
      <c r="BK1003" s="139">
        <f>ROUND(I1003*H1003,2)</f>
        <v>0</v>
      </c>
      <c r="BL1003" s="18" t="s">
        <v>153</v>
      </c>
      <c r="BM1003" s="138" t="s">
        <v>1786</v>
      </c>
    </row>
    <row r="1004" spans="2:65" s="1" customFormat="1" ht="11.25">
      <c r="B1004" s="33"/>
      <c r="D1004" s="140" t="s">
        <v>147</v>
      </c>
      <c r="F1004" s="141" t="s">
        <v>1785</v>
      </c>
      <c r="I1004" s="142"/>
      <c r="L1004" s="33"/>
      <c r="M1004" s="143"/>
      <c r="T1004" s="54"/>
      <c r="AT1004" s="18" t="s">
        <v>147</v>
      </c>
      <c r="AU1004" s="18" t="s">
        <v>87</v>
      </c>
    </row>
    <row r="1005" spans="2:65" s="13" customFormat="1" ht="11.25">
      <c r="B1005" s="165"/>
      <c r="D1005" s="140" t="s">
        <v>253</v>
      </c>
      <c r="E1005" s="166" t="s">
        <v>21</v>
      </c>
      <c r="F1005" s="167" t="s">
        <v>1774</v>
      </c>
      <c r="H1005" s="166" t="s">
        <v>21</v>
      </c>
      <c r="I1005" s="168"/>
      <c r="L1005" s="165"/>
      <c r="M1005" s="169"/>
      <c r="T1005" s="170"/>
      <c r="AT1005" s="166" t="s">
        <v>253</v>
      </c>
      <c r="AU1005" s="166" t="s">
        <v>87</v>
      </c>
      <c r="AV1005" s="13" t="s">
        <v>85</v>
      </c>
      <c r="AW1005" s="13" t="s">
        <v>38</v>
      </c>
      <c r="AX1005" s="13" t="s">
        <v>77</v>
      </c>
      <c r="AY1005" s="166" t="s">
        <v>137</v>
      </c>
    </row>
    <row r="1006" spans="2:65" s="12" customFormat="1" ht="11.25">
      <c r="B1006" s="154"/>
      <c r="D1006" s="140" t="s">
        <v>253</v>
      </c>
      <c r="E1006" s="155" t="s">
        <v>21</v>
      </c>
      <c r="F1006" s="156" t="s">
        <v>1787</v>
      </c>
      <c r="H1006" s="157">
        <v>0.16500000000000001</v>
      </c>
      <c r="I1006" s="158"/>
      <c r="L1006" s="154"/>
      <c r="M1006" s="159"/>
      <c r="T1006" s="160"/>
      <c r="AT1006" s="155" t="s">
        <v>253</v>
      </c>
      <c r="AU1006" s="155" t="s">
        <v>87</v>
      </c>
      <c r="AV1006" s="12" t="s">
        <v>87</v>
      </c>
      <c r="AW1006" s="12" t="s">
        <v>38</v>
      </c>
      <c r="AX1006" s="12" t="s">
        <v>85</v>
      </c>
      <c r="AY1006" s="155" t="s">
        <v>137</v>
      </c>
    </row>
    <row r="1007" spans="2:65" s="11" customFormat="1" ht="22.9" customHeight="1">
      <c r="B1007" s="116"/>
      <c r="D1007" s="117" t="s">
        <v>76</v>
      </c>
      <c r="E1007" s="161" t="s">
        <v>1788</v>
      </c>
      <c r="F1007" s="161" t="s">
        <v>1789</v>
      </c>
      <c r="I1007" s="119"/>
      <c r="J1007" s="162">
        <f>BK1007</f>
        <v>0</v>
      </c>
      <c r="L1007" s="116"/>
      <c r="M1007" s="121"/>
      <c r="P1007" s="122">
        <f>SUM(P1008:P1098)</f>
        <v>0</v>
      </c>
      <c r="R1007" s="122">
        <f>SUM(R1008:R1098)</f>
        <v>0</v>
      </c>
      <c r="T1007" s="123">
        <f>SUM(T1008:T1098)</f>
        <v>0</v>
      </c>
      <c r="AR1007" s="117" t="s">
        <v>85</v>
      </c>
      <c r="AT1007" s="124" t="s">
        <v>76</v>
      </c>
      <c r="AU1007" s="124" t="s">
        <v>85</v>
      </c>
      <c r="AY1007" s="117" t="s">
        <v>137</v>
      </c>
      <c r="BK1007" s="125">
        <f>SUM(BK1008:BK1098)</f>
        <v>0</v>
      </c>
    </row>
    <row r="1008" spans="2:65" s="1" customFormat="1" ht="16.5" customHeight="1">
      <c r="B1008" s="33"/>
      <c r="C1008" s="145" t="s">
        <v>1790</v>
      </c>
      <c r="D1008" s="145" t="s">
        <v>165</v>
      </c>
      <c r="E1008" s="146" t="s">
        <v>1791</v>
      </c>
      <c r="F1008" s="147" t="s">
        <v>1792</v>
      </c>
      <c r="G1008" s="148" t="s">
        <v>590</v>
      </c>
      <c r="H1008" s="149">
        <v>40.843000000000004</v>
      </c>
      <c r="I1008" s="150"/>
      <c r="J1008" s="151">
        <f>ROUND(I1008*H1008,2)</f>
        <v>0</v>
      </c>
      <c r="K1008" s="147" t="s">
        <v>21</v>
      </c>
      <c r="L1008" s="33"/>
      <c r="M1008" s="152" t="s">
        <v>21</v>
      </c>
      <c r="N1008" s="153" t="s">
        <v>48</v>
      </c>
      <c r="P1008" s="136">
        <f>O1008*H1008</f>
        <v>0</v>
      </c>
      <c r="Q1008" s="136">
        <v>0</v>
      </c>
      <c r="R1008" s="136">
        <f>Q1008*H1008</f>
        <v>0</v>
      </c>
      <c r="S1008" s="136">
        <v>0</v>
      </c>
      <c r="T1008" s="137">
        <f>S1008*H1008</f>
        <v>0</v>
      </c>
      <c r="AR1008" s="138" t="s">
        <v>153</v>
      </c>
      <c r="AT1008" s="138" t="s">
        <v>165</v>
      </c>
      <c r="AU1008" s="138" t="s">
        <v>87</v>
      </c>
      <c r="AY1008" s="18" t="s">
        <v>137</v>
      </c>
      <c r="BE1008" s="139">
        <f>IF(N1008="základní",J1008,0)</f>
        <v>0</v>
      </c>
      <c r="BF1008" s="139">
        <f>IF(N1008="snížená",J1008,0)</f>
        <v>0</v>
      </c>
      <c r="BG1008" s="139">
        <f>IF(N1008="zákl. přenesená",J1008,0)</f>
        <v>0</v>
      </c>
      <c r="BH1008" s="139">
        <f>IF(N1008="sníž. přenesená",J1008,0)</f>
        <v>0</v>
      </c>
      <c r="BI1008" s="139">
        <f>IF(N1008="nulová",J1008,0)</f>
        <v>0</v>
      </c>
      <c r="BJ1008" s="18" t="s">
        <v>85</v>
      </c>
      <c r="BK1008" s="139">
        <f>ROUND(I1008*H1008,2)</f>
        <v>0</v>
      </c>
      <c r="BL1008" s="18" t="s">
        <v>153</v>
      </c>
      <c r="BM1008" s="138" t="s">
        <v>1793</v>
      </c>
    </row>
    <row r="1009" spans="2:65" s="1" customFormat="1" ht="48.75">
      <c r="B1009" s="33"/>
      <c r="D1009" s="140" t="s">
        <v>147</v>
      </c>
      <c r="F1009" s="141" t="s">
        <v>1794</v>
      </c>
      <c r="I1009" s="142"/>
      <c r="L1009" s="33"/>
      <c r="M1009" s="143"/>
      <c r="T1009" s="54"/>
      <c r="AT1009" s="18" t="s">
        <v>147</v>
      </c>
      <c r="AU1009" s="18" t="s">
        <v>87</v>
      </c>
    </row>
    <row r="1010" spans="2:65" s="12" customFormat="1" ht="11.25">
      <c r="B1010" s="154"/>
      <c r="D1010" s="140" t="s">
        <v>253</v>
      </c>
      <c r="E1010" s="155" t="s">
        <v>21</v>
      </c>
      <c r="F1010" s="156" t="s">
        <v>1795</v>
      </c>
      <c r="H1010" s="157">
        <v>0.2</v>
      </c>
      <c r="I1010" s="158"/>
      <c r="L1010" s="154"/>
      <c r="M1010" s="159"/>
      <c r="T1010" s="160"/>
      <c r="AT1010" s="155" t="s">
        <v>253</v>
      </c>
      <c r="AU1010" s="155" t="s">
        <v>87</v>
      </c>
      <c r="AV1010" s="12" t="s">
        <v>87</v>
      </c>
      <c r="AW1010" s="12" t="s">
        <v>38</v>
      </c>
      <c r="AX1010" s="12" t="s">
        <v>77</v>
      </c>
      <c r="AY1010" s="155" t="s">
        <v>137</v>
      </c>
    </row>
    <row r="1011" spans="2:65" s="12" customFormat="1" ht="11.25">
      <c r="B1011" s="154"/>
      <c r="D1011" s="140" t="s">
        <v>253</v>
      </c>
      <c r="E1011" s="155" t="s">
        <v>21</v>
      </c>
      <c r="F1011" s="156" t="s">
        <v>1796</v>
      </c>
      <c r="H1011" s="157">
        <v>0.17599999999999999</v>
      </c>
      <c r="I1011" s="158"/>
      <c r="L1011" s="154"/>
      <c r="M1011" s="159"/>
      <c r="T1011" s="160"/>
      <c r="AT1011" s="155" t="s">
        <v>253</v>
      </c>
      <c r="AU1011" s="155" t="s">
        <v>87</v>
      </c>
      <c r="AV1011" s="12" t="s">
        <v>87</v>
      </c>
      <c r="AW1011" s="12" t="s">
        <v>38</v>
      </c>
      <c r="AX1011" s="12" t="s">
        <v>77</v>
      </c>
      <c r="AY1011" s="155" t="s">
        <v>137</v>
      </c>
    </row>
    <row r="1012" spans="2:65" s="12" customFormat="1" ht="11.25">
      <c r="B1012" s="154"/>
      <c r="D1012" s="140" t="s">
        <v>253</v>
      </c>
      <c r="E1012" s="155" t="s">
        <v>21</v>
      </c>
      <c r="F1012" s="156" t="s">
        <v>1797</v>
      </c>
      <c r="H1012" s="157">
        <v>30.414999999999999</v>
      </c>
      <c r="I1012" s="158"/>
      <c r="L1012" s="154"/>
      <c r="M1012" s="159"/>
      <c r="T1012" s="160"/>
      <c r="AT1012" s="155" t="s">
        <v>253</v>
      </c>
      <c r="AU1012" s="155" t="s">
        <v>87</v>
      </c>
      <c r="AV1012" s="12" t="s">
        <v>87</v>
      </c>
      <c r="AW1012" s="12" t="s">
        <v>38</v>
      </c>
      <c r="AX1012" s="12" t="s">
        <v>77</v>
      </c>
      <c r="AY1012" s="155" t="s">
        <v>137</v>
      </c>
    </row>
    <row r="1013" spans="2:65" s="12" customFormat="1" ht="11.25">
      <c r="B1013" s="154"/>
      <c r="D1013" s="140" t="s">
        <v>253</v>
      </c>
      <c r="E1013" s="155" t="s">
        <v>21</v>
      </c>
      <c r="F1013" s="156" t="s">
        <v>1798</v>
      </c>
      <c r="H1013" s="157">
        <v>0.81</v>
      </c>
      <c r="I1013" s="158"/>
      <c r="L1013" s="154"/>
      <c r="M1013" s="159"/>
      <c r="T1013" s="160"/>
      <c r="AT1013" s="155" t="s">
        <v>253</v>
      </c>
      <c r="AU1013" s="155" t="s">
        <v>87</v>
      </c>
      <c r="AV1013" s="12" t="s">
        <v>87</v>
      </c>
      <c r="AW1013" s="12" t="s">
        <v>38</v>
      </c>
      <c r="AX1013" s="12" t="s">
        <v>77</v>
      </c>
      <c r="AY1013" s="155" t="s">
        <v>137</v>
      </c>
    </row>
    <row r="1014" spans="2:65" s="12" customFormat="1" ht="11.25">
      <c r="B1014" s="154"/>
      <c r="D1014" s="140" t="s">
        <v>253</v>
      </c>
      <c r="E1014" s="155" t="s">
        <v>21</v>
      </c>
      <c r="F1014" s="156" t="s">
        <v>1799</v>
      </c>
      <c r="H1014" s="157">
        <v>3.3149999999999999</v>
      </c>
      <c r="I1014" s="158"/>
      <c r="L1014" s="154"/>
      <c r="M1014" s="159"/>
      <c r="T1014" s="160"/>
      <c r="AT1014" s="155" t="s">
        <v>253</v>
      </c>
      <c r="AU1014" s="155" t="s">
        <v>87</v>
      </c>
      <c r="AV1014" s="12" t="s">
        <v>87</v>
      </c>
      <c r="AW1014" s="12" t="s">
        <v>38</v>
      </c>
      <c r="AX1014" s="12" t="s">
        <v>77</v>
      </c>
      <c r="AY1014" s="155" t="s">
        <v>137</v>
      </c>
    </row>
    <row r="1015" spans="2:65" s="12" customFormat="1" ht="11.25">
      <c r="B1015" s="154"/>
      <c r="D1015" s="140" t="s">
        <v>253</v>
      </c>
      <c r="E1015" s="155" t="s">
        <v>21</v>
      </c>
      <c r="F1015" s="156" t="s">
        <v>1800</v>
      </c>
      <c r="H1015" s="157">
        <v>5.6609999999999996</v>
      </c>
      <c r="I1015" s="158"/>
      <c r="L1015" s="154"/>
      <c r="M1015" s="159"/>
      <c r="T1015" s="160"/>
      <c r="AT1015" s="155" t="s">
        <v>253</v>
      </c>
      <c r="AU1015" s="155" t="s">
        <v>87</v>
      </c>
      <c r="AV1015" s="12" t="s">
        <v>87</v>
      </c>
      <c r="AW1015" s="12" t="s">
        <v>38</v>
      </c>
      <c r="AX1015" s="12" t="s">
        <v>77</v>
      </c>
      <c r="AY1015" s="155" t="s">
        <v>137</v>
      </c>
    </row>
    <row r="1016" spans="2:65" s="12" customFormat="1" ht="11.25">
      <c r="B1016" s="154"/>
      <c r="D1016" s="140" t="s">
        <v>253</v>
      </c>
      <c r="E1016" s="155" t="s">
        <v>21</v>
      </c>
      <c r="F1016" s="156" t="s">
        <v>1801</v>
      </c>
      <c r="H1016" s="157">
        <v>0.26600000000000001</v>
      </c>
      <c r="I1016" s="158"/>
      <c r="L1016" s="154"/>
      <c r="M1016" s="159"/>
      <c r="T1016" s="160"/>
      <c r="AT1016" s="155" t="s">
        <v>253</v>
      </c>
      <c r="AU1016" s="155" t="s">
        <v>87</v>
      </c>
      <c r="AV1016" s="12" t="s">
        <v>87</v>
      </c>
      <c r="AW1016" s="12" t="s">
        <v>38</v>
      </c>
      <c r="AX1016" s="12" t="s">
        <v>77</v>
      </c>
      <c r="AY1016" s="155" t="s">
        <v>137</v>
      </c>
    </row>
    <row r="1017" spans="2:65" s="14" customFormat="1" ht="11.25">
      <c r="B1017" s="178"/>
      <c r="D1017" s="140" t="s">
        <v>253</v>
      </c>
      <c r="E1017" s="179" t="s">
        <v>21</v>
      </c>
      <c r="F1017" s="180" t="s">
        <v>837</v>
      </c>
      <c r="H1017" s="181">
        <v>40.843000000000004</v>
      </c>
      <c r="I1017" s="182"/>
      <c r="L1017" s="178"/>
      <c r="M1017" s="183"/>
      <c r="T1017" s="184"/>
      <c r="AT1017" s="179" t="s">
        <v>253</v>
      </c>
      <c r="AU1017" s="179" t="s">
        <v>87</v>
      </c>
      <c r="AV1017" s="14" t="s">
        <v>153</v>
      </c>
      <c r="AW1017" s="14" t="s">
        <v>38</v>
      </c>
      <c r="AX1017" s="14" t="s">
        <v>85</v>
      </c>
      <c r="AY1017" s="179" t="s">
        <v>137</v>
      </c>
    </row>
    <row r="1018" spans="2:65" s="1" customFormat="1" ht="16.5" customHeight="1">
      <c r="B1018" s="33"/>
      <c r="C1018" s="145" t="s">
        <v>1802</v>
      </c>
      <c r="D1018" s="145" t="s">
        <v>165</v>
      </c>
      <c r="E1018" s="146" t="s">
        <v>1803</v>
      </c>
      <c r="F1018" s="147" t="s">
        <v>1804</v>
      </c>
      <c r="G1018" s="148" t="s">
        <v>590</v>
      </c>
      <c r="H1018" s="149">
        <v>2174.145</v>
      </c>
      <c r="I1018" s="150"/>
      <c r="J1018" s="151">
        <f>ROUND(I1018*H1018,2)</f>
        <v>0</v>
      </c>
      <c r="K1018" s="147" t="s">
        <v>535</v>
      </c>
      <c r="L1018" s="33"/>
      <c r="M1018" s="152" t="s">
        <v>21</v>
      </c>
      <c r="N1018" s="153" t="s">
        <v>48</v>
      </c>
      <c r="P1018" s="136">
        <f>O1018*H1018</f>
        <v>0</v>
      </c>
      <c r="Q1018" s="136">
        <v>0</v>
      </c>
      <c r="R1018" s="136">
        <f>Q1018*H1018</f>
        <v>0</v>
      </c>
      <c r="S1018" s="136">
        <v>0</v>
      </c>
      <c r="T1018" s="137">
        <f>S1018*H1018</f>
        <v>0</v>
      </c>
      <c r="AR1018" s="138" t="s">
        <v>153</v>
      </c>
      <c r="AT1018" s="138" t="s">
        <v>165</v>
      </c>
      <c r="AU1018" s="138" t="s">
        <v>87</v>
      </c>
      <c r="AY1018" s="18" t="s">
        <v>137</v>
      </c>
      <c r="BE1018" s="139">
        <f>IF(N1018="základní",J1018,0)</f>
        <v>0</v>
      </c>
      <c r="BF1018" s="139">
        <f>IF(N1018="snížená",J1018,0)</f>
        <v>0</v>
      </c>
      <c r="BG1018" s="139">
        <f>IF(N1018="zákl. přenesená",J1018,0)</f>
        <v>0</v>
      </c>
      <c r="BH1018" s="139">
        <f>IF(N1018="sníž. přenesená",J1018,0)</f>
        <v>0</v>
      </c>
      <c r="BI1018" s="139">
        <f>IF(N1018="nulová",J1018,0)</f>
        <v>0</v>
      </c>
      <c r="BJ1018" s="18" t="s">
        <v>85</v>
      </c>
      <c r="BK1018" s="139">
        <f>ROUND(I1018*H1018,2)</f>
        <v>0</v>
      </c>
      <c r="BL1018" s="18" t="s">
        <v>153</v>
      </c>
      <c r="BM1018" s="138" t="s">
        <v>1805</v>
      </c>
    </row>
    <row r="1019" spans="2:65" s="1" customFormat="1" ht="11.25">
      <c r="B1019" s="33"/>
      <c r="D1019" s="140" t="s">
        <v>147</v>
      </c>
      <c r="F1019" s="141" t="s">
        <v>1806</v>
      </c>
      <c r="I1019" s="142"/>
      <c r="L1019" s="33"/>
      <c r="M1019" s="143"/>
      <c r="T1019" s="54"/>
      <c r="AT1019" s="18" t="s">
        <v>147</v>
      </c>
      <c r="AU1019" s="18" t="s">
        <v>87</v>
      </c>
    </row>
    <row r="1020" spans="2:65" s="1" customFormat="1" ht="11.25">
      <c r="B1020" s="33"/>
      <c r="D1020" s="163" t="s">
        <v>538</v>
      </c>
      <c r="F1020" s="164" t="s">
        <v>1807</v>
      </c>
      <c r="I1020" s="142"/>
      <c r="L1020" s="33"/>
      <c r="M1020" s="143"/>
      <c r="T1020" s="54"/>
      <c r="AT1020" s="18" t="s">
        <v>538</v>
      </c>
      <c r="AU1020" s="18" t="s">
        <v>87</v>
      </c>
    </row>
    <row r="1021" spans="2:65" s="12" customFormat="1" ht="11.25">
      <c r="B1021" s="154"/>
      <c r="D1021" s="140" t="s">
        <v>253</v>
      </c>
      <c r="E1021" s="155" t="s">
        <v>21</v>
      </c>
      <c r="F1021" s="156" t="s">
        <v>589</v>
      </c>
      <c r="H1021" s="157">
        <v>2174.145</v>
      </c>
      <c r="I1021" s="158"/>
      <c r="L1021" s="154"/>
      <c r="M1021" s="159"/>
      <c r="T1021" s="160"/>
      <c r="AT1021" s="155" t="s">
        <v>253</v>
      </c>
      <c r="AU1021" s="155" t="s">
        <v>87</v>
      </c>
      <c r="AV1021" s="12" t="s">
        <v>87</v>
      </c>
      <c r="AW1021" s="12" t="s">
        <v>38</v>
      </c>
      <c r="AX1021" s="12" t="s">
        <v>85</v>
      </c>
      <c r="AY1021" s="155" t="s">
        <v>137</v>
      </c>
    </row>
    <row r="1022" spans="2:65" s="1" customFormat="1" ht="16.5" customHeight="1">
      <c r="B1022" s="33"/>
      <c r="C1022" s="145" t="s">
        <v>1808</v>
      </c>
      <c r="D1022" s="145" t="s">
        <v>165</v>
      </c>
      <c r="E1022" s="146" t="s">
        <v>1809</v>
      </c>
      <c r="F1022" s="147" t="s">
        <v>1810</v>
      </c>
      <c r="G1022" s="148" t="s">
        <v>590</v>
      </c>
      <c r="H1022" s="149">
        <v>2174.145</v>
      </c>
      <c r="I1022" s="150"/>
      <c r="J1022" s="151">
        <f>ROUND(I1022*H1022,2)</f>
        <v>0</v>
      </c>
      <c r="K1022" s="147" t="s">
        <v>535</v>
      </c>
      <c r="L1022" s="33"/>
      <c r="M1022" s="152" t="s">
        <v>21</v>
      </c>
      <c r="N1022" s="153" t="s">
        <v>48</v>
      </c>
      <c r="P1022" s="136">
        <f>O1022*H1022</f>
        <v>0</v>
      </c>
      <c r="Q1022" s="136">
        <v>0</v>
      </c>
      <c r="R1022" s="136">
        <f>Q1022*H1022</f>
        <v>0</v>
      </c>
      <c r="S1022" s="136">
        <v>0</v>
      </c>
      <c r="T1022" s="137">
        <f>S1022*H1022</f>
        <v>0</v>
      </c>
      <c r="AR1022" s="138" t="s">
        <v>153</v>
      </c>
      <c r="AT1022" s="138" t="s">
        <v>165</v>
      </c>
      <c r="AU1022" s="138" t="s">
        <v>87</v>
      </c>
      <c r="AY1022" s="18" t="s">
        <v>137</v>
      </c>
      <c r="BE1022" s="139">
        <f>IF(N1022="základní",J1022,0)</f>
        <v>0</v>
      </c>
      <c r="BF1022" s="139">
        <f>IF(N1022="snížená",J1022,0)</f>
        <v>0</v>
      </c>
      <c r="BG1022" s="139">
        <f>IF(N1022="zákl. přenesená",J1022,0)</f>
        <v>0</v>
      </c>
      <c r="BH1022" s="139">
        <f>IF(N1022="sníž. přenesená",J1022,0)</f>
        <v>0</v>
      </c>
      <c r="BI1022" s="139">
        <f>IF(N1022="nulová",J1022,0)</f>
        <v>0</v>
      </c>
      <c r="BJ1022" s="18" t="s">
        <v>85</v>
      </c>
      <c r="BK1022" s="139">
        <f>ROUND(I1022*H1022,2)</f>
        <v>0</v>
      </c>
      <c r="BL1022" s="18" t="s">
        <v>153</v>
      </c>
      <c r="BM1022" s="138" t="s">
        <v>1811</v>
      </c>
    </row>
    <row r="1023" spans="2:65" s="1" customFormat="1" ht="11.25">
      <c r="B1023" s="33"/>
      <c r="D1023" s="140" t="s">
        <v>147</v>
      </c>
      <c r="F1023" s="141" t="s">
        <v>1812</v>
      </c>
      <c r="I1023" s="142"/>
      <c r="L1023" s="33"/>
      <c r="M1023" s="143"/>
      <c r="T1023" s="54"/>
      <c r="AT1023" s="18" t="s">
        <v>147</v>
      </c>
      <c r="AU1023" s="18" t="s">
        <v>87</v>
      </c>
    </row>
    <row r="1024" spans="2:65" s="1" customFormat="1" ht="11.25">
      <c r="B1024" s="33"/>
      <c r="D1024" s="163" t="s">
        <v>538</v>
      </c>
      <c r="F1024" s="164" t="s">
        <v>1813</v>
      </c>
      <c r="I1024" s="142"/>
      <c r="L1024" s="33"/>
      <c r="M1024" s="143"/>
      <c r="T1024" s="54"/>
      <c r="AT1024" s="18" t="s">
        <v>538</v>
      </c>
      <c r="AU1024" s="18" t="s">
        <v>87</v>
      </c>
    </row>
    <row r="1025" spans="2:65" s="12" customFormat="1" ht="11.25">
      <c r="B1025" s="154"/>
      <c r="D1025" s="140" t="s">
        <v>253</v>
      </c>
      <c r="E1025" s="155" t="s">
        <v>21</v>
      </c>
      <c r="F1025" s="156" t="s">
        <v>589</v>
      </c>
      <c r="H1025" s="157">
        <v>2174.145</v>
      </c>
      <c r="I1025" s="158"/>
      <c r="L1025" s="154"/>
      <c r="M1025" s="159"/>
      <c r="T1025" s="160"/>
      <c r="AT1025" s="155" t="s">
        <v>253</v>
      </c>
      <c r="AU1025" s="155" t="s">
        <v>87</v>
      </c>
      <c r="AV1025" s="12" t="s">
        <v>87</v>
      </c>
      <c r="AW1025" s="12" t="s">
        <v>38</v>
      </c>
      <c r="AX1025" s="12" t="s">
        <v>85</v>
      </c>
      <c r="AY1025" s="155" t="s">
        <v>137</v>
      </c>
    </row>
    <row r="1026" spans="2:65" s="1" customFormat="1" ht="16.5" customHeight="1">
      <c r="B1026" s="33"/>
      <c r="C1026" s="145" t="s">
        <v>1814</v>
      </c>
      <c r="D1026" s="145" t="s">
        <v>165</v>
      </c>
      <c r="E1026" s="146" t="s">
        <v>1815</v>
      </c>
      <c r="F1026" s="147" t="s">
        <v>1816</v>
      </c>
      <c r="G1026" s="148" t="s">
        <v>590</v>
      </c>
      <c r="H1026" s="149">
        <v>2174.145</v>
      </c>
      <c r="I1026" s="150"/>
      <c r="J1026" s="151">
        <f>ROUND(I1026*H1026,2)</f>
        <v>0</v>
      </c>
      <c r="K1026" s="147" t="s">
        <v>535</v>
      </c>
      <c r="L1026" s="33"/>
      <c r="M1026" s="152" t="s">
        <v>21</v>
      </c>
      <c r="N1026" s="153" t="s">
        <v>48</v>
      </c>
      <c r="P1026" s="136">
        <f>O1026*H1026</f>
        <v>0</v>
      </c>
      <c r="Q1026" s="136">
        <v>0</v>
      </c>
      <c r="R1026" s="136">
        <f>Q1026*H1026</f>
        <v>0</v>
      </c>
      <c r="S1026" s="136">
        <v>0</v>
      </c>
      <c r="T1026" s="137">
        <f>S1026*H1026</f>
        <v>0</v>
      </c>
      <c r="AR1026" s="138" t="s">
        <v>153</v>
      </c>
      <c r="AT1026" s="138" t="s">
        <v>165</v>
      </c>
      <c r="AU1026" s="138" t="s">
        <v>87</v>
      </c>
      <c r="AY1026" s="18" t="s">
        <v>137</v>
      </c>
      <c r="BE1026" s="139">
        <f>IF(N1026="základní",J1026,0)</f>
        <v>0</v>
      </c>
      <c r="BF1026" s="139">
        <f>IF(N1026="snížená",J1026,0)</f>
        <v>0</v>
      </c>
      <c r="BG1026" s="139">
        <f>IF(N1026="zákl. přenesená",J1026,0)</f>
        <v>0</v>
      </c>
      <c r="BH1026" s="139">
        <f>IF(N1026="sníž. přenesená",J1026,0)</f>
        <v>0</v>
      </c>
      <c r="BI1026" s="139">
        <f>IF(N1026="nulová",J1026,0)</f>
        <v>0</v>
      </c>
      <c r="BJ1026" s="18" t="s">
        <v>85</v>
      </c>
      <c r="BK1026" s="139">
        <f>ROUND(I1026*H1026,2)</f>
        <v>0</v>
      </c>
      <c r="BL1026" s="18" t="s">
        <v>153</v>
      </c>
      <c r="BM1026" s="138" t="s">
        <v>1817</v>
      </c>
    </row>
    <row r="1027" spans="2:65" s="1" customFormat="1" ht="11.25">
      <c r="B1027" s="33"/>
      <c r="D1027" s="140" t="s">
        <v>147</v>
      </c>
      <c r="F1027" s="141" t="s">
        <v>1816</v>
      </c>
      <c r="I1027" s="142"/>
      <c r="L1027" s="33"/>
      <c r="M1027" s="143"/>
      <c r="T1027" s="54"/>
      <c r="AT1027" s="18" t="s">
        <v>147</v>
      </c>
      <c r="AU1027" s="18" t="s">
        <v>87</v>
      </c>
    </row>
    <row r="1028" spans="2:65" s="1" customFormat="1" ht="11.25">
      <c r="B1028" s="33"/>
      <c r="D1028" s="163" t="s">
        <v>538</v>
      </c>
      <c r="F1028" s="164" t="s">
        <v>1818</v>
      </c>
      <c r="I1028" s="142"/>
      <c r="L1028" s="33"/>
      <c r="M1028" s="143"/>
      <c r="T1028" s="54"/>
      <c r="AT1028" s="18" t="s">
        <v>538</v>
      </c>
      <c r="AU1028" s="18" t="s">
        <v>87</v>
      </c>
    </row>
    <row r="1029" spans="2:65" s="12" customFormat="1" ht="11.25">
      <c r="B1029" s="154"/>
      <c r="D1029" s="140" t="s">
        <v>253</v>
      </c>
      <c r="E1029" s="155" t="s">
        <v>21</v>
      </c>
      <c r="F1029" s="156" t="s">
        <v>589</v>
      </c>
      <c r="H1029" s="157">
        <v>2174.145</v>
      </c>
      <c r="I1029" s="158"/>
      <c r="L1029" s="154"/>
      <c r="M1029" s="159"/>
      <c r="T1029" s="160"/>
      <c r="AT1029" s="155" t="s">
        <v>253</v>
      </c>
      <c r="AU1029" s="155" t="s">
        <v>87</v>
      </c>
      <c r="AV1029" s="12" t="s">
        <v>87</v>
      </c>
      <c r="AW1029" s="12" t="s">
        <v>38</v>
      </c>
      <c r="AX1029" s="12" t="s">
        <v>85</v>
      </c>
      <c r="AY1029" s="155" t="s">
        <v>137</v>
      </c>
    </row>
    <row r="1030" spans="2:65" s="1" customFormat="1" ht="16.5" customHeight="1">
      <c r="B1030" s="33"/>
      <c r="C1030" s="145" t="s">
        <v>1819</v>
      </c>
      <c r="D1030" s="145" t="s">
        <v>165</v>
      </c>
      <c r="E1030" s="146" t="s">
        <v>1820</v>
      </c>
      <c r="F1030" s="147" t="s">
        <v>1821</v>
      </c>
      <c r="G1030" s="148" t="s">
        <v>590</v>
      </c>
      <c r="H1030" s="149">
        <v>2174.145</v>
      </c>
      <c r="I1030" s="150"/>
      <c r="J1030" s="151">
        <f>ROUND(I1030*H1030,2)</f>
        <v>0</v>
      </c>
      <c r="K1030" s="147" t="s">
        <v>21</v>
      </c>
      <c r="L1030" s="33"/>
      <c r="M1030" s="152" t="s">
        <v>21</v>
      </c>
      <c r="N1030" s="153" t="s">
        <v>48</v>
      </c>
      <c r="P1030" s="136">
        <f>O1030*H1030</f>
        <v>0</v>
      </c>
      <c r="Q1030" s="136">
        <v>0</v>
      </c>
      <c r="R1030" s="136">
        <f>Q1030*H1030</f>
        <v>0</v>
      </c>
      <c r="S1030" s="136">
        <v>0</v>
      </c>
      <c r="T1030" s="137">
        <f>S1030*H1030</f>
        <v>0</v>
      </c>
      <c r="AR1030" s="138" t="s">
        <v>153</v>
      </c>
      <c r="AT1030" s="138" t="s">
        <v>165</v>
      </c>
      <c r="AU1030" s="138" t="s">
        <v>87</v>
      </c>
      <c r="AY1030" s="18" t="s">
        <v>137</v>
      </c>
      <c r="BE1030" s="139">
        <f>IF(N1030="základní",J1030,0)</f>
        <v>0</v>
      </c>
      <c r="BF1030" s="139">
        <f>IF(N1030="snížená",J1030,0)</f>
        <v>0</v>
      </c>
      <c r="BG1030" s="139">
        <f>IF(N1030="zákl. přenesená",J1030,0)</f>
        <v>0</v>
      </c>
      <c r="BH1030" s="139">
        <f>IF(N1030="sníž. přenesená",J1030,0)</f>
        <v>0</v>
      </c>
      <c r="BI1030" s="139">
        <f>IF(N1030="nulová",J1030,0)</f>
        <v>0</v>
      </c>
      <c r="BJ1030" s="18" t="s">
        <v>85</v>
      </c>
      <c r="BK1030" s="139">
        <f>ROUND(I1030*H1030,2)</f>
        <v>0</v>
      </c>
      <c r="BL1030" s="18" t="s">
        <v>153</v>
      </c>
      <c r="BM1030" s="138" t="s">
        <v>1822</v>
      </c>
    </row>
    <row r="1031" spans="2:65" s="1" customFormat="1" ht="11.25">
      <c r="B1031" s="33"/>
      <c r="D1031" s="140" t="s">
        <v>147</v>
      </c>
      <c r="F1031" s="141" t="s">
        <v>1823</v>
      </c>
      <c r="I1031" s="142"/>
      <c r="L1031" s="33"/>
      <c r="M1031" s="143"/>
      <c r="T1031" s="54"/>
      <c r="AT1031" s="18" t="s">
        <v>147</v>
      </c>
      <c r="AU1031" s="18" t="s">
        <v>87</v>
      </c>
    </row>
    <row r="1032" spans="2:65" s="1" customFormat="1" ht="39">
      <c r="B1032" s="33"/>
      <c r="D1032" s="140" t="s">
        <v>149</v>
      </c>
      <c r="F1032" s="144" t="s">
        <v>1824</v>
      </c>
      <c r="I1032" s="142"/>
      <c r="L1032" s="33"/>
      <c r="M1032" s="143"/>
      <c r="T1032" s="54"/>
      <c r="AT1032" s="18" t="s">
        <v>149</v>
      </c>
      <c r="AU1032" s="18" t="s">
        <v>87</v>
      </c>
    </row>
    <row r="1033" spans="2:65" s="13" customFormat="1" ht="11.25">
      <c r="B1033" s="165"/>
      <c r="D1033" s="140" t="s">
        <v>253</v>
      </c>
      <c r="E1033" s="166" t="s">
        <v>21</v>
      </c>
      <c r="F1033" s="167" t="s">
        <v>1825</v>
      </c>
      <c r="H1033" s="166" t="s">
        <v>21</v>
      </c>
      <c r="I1033" s="168"/>
      <c r="L1033" s="165"/>
      <c r="M1033" s="169"/>
      <c r="T1033" s="170"/>
      <c r="AT1033" s="166" t="s">
        <v>253</v>
      </c>
      <c r="AU1033" s="166" t="s">
        <v>87</v>
      </c>
      <c r="AV1033" s="13" t="s">
        <v>85</v>
      </c>
      <c r="AW1033" s="13" t="s">
        <v>38</v>
      </c>
      <c r="AX1033" s="13" t="s">
        <v>77</v>
      </c>
      <c r="AY1033" s="166" t="s">
        <v>137</v>
      </c>
    </row>
    <row r="1034" spans="2:65" s="13" customFormat="1" ht="11.25">
      <c r="B1034" s="165"/>
      <c r="D1034" s="140" t="s">
        <v>253</v>
      </c>
      <c r="E1034" s="166" t="s">
        <v>21</v>
      </c>
      <c r="F1034" s="167" t="s">
        <v>1142</v>
      </c>
      <c r="H1034" s="166" t="s">
        <v>21</v>
      </c>
      <c r="I1034" s="168"/>
      <c r="L1034" s="165"/>
      <c r="M1034" s="169"/>
      <c r="T1034" s="170"/>
      <c r="AT1034" s="166" t="s">
        <v>253</v>
      </c>
      <c r="AU1034" s="166" t="s">
        <v>87</v>
      </c>
      <c r="AV1034" s="13" t="s">
        <v>85</v>
      </c>
      <c r="AW1034" s="13" t="s">
        <v>38</v>
      </c>
      <c r="AX1034" s="13" t="s">
        <v>77</v>
      </c>
      <c r="AY1034" s="166" t="s">
        <v>137</v>
      </c>
    </row>
    <row r="1035" spans="2:65" s="12" customFormat="1" ht="11.25">
      <c r="B1035" s="154"/>
      <c r="D1035" s="140" t="s">
        <v>253</v>
      </c>
      <c r="E1035" s="155" t="s">
        <v>21</v>
      </c>
      <c r="F1035" s="156" t="s">
        <v>1826</v>
      </c>
      <c r="H1035" s="157">
        <v>1.7629999999999999</v>
      </c>
      <c r="I1035" s="158"/>
      <c r="L1035" s="154"/>
      <c r="M1035" s="159"/>
      <c r="T1035" s="160"/>
      <c r="AT1035" s="155" t="s">
        <v>253</v>
      </c>
      <c r="AU1035" s="155" t="s">
        <v>87</v>
      </c>
      <c r="AV1035" s="12" t="s">
        <v>87</v>
      </c>
      <c r="AW1035" s="12" t="s">
        <v>38</v>
      </c>
      <c r="AX1035" s="12" t="s">
        <v>77</v>
      </c>
      <c r="AY1035" s="155" t="s">
        <v>137</v>
      </c>
    </row>
    <row r="1036" spans="2:65" s="12" customFormat="1" ht="11.25">
      <c r="B1036" s="154"/>
      <c r="D1036" s="140" t="s">
        <v>253</v>
      </c>
      <c r="E1036" s="155" t="s">
        <v>21</v>
      </c>
      <c r="F1036" s="156" t="s">
        <v>1827</v>
      </c>
      <c r="H1036" s="157">
        <v>34.454999999999998</v>
      </c>
      <c r="I1036" s="158"/>
      <c r="L1036" s="154"/>
      <c r="M1036" s="159"/>
      <c r="T1036" s="160"/>
      <c r="AT1036" s="155" t="s">
        <v>253</v>
      </c>
      <c r="AU1036" s="155" t="s">
        <v>87</v>
      </c>
      <c r="AV1036" s="12" t="s">
        <v>87</v>
      </c>
      <c r="AW1036" s="12" t="s">
        <v>38</v>
      </c>
      <c r="AX1036" s="12" t="s">
        <v>77</v>
      </c>
      <c r="AY1036" s="155" t="s">
        <v>137</v>
      </c>
    </row>
    <row r="1037" spans="2:65" s="12" customFormat="1" ht="11.25">
      <c r="B1037" s="154"/>
      <c r="D1037" s="140" t="s">
        <v>253</v>
      </c>
      <c r="E1037" s="155" t="s">
        <v>21</v>
      </c>
      <c r="F1037" s="156" t="s">
        <v>1828</v>
      </c>
      <c r="H1037" s="157">
        <v>884.07899999999995</v>
      </c>
      <c r="I1037" s="158"/>
      <c r="L1037" s="154"/>
      <c r="M1037" s="159"/>
      <c r="T1037" s="160"/>
      <c r="AT1037" s="155" t="s">
        <v>253</v>
      </c>
      <c r="AU1037" s="155" t="s">
        <v>87</v>
      </c>
      <c r="AV1037" s="12" t="s">
        <v>87</v>
      </c>
      <c r="AW1037" s="12" t="s">
        <v>38</v>
      </c>
      <c r="AX1037" s="12" t="s">
        <v>77</v>
      </c>
      <c r="AY1037" s="155" t="s">
        <v>137</v>
      </c>
    </row>
    <row r="1038" spans="2:65" s="12" customFormat="1" ht="11.25">
      <c r="B1038" s="154"/>
      <c r="D1038" s="140" t="s">
        <v>253</v>
      </c>
      <c r="E1038" s="155" t="s">
        <v>21</v>
      </c>
      <c r="F1038" s="156" t="s">
        <v>1829</v>
      </c>
      <c r="H1038" s="157">
        <v>216.84800000000001</v>
      </c>
      <c r="I1038" s="158"/>
      <c r="L1038" s="154"/>
      <c r="M1038" s="159"/>
      <c r="T1038" s="160"/>
      <c r="AT1038" s="155" t="s">
        <v>253</v>
      </c>
      <c r="AU1038" s="155" t="s">
        <v>87</v>
      </c>
      <c r="AV1038" s="12" t="s">
        <v>87</v>
      </c>
      <c r="AW1038" s="12" t="s">
        <v>38</v>
      </c>
      <c r="AX1038" s="12" t="s">
        <v>77</v>
      </c>
      <c r="AY1038" s="155" t="s">
        <v>137</v>
      </c>
    </row>
    <row r="1039" spans="2:65" s="15" customFormat="1" ht="11.25">
      <c r="B1039" s="185"/>
      <c r="D1039" s="140" t="s">
        <v>253</v>
      </c>
      <c r="E1039" s="186" t="s">
        <v>21</v>
      </c>
      <c r="F1039" s="187" t="s">
        <v>895</v>
      </c>
      <c r="H1039" s="188">
        <v>1137.145</v>
      </c>
      <c r="I1039" s="189"/>
      <c r="L1039" s="185"/>
      <c r="M1039" s="190"/>
      <c r="T1039" s="191"/>
      <c r="AT1039" s="186" t="s">
        <v>253</v>
      </c>
      <c r="AU1039" s="186" t="s">
        <v>87</v>
      </c>
      <c r="AV1039" s="15" t="s">
        <v>140</v>
      </c>
      <c r="AW1039" s="15" t="s">
        <v>38</v>
      </c>
      <c r="AX1039" s="15" t="s">
        <v>77</v>
      </c>
      <c r="AY1039" s="186" t="s">
        <v>137</v>
      </c>
    </row>
    <row r="1040" spans="2:65" s="13" customFormat="1" ht="11.25">
      <c r="B1040" s="165"/>
      <c r="D1040" s="140" t="s">
        <v>253</v>
      </c>
      <c r="E1040" s="166" t="s">
        <v>21</v>
      </c>
      <c r="F1040" s="167" t="s">
        <v>1145</v>
      </c>
      <c r="H1040" s="166" t="s">
        <v>21</v>
      </c>
      <c r="I1040" s="168"/>
      <c r="L1040" s="165"/>
      <c r="M1040" s="169"/>
      <c r="T1040" s="170"/>
      <c r="AT1040" s="166" t="s">
        <v>253</v>
      </c>
      <c r="AU1040" s="166" t="s">
        <v>87</v>
      </c>
      <c r="AV1040" s="13" t="s">
        <v>85</v>
      </c>
      <c r="AW1040" s="13" t="s">
        <v>38</v>
      </c>
      <c r="AX1040" s="13" t="s">
        <v>77</v>
      </c>
      <c r="AY1040" s="166" t="s">
        <v>137</v>
      </c>
    </row>
    <row r="1041" spans="2:65" s="12" customFormat="1" ht="11.25">
      <c r="B1041" s="154"/>
      <c r="D1041" s="140" t="s">
        <v>253</v>
      </c>
      <c r="E1041" s="155" t="s">
        <v>21</v>
      </c>
      <c r="F1041" s="156" t="s">
        <v>1830</v>
      </c>
      <c r="H1041" s="157">
        <v>25.074999999999999</v>
      </c>
      <c r="I1041" s="158"/>
      <c r="L1041" s="154"/>
      <c r="M1041" s="159"/>
      <c r="T1041" s="160"/>
      <c r="AT1041" s="155" t="s">
        <v>253</v>
      </c>
      <c r="AU1041" s="155" t="s">
        <v>87</v>
      </c>
      <c r="AV1041" s="12" t="s">
        <v>87</v>
      </c>
      <c r="AW1041" s="12" t="s">
        <v>38</v>
      </c>
      <c r="AX1041" s="12" t="s">
        <v>77</v>
      </c>
      <c r="AY1041" s="155" t="s">
        <v>137</v>
      </c>
    </row>
    <row r="1042" spans="2:65" s="12" customFormat="1" ht="11.25">
      <c r="B1042" s="154"/>
      <c r="D1042" s="140" t="s">
        <v>253</v>
      </c>
      <c r="E1042" s="155" t="s">
        <v>21</v>
      </c>
      <c r="F1042" s="156" t="s">
        <v>1831</v>
      </c>
      <c r="H1042" s="157">
        <v>784.98</v>
      </c>
      <c r="I1042" s="158"/>
      <c r="L1042" s="154"/>
      <c r="M1042" s="159"/>
      <c r="T1042" s="160"/>
      <c r="AT1042" s="155" t="s">
        <v>253</v>
      </c>
      <c r="AU1042" s="155" t="s">
        <v>87</v>
      </c>
      <c r="AV1042" s="12" t="s">
        <v>87</v>
      </c>
      <c r="AW1042" s="12" t="s">
        <v>38</v>
      </c>
      <c r="AX1042" s="12" t="s">
        <v>77</v>
      </c>
      <c r="AY1042" s="155" t="s">
        <v>137</v>
      </c>
    </row>
    <row r="1043" spans="2:65" s="12" customFormat="1" ht="11.25">
      <c r="B1043" s="154"/>
      <c r="D1043" s="140" t="s">
        <v>253</v>
      </c>
      <c r="E1043" s="155" t="s">
        <v>21</v>
      </c>
      <c r="F1043" s="156" t="s">
        <v>1832</v>
      </c>
      <c r="H1043" s="157">
        <v>127.364</v>
      </c>
      <c r="I1043" s="158"/>
      <c r="L1043" s="154"/>
      <c r="M1043" s="159"/>
      <c r="T1043" s="160"/>
      <c r="AT1043" s="155" t="s">
        <v>253</v>
      </c>
      <c r="AU1043" s="155" t="s">
        <v>87</v>
      </c>
      <c r="AV1043" s="12" t="s">
        <v>87</v>
      </c>
      <c r="AW1043" s="12" t="s">
        <v>38</v>
      </c>
      <c r="AX1043" s="12" t="s">
        <v>77</v>
      </c>
      <c r="AY1043" s="155" t="s">
        <v>137</v>
      </c>
    </row>
    <row r="1044" spans="2:65" s="15" customFormat="1" ht="11.25">
      <c r="B1044" s="185"/>
      <c r="D1044" s="140" t="s">
        <v>253</v>
      </c>
      <c r="E1044" s="186" t="s">
        <v>21</v>
      </c>
      <c r="F1044" s="187" t="s">
        <v>895</v>
      </c>
      <c r="H1044" s="188">
        <v>937.41899999999998</v>
      </c>
      <c r="I1044" s="189"/>
      <c r="L1044" s="185"/>
      <c r="M1044" s="190"/>
      <c r="T1044" s="191"/>
      <c r="AT1044" s="186" t="s">
        <v>253</v>
      </c>
      <c r="AU1044" s="186" t="s">
        <v>87</v>
      </c>
      <c r="AV1044" s="15" t="s">
        <v>140</v>
      </c>
      <c r="AW1044" s="15" t="s">
        <v>38</v>
      </c>
      <c r="AX1044" s="15" t="s">
        <v>77</v>
      </c>
      <c r="AY1044" s="186" t="s">
        <v>137</v>
      </c>
    </row>
    <row r="1045" spans="2:65" s="13" customFormat="1" ht="11.25">
      <c r="B1045" s="165"/>
      <c r="D1045" s="140" t="s">
        <v>253</v>
      </c>
      <c r="E1045" s="166" t="s">
        <v>21</v>
      </c>
      <c r="F1045" s="167" t="s">
        <v>1833</v>
      </c>
      <c r="H1045" s="166" t="s">
        <v>21</v>
      </c>
      <c r="I1045" s="168"/>
      <c r="L1045" s="165"/>
      <c r="M1045" s="169"/>
      <c r="T1045" s="170"/>
      <c r="AT1045" s="166" t="s">
        <v>253</v>
      </c>
      <c r="AU1045" s="166" t="s">
        <v>87</v>
      </c>
      <c r="AV1045" s="13" t="s">
        <v>85</v>
      </c>
      <c r="AW1045" s="13" t="s">
        <v>38</v>
      </c>
      <c r="AX1045" s="13" t="s">
        <v>77</v>
      </c>
      <c r="AY1045" s="166" t="s">
        <v>137</v>
      </c>
    </row>
    <row r="1046" spans="2:65" s="12" customFormat="1" ht="11.25">
      <c r="B1046" s="154"/>
      <c r="D1046" s="140" t="s">
        <v>253</v>
      </c>
      <c r="E1046" s="155" t="s">
        <v>21</v>
      </c>
      <c r="F1046" s="156" t="s">
        <v>1834</v>
      </c>
      <c r="H1046" s="157">
        <v>99.581000000000003</v>
      </c>
      <c r="I1046" s="158"/>
      <c r="L1046" s="154"/>
      <c r="M1046" s="159"/>
      <c r="T1046" s="160"/>
      <c r="AT1046" s="155" t="s">
        <v>253</v>
      </c>
      <c r="AU1046" s="155" t="s">
        <v>87</v>
      </c>
      <c r="AV1046" s="12" t="s">
        <v>87</v>
      </c>
      <c r="AW1046" s="12" t="s">
        <v>38</v>
      </c>
      <c r="AX1046" s="12" t="s">
        <v>77</v>
      </c>
      <c r="AY1046" s="155" t="s">
        <v>137</v>
      </c>
    </row>
    <row r="1047" spans="2:65" s="14" customFormat="1" ht="11.25">
      <c r="B1047" s="178"/>
      <c r="D1047" s="140" t="s">
        <v>253</v>
      </c>
      <c r="E1047" s="179" t="s">
        <v>589</v>
      </c>
      <c r="F1047" s="180" t="s">
        <v>837</v>
      </c>
      <c r="H1047" s="181">
        <v>2174.145</v>
      </c>
      <c r="I1047" s="182"/>
      <c r="L1047" s="178"/>
      <c r="M1047" s="183"/>
      <c r="T1047" s="184"/>
      <c r="AT1047" s="179" t="s">
        <v>253</v>
      </c>
      <c r="AU1047" s="179" t="s">
        <v>87</v>
      </c>
      <c r="AV1047" s="14" t="s">
        <v>153</v>
      </c>
      <c r="AW1047" s="14" t="s">
        <v>38</v>
      </c>
      <c r="AX1047" s="14" t="s">
        <v>85</v>
      </c>
      <c r="AY1047" s="179" t="s">
        <v>137</v>
      </c>
    </row>
    <row r="1048" spans="2:65" s="1" customFormat="1" ht="16.5" customHeight="1">
      <c r="B1048" s="33"/>
      <c r="C1048" s="145" t="s">
        <v>1835</v>
      </c>
      <c r="D1048" s="145" t="s">
        <v>165</v>
      </c>
      <c r="E1048" s="146" t="s">
        <v>1836</v>
      </c>
      <c r="F1048" s="147" t="s">
        <v>1837</v>
      </c>
      <c r="G1048" s="148" t="s">
        <v>590</v>
      </c>
      <c r="H1048" s="149">
        <v>2064.7620000000002</v>
      </c>
      <c r="I1048" s="150"/>
      <c r="J1048" s="151">
        <f>ROUND(I1048*H1048,2)</f>
        <v>0</v>
      </c>
      <c r="K1048" s="147" t="s">
        <v>535</v>
      </c>
      <c r="L1048" s="33"/>
      <c r="M1048" s="152" t="s">
        <v>21</v>
      </c>
      <c r="N1048" s="153" t="s">
        <v>48</v>
      </c>
      <c r="P1048" s="136">
        <f>O1048*H1048</f>
        <v>0</v>
      </c>
      <c r="Q1048" s="136">
        <v>0</v>
      </c>
      <c r="R1048" s="136">
        <f>Q1048*H1048</f>
        <v>0</v>
      </c>
      <c r="S1048" s="136">
        <v>0</v>
      </c>
      <c r="T1048" s="137">
        <f>S1048*H1048</f>
        <v>0</v>
      </c>
      <c r="AR1048" s="138" t="s">
        <v>153</v>
      </c>
      <c r="AT1048" s="138" t="s">
        <v>165</v>
      </c>
      <c r="AU1048" s="138" t="s">
        <v>87</v>
      </c>
      <c r="AY1048" s="18" t="s">
        <v>137</v>
      </c>
      <c r="BE1048" s="139">
        <f>IF(N1048="základní",J1048,0)</f>
        <v>0</v>
      </c>
      <c r="BF1048" s="139">
        <f>IF(N1048="snížená",J1048,0)</f>
        <v>0</v>
      </c>
      <c r="BG1048" s="139">
        <f>IF(N1048="zákl. přenesená",J1048,0)</f>
        <v>0</v>
      </c>
      <c r="BH1048" s="139">
        <f>IF(N1048="sníž. přenesená",J1048,0)</f>
        <v>0</v>
      </c>
      <c r="BI1048" s="139">
        <f>IF(N1048="nulová",J1048,0)</f>
        <v>0</v>
      </c>
      <c r="BJ1048" s="18" t="s">
        <v>85</v>
      </c>
      <c r="BK1048" s="139">
        <f>ROUND(I1048*H1048,2)</f>
        <v>0</v>
      </c>
      <c r="BL1048" s="18" t="s">
        <v>153</v>
      </c>
      <c r="BM1048" s="138" t="s">
        <v>1838</v>
      </c>
    </row>
    <row r="1049" spans="2:65" s="1" customFormat="1" ht="11.25">
      <c r="B1049" s="33"/>
      <c r="D1049" s="140" t="s">
        <v>147</v>
      </c>
      <c r="F1049" s="141" t="s">
        <v>1839</v>
      </c>
      <c r="I1049" s="142"/>
      <c r="L1049" s="33"/>
      <c r="M1049" s="143"/>
      <c r="T1049" s="54"/>
      <c r="AT1049" s="18" t="s">
        <v>147</v>
      </c>
      <c r="AU1049" s="18" t="s">
        <v>87</v>
      </c>
    </row>
    <row r="1050" spans="2:65" s="1" customFormat="1" ht="11.25">
      <c r="B1050" s="33"/>
      <c r="D1050" s="163" t="s">
        <v>538</v>
      </c>
      <c r="F1050" s="164" t="s">
        <v>1840</v>
      </c>
      <c r="I1050" s="142"/>
      <c r="L1050" s="33"/>
      <c r="M1050" s="143"/>
      <c r="T1050" s="54"/>
      <c r="AT1050" s="18" t="s">
        <v>538</v>
      </c>
      <c r="AU1050" s="18" t="s">
        <v>87</v>
      </c>
    </row>
    <row r="1051" spans="2:65" s="13" customFormat="1" ht="11.25">
      <c r="B1051" s="165"/>
      <c r="D1051" s="140" t="s">
        <v>253</v>
      </c>
      <c r="E1051" s="166" t="s">
        <v>21</v>
      </c>
      <c r="F1051" s="167" t="s">
        <v>958</v>
      </c>
      <c r="H1051" s="166" t="s">
        <v>21</v>
      </c>
      <c r="I1051" s="168"/>
      <c r="L1051" s="165"/>
      <c r="M1051" s="169"/>
      <c r="T1051" s="170"/>
      <c r="AT1051" s="166" t="s">
        <v>253</v>
      </c>
      <c r="AU1051" s="166" t="s">
        <v>87</v>
      </c>
      <c r="AV1051" s="13" t="s">
        <v>85</v>
      </c>
      <c r="AW1051" s="13" t="s">
        <v>38</v>
      </c>
      <c r="AX1051" s="13" t="s">
        <v>77</v>
      </c>
      <c r="AY1051" s="166" t="s">
        <v>137</v>
      </c>
    </row>
    <row r="1052" spans="2:65" s="12" customFormat="1" ht="11.25">
      <c r="B1052" s="154"/>
      <c r="D1052" s="140" t="s">
        <v>253</v>
      </c>
      <c r="E1052" s="155" t="s">
        <v>21</v>
      </c>
      <c r="F1052" s="156" t="s">
        <v>1841</v>
      </c>
      <c r="H1052" s="157">
        <v>1082.6010000000001</v>
      </c>
      <c r="I1052" s="158"/>
      <c r="L1052" s="154"/>
      <c r="M1052" s="159"/>
      <c r="T1052" s="160"/>
      <c r="AT1052" s="155" t="s">
        <v>253</v>
      </c>
      <c r="AU1052" s="155" t="s">
        <v>87</v>
      </c>
      <c r="AV1052" s="12" t="s">
        <v>87</v>
      </c>
      <c r="AW1052" s="12" t="s">
        <v>38</v>
      </c>
      <c r="AX1052" s="12" t="s">
        <v>77</v>
      </c>
      <c r="AY1052" s="155" t="s">
        <v>137</v>
      </c>
    </row>
    <row r="1053" spans="2:65" s="12" customFormat="1" ht="11.25">
      <c r="B1053" s="154"/>
      <c r="D1053" s="140" t="s">
        <v>253</v>
      </c>
      <c r="E1053" s="155" t="s">
        <v>21</v>
      </c>
      <c r="F1053" s="156" t="s">
        <v>1842</v>
      </c>
      <c r="H1053" s="157">
        <v>14.25</v>
      </c>
      <c r="I1053" s="158"/>
      <c r="L1053" s="154"/>
      <c r="M1053" s="159"/>
      <c r="T1053" s="160"/>
      <c r="AT1053" s="155" t="s">
        <v>253</v>
      </c>
      <c r="AU1053" s="155" t="s">
        <v>87</v>
      </c>
      <c r="AV1053" s="12" t="s">
        <v>87</v>
      </c>
      <c r="AW1053" s="12" t="s">
        <v>38</v>
      </c>
      <c r="AX1053" s="12" t="s">
        <v>77</v>
      </c>
      <c r="AY1053" s="155" t="s">
        <v>137</v>
      </c>
    </row>
    <row r="1054" spans="2:65" s="12" customFormat="1" ht="11.25">
      <c r="B1054" s="154"/>
      <c r="D1054" s="140" t="s">
        <v>253</v>
      </c>
      <c r="E1054" s="155" t="s">
        <v>21</v>
      </c>
      <c r="F1054" s="156" t="s">
        <v>1843</v>
      </c>
      <c r="H1054" s="157">
        <v>313.16899999999998</v>
      </c>
      <c r="I1054" s="158"/>
      <c r="L1054" s="154"/>
      <c r="M1054" s="159"/>
      <c r="T1054" s="160"/>
      <c r="AT1054" s="155" t="s">
        <v>253</v>
      </c>
      <c r="AU1054" s="155" t="s">
        <v>87</v>
      </c>
      <c r="AV1054" s="12" t="s">
        <v>87</v>
      </c>
      <c r="AW1054" s="12" t="s">
        <v>38</v>
      </c>
      <c r="AX1054" s="12" t="s">
        <v>77</v>
      </c>
      <c r="AY1054" s="155" t="s">
        <v>137</v>
      </c>
    </row>
    <row r="1055" spans="2:65" s="12" customFormat="1" ht="11.25">
      <c r="B1055" s="154"/>
      <c r="D1055" s="140" t="s">
        <v>253</v>
      </c>
      <c r="E1055" s="155" t="s">
        <v>21</v>
      </c>
      <c r="F1055" s="156" t="s">
        <v>1844</v>
      </c>
      <c r="H1055" s="157">
        <v>654.74199999999996</v>
      </c>
      <c r="I1055" s="158"/>
      <c r="L1055" s="154"/>
      <c r="M1055" s="159"/>
      <c r="T1055" s="160"/>
      <c r="AT1055" s="155" t="s">
        <v>253</v>
      </c>
      <c r="AU1055" s="155" t="s">
        <v>87</v>
      </c>
      <c r="AV1055" s="12" t="s">
        <v>87</v>
      </c>
      <c r="AW1055" s="12" t="s">
        <v>38</v>
      </c>
      <c r="AX1055" s="12" t="s">
        <v>77</v>
      </c>
      <c r="AY1055" s="155" t="s">
        <v>137</v>
      </c>
    </row>
    <row r="1056" spans="2:65" s="14" customFormat="1" ht="11.25">
      <c r="B1056" s="178"/>
      <c r="D1056" s="140" t="s">
        <v>253</v>
      </c>
      <c r="E1056" s="179" t="s">
        <v>803</v>
      </c>
      <c r="F1056" s="180" t="s">
        <v>837</v>
      </c>
      <c r="H1056" s="181">
        <v>2064.7620000000002</v>
      </c>
      <c r="I1056" s="182"/>
      <c r="L1056" s="178"/>
      <c r="M1056" s="183"/>
      <c r="T1056" s="184"/>
      <c r="AT1056" s="179" t="s">
        <v>253</v>
      </c>
      <c r="AU1056" s="179" t="s">
        <v>87</v>
      </c>
      <c r="AV1056" s="14" t="s">
        <v>153</v>
      </c>
      <c r="AW1056" s="14" t="s">
        <v>38</v>
      </c>
      <c r="AX1056" s="14" t="s">
        <v>85</v>
      </c>
      <c r="AY1056" s="179" t="s">
        <v>137</v>
      </c>
    </row>
    <row r="1057" spans="2:65" s="1" customFormat="1" ht="16.5" customHeight="1">
      <c r="B1057" s="33"/>
      <c r="C1057" s="145" t="s">
        <v>1845</v>
      </c>
      <c r="D1057" s="145" t="s">
        <v>165</v>
      </c>
      <c r="E1057" s="146" t="s">
        <v>1846</v>
      </c>
      <c r="F1057" s="147" t="s">
        <v>1847</v>
      </c>
      <c r="G1057" s="148" t="s">
        <v>590</v>
      </c>
      <c r="H1057" s="149">
        <v>2064.7620000000002</v>
      </c>
      <c r="I1057" s="150"/>
      <c r="J1057" s="151">
        <f>ROUND(I1057*H1057,2)</f>
        <v>0</v>
      </c>
      <c r="K1057" s="147" t="s">
        <v>21</v>
      </c>
      <c r="L1057" s="33"/>
      <c r="M1057" s="152" t="s">
        <v>21</v>
      </c>
      <c r="N1057" s="153" t="s">
        <v>48</v>
      </c>
      <c r="P1057" s="136">
        <f>O1057*H1057</f>
        <v>0</v>
      </c>
      <c r="Q1057" s="136">
        <v>0</v>
      </c>
      <c r="R1057" s="136">
        <f>Q1057*H1057</f>
        <v>0</v>
      </c>
      <c r="S1057" s="136">
        <v>0</v>
      </c>
      <c r="T1057" s="137">
        <f>S1057*H1057</f>
        <v>0</v>
      </c>
      <c r="AR1057" s="138" t="s">
        <v>153</v>
      </c>
      <c r="AT1057" s="138" t="s">
        <v>165</v>
      </c>
      <c r="AU1057" s="138" t="s">
        <v>87</v>
      </c>
      <c r="AY1057" s="18" t="s">
        <v>137</v>
      </c>
      <c r="BE1057" s="139">
        <f>IF(N1057="základní",J1057,0)</f>
        <v>0</v>
      </c>
      <c r="BF1057" s="139">
        <f>IF(N1057="snížená",J1057,0)</f>
        <v>0</v>
      </c>
      <c r="BG1057" s="139">
        <f>IF(N1057="zákl. přenesená",J1057,0)</f>
        <v>0</v>
      </c>
      <c r="BH1057" s="139">
        <f>IF(N1057="sníž. přenesená",J1057,0)</f>
        <v>0</v>
      </c>
      <c r="BI1057" s="139">
        <f>IF(N1057="nulová",J1057,0)</f>
        <v>0</v>
      </c>
      <c r="BJ1057" s="18" t="s">
        <v>85</v>
      </c>
      <c r="BK1057" s="139">
        <f>ROUND(I1057*H1057,2)</f>
        <v>0</v>
      </c>
      <c r="BL1057" s="18" t="s">
        <v>153</v>
      </c>
      <c r="BM1057" s="138" t="s">
        <v>1848</v>
      </c>
    </row>
    <row r="1058" spans="2:65" s="1" customFormat="1" ht="19.5">
      <c r="B1058" s="33"/>
      <c r="D1058" s="140" t="s">
        <v>147</v>
      </c>
      <c r="F1058" s="141" t="s">
        <v>1849</v>
      </c>
      <c r="I1058" s="142"/>
      <c r="L1058" s="33"/>
      <c r="M1058" s="143"/>
      <c r="T1058" s="54"/>
      <c r="AT1058" s="18" t="s">
        <v>147</v>
      </c>
      <c r="AU1058" s="18" t="s">
        <v>87</v>
      </c>
    </row>
    <row r="1059" spans="2:65" s="1" customFormat="1" ht="29.25">
      <c r="B1059" s="33"/>
      <c r="D1059" s="140" t="s">
        <v>149</v>
      </c>
      <c r="F1059" s="144" t="s">
        <v>1850</v>
      </c>
      <c r="I1059" s="142"/>
      <c r="L1059" s="33"/>
      <c r="M1059" s="143"/>
      <c r="T1059" s="54"/>
      <c r="AT1059" s="18" t="s">
        <v>149</v>
      </c>
      <c r="AU1059" s="18" t="s">
        <v>87</v>
      </c>
    </row>
    <row r="1060" spans="2:65" s="13" customFormat="1" ht="11.25">
      <c r="B1060" s="165"/>
      <c r="D1060" s="140" t="s">
        <v>253</v>
      </c>
      <c r="E1060" s="166" t="s">
        <v>21</v>
      </c>
      <c r="F1060" s="167" t="s">
        <v>1851</v>
      </c>
      <c r="H1060" s="166" t="s">
        <v>21</v>
      </c>
      <c r="I1060" s="168"/>
      <c r="L1060" s="165"/>
      <c r="M1060" s="169"/>
      <c r="T1060" s="170"/>
      <c r="AT1060" s="166" t="s">
        <v>253</v>
      </c>
      <c r="AU1060" s="166" t="s">
        <v>87</v>
      </c>
      <c r="AV1060" s="13" t="s">
        <v>85</v>
      </c>
      <c r="AW1060" s="13" t="s">
        <v>38</v>
      </c>
      <c r="AX1060" s="13" t="s">
        <v>77</v>
      </c>
      <c r="AY1060" s="166" t="s">
        <v>137</v>
      </c>
    </row>
    <row r="1061" spans="2:65" s="12" customFormat="1" ht="11.25">
      <c r="B1061" s="154"/>
      <c r="D1061" s="140" t="s">
        <v>253</v>
      </c>
      <c r="E1061" s="155" t="s">
        <v>21</v>
      </c>
      <c r="F1061" s="156" t="s">
        <v>803</v>
      </c>
      <c r="H1061" s="157">
        <v>2064.7620000000002</v>
      </c>
      <c r="I1061" s="158"/>
      <c r="L1061" s="154"/>
      <c r="M1061" s="159"/>
      <c r="T1061" s="160"/>
      <c r="AT1061" s="155" t="s">
        <v>253</v>
      </c>
      <c r="AU1061" s="155" t="s">
        <v>87</v>
      </c>
      <c r="AV1061" s="12" t="s">
        <v>87</v>
      </c>
      <c r="AW1061" s="12" t="s">
        <v>38</v>
      </c>
      <c r="AX1061" s="12" t="s">
        <v>85</v>
      </c>
      <c r="AY1061" s="155" t="s">
        <v>137</v>
      </c>
    </row>
    <row r="1062" spans="2:65" s="1" customFormat="1" ht="16.5" customHeight="1">
      <c r="B1062" s="33"/>
      <c r="C1062" s="145" t="s">
        <v>1852</v>
      </c>
      <c r="D1062" s="145" t="s">
        <v>165</v>
      </c>
      <c r="E1062" s="146" t="s">
        <v>1853</v>
      </c>
      <c r="F1062" s="147" t="s">
        <v>1854</v>
      </c>
      <c r="G1062" s="148" t="s">
        <v>590</v>
      </c>
      <c r="H1062" s="149">
        <v>197.42400000000001</v>
      </c>
      <c r="I1062" s="150"/>
      <c r="J1062" s="151">
        <f>ROUND(I1062*H1062,2)</f>
        <v>0</v>
      </c>
      <c r="K1062" s="147" t="s">
        <v>21</v>
      </c>
      <c r="L1062" s="33"/>
      <c r="M1062" s="152" t="s">
        <v>21</v>
      </c>
      <c r="N1062" s="153" t="s">
        <v>48</v>
      </c>
      <c r="P1062" s="136">
        <f>O1062*H1062</f>
        <v>0</v>
      </c>
      <c r="Q1062" s="136">
        <v>0</v>
      </c>
      <c r="R1062" s="136">
        <f>Q1062*H1062</f>
        <v>0</v>
      </c>
      <c r="S1062" s="136">
        <v>0</v>
      </c>
      <c r="T1062" s="137">
        <f>S1062*H1062</f>
        <v>0</v>
      </c>
      <c r="AR1062" s="138" t="s">
        <v>153</v>
      </c>
      <c r="AT1062" s="138" t="s">
        <v>165</v>
      </c>
      <c r="AU1062" s="138" t="s">
        <v>87</v>
      </c>
      <c r="AY1062" s="18" t="s">
        <v>137</v>
      </c>
      <c r="BE1062" s="139">
        <f>IF(N1062="základní",J1062,0)</f>
        <v>0</v>
      </c>
      <c r="BF1062" s="139">
        <f>IF(N1062="snížená",J1062,0)</f>
        <v>0</v>
      </c>
      <c r="BG1062" s="139">
        <f>IF(N1062="zákl. přenesená",J1062,0)</f>
        <v>0</v>
      </c>
      <c r="BH1062" s="139">
        <f>IF(N1062="sníž. přenesená",J1062,0)</f>
        <v>0</v>
      </c>
      <c r="BI1062" s="139">
        <f>IF(N1062="nulová",J1062,0)</f>
        <v>0</v>
      </c>
      <c r="BJ1062" s="18" t="s">
        <v>85</v>
      </c>
      <c r="BK1062" s="139">
        <f>ROUND(I1062*H1062,2)</f>
        <v>0</v>
      </c>
      <c r="BL1062" s="18" t="s">
        <v>153</v>
      </c>
      <c r="BM1062" s="138" t="s">
        <v>1855</v>
      </c>
    </row>
    <row r="1063" spans="2:65" s="1" customFormat="1" ht="11.25">
      <c r="B1063" s="33"/>
      <c r="D1063" s="140" t="s">
        <v>147</v>
      </c>
      <c r="F1063" s="141" t="s">
        <v>1856</v>
      </c>
      <c r="I1063" s="142"/>
      <c r="L1063" s="33"/>
      <c r="M1063" s="143"/>
      <c r="T1063" s="54"/>
      <c r="AT1063" s="18" t="s">
        <v>147</v>
      </c>
      <c r="AU1063" s="18" t="s">
        <v>87</v>
      </c>
    </row>
    <row r="1064" spans="2:65" s="1" customFormat="1" ht="39">
      <c r="B1064" s="33"/>
      <c r="D1064" s="140" t="s">
        <v>149</v>
      </c>
      <c r="F1064" s="144" t="s">
        <v>1857</v>
      </c>
      <c r="I1064" s="142"/>
      <c r="L1064" s="33"/>
      <c r="M1064" s="143"/>
      <c r="T1064" s="54"/>
      <c r="AT1064" s="18" t="s">
        <v>149</v>
      </c>
      <c r="AU1064" s="18" t="s">
        <v>87</v>
      </c>
    </row>
    <row r="1065" spans="2:65" s="13" customFormat="1" ht="11.25">
      <c r="B1065" s="165"/>
      <c r="D1065" s="140" t="s">
        <v>253</v>
      </c>
      <c r="E1065" s="166" t="s">
        <v>21</v>
      </c>
      <c r="F1065" s="167" t="s">
        <v>1858</v>
      </c>
      <c r="H1065" s="166" t="s">
        <v>21</v>
      </c>
      <c r="I1065" s="168"/>
      <c r="L1065" s="165"/>
      <c r="M1065" s="169"/>
      <c r="T1065" s="170"/>
      <c r="AT1065" s="166" t="s">
        <v>253</v>
      </c>
      <c r="AU1065" s="166" t="s">
        <v>87</v>
      </c>
      <c r="AV1065" s="13" t="s">
        <v>85</v>
      </c>
      <c r="AW1065" s="13" t="s">
        <v>38</v>
      </c>
      <c r="AX1065" s="13" t="s">
        <v>77</v>
      </c>
      <c r="AY1065" s="166" t="s">
        <v>137</v>
      </c>
    </row>
    <row r="1066" spans="2:65" s="12" customFormat="1" ht="11.25">
      <c r="B1066" s="154"/>
      <c r="D1066" s="140" t="s">
        <v>253</v>
      </c>
      <c r="E1066" s="155" t="s">
        <v>21</v>
      </c>
      <c r="F1066" s="156" t="s">
        <v>1859</v>
      </c>
      <c r="H1066" s="157">
        <v>43.189</v>
      </c>
      <c r="I1066" s="158"/>
      <c r="L1066" s="154"/>
      <c r="M1066" s="159"/>
      <c r="T1066" s="160"/>
      <c r="AT1066" s="155" t="s">
        <v>253</v>
      </c>
      <c r="AU1066" s="155" t="s">
        <v>87</v>
      </c>
      <c r="AV1066" s="12" t="s">
        <v>87</v>
      </c>
      <c r="AW1066" s="12" t="s">
        <v>38</v>
      </c>
      <c r="AX1066" s="12" t="s">
        <v>77</v>
      </c>
      <c r="AY1066" s="155" t="s">
        <v>137</v>
      </c>
    </row>
    <row r="1067" spans="2:65" s="12" customFormat="1" ht="11.25">
      <c r="B1067" s="154"/>
      <c r="D1067" s="140" t="s">
        <v>253</v>
      </c>
      <c r="E1067" s="155" t="s">
        <v>21</v>
      </c>
      <c r="F1067" s="156" t="s">
        <v>1860</v>
      </c>
      <c r="H1067" s="157">
        <v>55.523000000000003</v>
      </c>
      <c r="I1067" s="158"/>
      <c r="L1067" s="154"/>
      <c r="M1067" s="159"/>
      <c r="T1067" s="160"/>
      <c r="AT1067" s="155" t="s">
        <v>253</v>
      </c>
      <c r="AU1067" s="155" t="s">
        <v>87</v>
      </c>
      <c r="AV1067" s="12" t="s">
        <v>87</v>
      </c>
      <c r="AW1067" s="12" t="s">
        <v>38</v>
      </c>
      <c r="AX1067" s="12" t="s">
        <v>77</v>
      </c>
      <c r="AY1067" s="155" t="s">
        <v>137</v>
      </c>
    </row>
    <row r="1068" spans="2:65" s="13" customFormat="1" ht="11.25">
      <c r="B1068" s="165"/>
      <c r="D1068" s="140" t="s">
        <v>253</v>
      </c>
      <c r="E1068" s="166" t="s">
        <v>21</v>
      </c>
      <c r="F1068" s="167" t="s">
        <v>1861</v>
      </c>
      <c r="H1068" s="166" t="s">
        <v>21</v>
      </c>
      <c r="I1068" s="168"/>
      <c r="L1068" s="165"/>
      <c r="M1068" s="169"/>
      <c r="T1068" s="170"/>
      <c r="AT1068" s="166" t="s">
        <v>253</v>
      </c>
      <c r="AU1068" s="166" t="s">
        <v>87</v>
      </c>
      <c r="AV1068" s="13" t="s">
        <v>85</v>
      </c>
      <c r="AW1068" s="13" t="s">
        <v>38</v>
      </c>
      <c r="AX1068" s="13" t="s">
        <v>77</v>
      </c>
      <c r="AY1068" s="166" t="s">
        <v>137</v>
      </c>
    </row>
    <row r="1069" spans="2:65" s="12" customFormat="1" ht="11.25">
      <c r="B1069" s="154"/>
      <c r="D1069" s="140" t="s">
        <v>253</v>
      </c>
      <c r="E1069" s="155" t="s">
        <v>21</v>
      </c>
      <c r="F1069" s="156" t="s">
        <v>1859</v>
      </c>
      <c r="H1069" s="157">
        <v>43.189</v>
      </c>
      <c r="I1069" s="158"/>
      <c r="L1069" s="154"/>
      <c r="M1069" s="159"/>
      <c r="T1069" s="160"/>
      <c r="AT1069" s="155" t="s">
        <v>253</v>
      </c>
      <c r="AU1069" s="155" t="s">
        <v>87</v>
      </c>
      <c r="AV1069" s="12" t="s">
        <v>87</v>
      </c>
      <c r="AW1069" s="12" t="s">
        <v>38</v>
      </c>
      <c r="AX1069" s="12" t="s">
        <v>77</v>
      </c>
      <c r="AY1069" s="155" t="s">
        <v>137</v>
      </c>
    </row>
    <row r="1070" spans="2:65" s="12" customFormat="1" ht="11.25">
      <c r="B1070" s="154"/>
      <c r="D1070" s="140" t="s">
        <v>253</v>
      </c>
      <c r="E1070" s="155" t="s">
        <v>21</v>
      </c>
      <c r="F1070" s="156" t="s">
        <v>1860</v>
      </c>
      <c r="H1070" s="157">
        <v>55.523000000000003</v>
      </c>
      <c r="I1070" s="158"/>
      <c r="L1070" s="154"/>
      <c r="M1070" s="159"/>
      <c r="T1070" s="160"/>
      <c r="AT1070" s="155" t="s">
        <v>253</v>
      </c>
      <c r="AU1070" s="155" t="s">
        <v>87</v>
      </c>
      <c r="AV1070" s="12" t="s">
        <v>87</v>
      </c>
      <c r="AW1070" s="12" t="s">
        <v>38</v>
      </c>
      <c r="AX1070" s="12" t="s">
        <v>77</v>
      </c>
      <c r="AY1070" s="155" t="s">
        <v>137</v>
      </c>
    </row>
    <row r="1071" spans="2:65" s="14" customFormat="1" ht="11.25">
      <c r="B1071" s="178"/>
      <c r="D1071" s="140" t="s">
        <v>253</v>
      </c>
      <c r="E1071" s="179" t="s">
        <v>21</v>
      </c>
      <c r="F1071" s="180" t="s">
        <v>837</v>
      </c>
      <c r="H1071" s="181">
        <v>197.42400000000001</v>
      </c>
      <c r="I1071" s="182"/>
      <c r="L1071" s="178"/>
      <c r="M1071" s="183"/>
      <c r="T1071" s="184"/>
      <c r="AT1071" s="179" t="s">
        <v>253</v>
      </c>
      <c r="AU1071" s="179" t="s">
        <v>87</v>
      </c>
      <c r="AV1071" s="14" t="s">
        <v>153</v>
      </c>
      <c r="AW1071" s="14" t="s">
        <v>38</v>
      </c>
      <c r="AX1071" s="14" t="s">
        <v>85</v>
      </c>
      <c r="AY1071" s="179" t="s">
        <v>137</v>
      </c>
    </row>
    <row r="1072" spans="2:65" s="1" customFormat="1" ht="16.5" customHeight="1">
      <c r="B1072" s="33"/>
      <c r="C1072" s="145" t="s">
        <v>1862</v>
      </c>
      <c r="D1072" s="145" t="s">
        <v>165</v>
      </c>
      <c r="E1072" s="146" t="s">
        <v>1863</v>
      </c>
      <c r="F1072" s="147" t="s">
        <v>1864</v>
      </c>
      <c r="G1072" s="148" t="s">
        <v>590</v>
      </c>
      <c r="H1072" s="149">
        <v>98.712000000000003</v>
      </c>
      <c r="I1072" s="150"/>
      <c r="J1072" s="151">
        <f>ROUND(I1072*H1072,2)</f>
        <v>0</v>
      </c>
      <c r="K1072" s="147" t="s">
        <v>535</v>
      </c>
      <c r="L1072" s="33"/>
      <c r="M1072" s="152" t="s">
        <v>21</v>
      </c>
      <c r="N1072" s="153" t="s">
        <v>48</v>
      </c>
      <c r="P1072" s="136">
        <f>O1072*H1072</f>
        <v>0</v>
      </c>
      <c r="Q1072" s="136">
        <v>0</v>
      </c>
      <c r="R1072" s="136">
        <f>Q1072*H1072</f>
        <v>0</v>
      </c>
      <c r="S1072" s="136">
        <v>0</v>
      </c>
      <c r="T1072" s="137">
        <f>S1072*H1072</f>
        <v>0</v>
      </c>
      <c r="AR1072" s="138" t="s">
        <v>153</v>
      </c>
      <c r="AT1072" s="138" t="s">
        <v>165</v>
      </c>
      <c r="AU1072" s="138" t="s">
        <v>87</v>
      </c>
      <c r="AY1072" s="18" t="s">
        <v>137</v>
      </c>
      <c r="BE1072" s="139">
        <f>IF(N1072="základní",J1072,0)</f>
        <v>0</v>
      </c>
      <c r="BF1072" s="139">
        <f>IF(N1072="snížená",J1072,0)</f>
        <v>0</v>
      </c>
      <c r="BG1072" s="139">
        <f>IF(N1072="zákl. přenesená",J1072,0)</f>
        <v>0</v>
      </c>
      <c r="BH1072" s="139">
        <f>IF(N1072="sníž. přenesená",J1072,0)</f>
        <v>0</v>
      </c>
      <c r="BI1072" s="139">
        <f>IF(N1072="nulová",J1072,0)</f>
        <v>0</v>
      </c>
      <c r="BJ1072" s="18" t="s">
        <v>85</v>
      </c>
      <c r="BK1072" s="139">
        <f>ROUND(I1072*H1072,2)</f>
        <v>0</v>
      </c>
      <c r="BL1072" s="18" t="s">
        <v>153</v>
      </c>
      <c r="BM1072" s="138" t="s">
        <v>1865</v>
      </c>
    </row>
    <row r="1073" spans="2:65" s="1" customFormat="1" ht="19.5">
      <c r="B1073" s="33"/>
      <c r="D1073" s="140" t="s">
        <v>147</v>
      </c>
      <c r="F1073" s="141" t="s">
        <v>1866</v>
      </c>
      <c r="I1073" s="142"/>
      <c r="L1073" s="33"/>
      <c r="M1073" s="143"/>
      <c r="T1073" s="54"/>
      <c r="AT1073" s="18" t="s">
        <v>147</v>
      </c>
      <c r="AU1073" s="18" t="s">
        <v>87</v>
      </c>
    </row>
    <row r="1074" spans="2:65" s="1" customFormat="1" ht="11.25">
      <c r="B1074" s="33"/>
      <c r="D1074" s="163" t="s">
        <v>538</v>
      </c>
      <c r="F1074" s="164" t="s">
        <v>1867</v>
      </c>
      <c r="I1074" s="142"/>
      <c r="L1074" s="33"/>
      <c r="M1074" s="143"/>
      <c r="T1074" s="54"/>
      <c r="AT1074" s="18" t="s">
        <v>538</v>
      </c>
      <c r="AU1074" s="18" t="s">
        <v>87</v>
      </c>
    </row>
    <row r="1075" spans="2:65" s="1" customFormat="1" ht="39">
      <c r="B1075" s="33"/>
      <c r="D1075" s="140" t="s">
        <v>149</v>
      </c>
      <c r="F1075" s="144" t="s">
        <v>1868</v>
      </c>
      <c r="I1075" s="142"/>
      <c r="L1075" s="33"/>
      <c r="M1075" s="143"/>
      <c r="T1075" s="54"/>
      <c r="AT1075" s="18" t="s">
        <v>149</v>
      </c>
      <c r="AU1075" s="18" t="s">
        <v>87</v>
      </c>
    </row>
    <row r="1076" spans="2:65" s="13" customFormat="1" ht="11.25">
      <c r="B1076" s="165"/>
      <c r="D1076" s="140" t="s">
        <v>253</v>
      </c>
      <c r="E1076" s="166" t="s">
        <v>21</v>
      </c>
      <c r="F1076" s="167" t="s">
        <v>1861</v>
      </c>
      <c r="H1076" s="166" t="s">
        <v>21</v>
      </c>
      <c r="I1076" s="168"/>
      <c r="L1076" s="165"/>
      <c r="M1076" s="169"/>
      <c r="T1076" s="170"/>
      <c r="AT1076" s="166" t="s">
        <v>253</v>
      </c>
      <c r="AU1076" s="166" t="s">
        <v>87</v>
      </c>
      <c r="AV1076" s="13" t="s">
        <v>85</v>
      </c>
      <c r="AW1076" s="13" t="s">
        <v>38</v>
      </c>
      <c r="AX1076" s="13" t="s">
        <v>77</v>
      </c>
      <c r="AY1076" s="166" t="s">
        <v>137</v>
      </c>
    </row>
    <row r="1077" spans="2:65" s="12" customFormat="1" ht="11.25">
      <c r="B1077" s="154"/>
      <c r="D1077" s="140" t="s">
        <v>253</v>
      </c>
      <c r="E1077" s="155" t="s">
        <v>21</v>
      </c>
      <c r="F1077" s="156" t="s">
        <v>1869</v>
      </c>
      <c r="H1077" s="157">
        <v>43.189</v>
      </c>
      <c r="I1077" s="158"/>
      <c r="L1077" s="154"/>
      <c r="M1077" s="159"/>
      <c r="T1077" s="160"/>
      <c r="AT1077" s="155" t="s">
        <v>253</v>
      </c>
      <c r="AU1077" s="155" t="s">
        <v>87</v>
      </c>
      <c r="AV1077" s="12" t="s">
        <v>87</v>
      </c>
      <c r="AW1077" s="12" t="s">
        <v>38</v>
      </c>
      <c r="AX1077" s="12" t="s">
        <v>77</v>
      </c>
      <c r="AY1077" s="155" t="s">
        <v>137</v>
      </c>
    </row>
    <row r="1078" spans="2:65" s="12" customFormat="1" ht="11.25">
      <c r="B1078" s="154"/>
      <c r="D1078" s="140" t="s">
        <v>253</v>
      </c>
      <c r="E1078" s="155" t="s">
        <v>21</v>
      </c>
      <c r="F1078" s="156" t="s">
        <v>1870</v>
      </c>
      <c r="H1078" s="157">
        <v>55.523000000000003</v>
      </c>
      <c r="I1078" s="158"/>
      <c r="L1078" s="154"/>
      <c r="M1078" s="159"/>
      <c r="T1078" s="160"/>
      <c r="AT1078" s="155" t="s">
        <v>253</v>
      </c>
      <c r="AU1078" s="155" t="s">
        <v>87</v>
      </c>
      <c r="AV1078" s="12" t="s">
        <v>87</v>
      </c>
      <c r="AW1078" s="12" t="s">
        <v>38</v>
      </c>
      <c r="AX1078" s="12" t="s">
        <v>77</v>
      </c>
      <c r="AY1078" s="155" t="s">
        <v>137</v>
      </c>
    </row>
    <row r="1079" spans="2:65" s="14" customFormat="1" ht="11.25">
      <c r="B1079" s="178"/>
      <c r="D1079" s="140" t="s">
        <v>253</v>
      </c>
      <c r="E1079" s="179" t="s">
        <v>21</v>
      </c>
      <c r="F1079" s="180" t="s">
        <v>837</v>
      </c>
      <c r="H1079" s="181">
        <v>98.712000000000003</v>
      </c>
      <c r="I1079" s="182"/>
      <c r="L1079" s="178"/>
      <c r="M1079" s="183"/>
      <c r="T1079" s="184"/>
      <c r="AT1079" s="179" t="s">
        <v>253</v>
      </c>
      <c r="AU1079" s="179" t="s">
        <v>87</v>
      </c>
      <c r="AV1079" s="14" t="s">
        <v>153</v>
      </c>
      <c r="AW1079" s="14" t="s">
        <v>38</v>
      </c>
      <c r="AX1079" s="14" t="s">
        <v>85</v>
      </c>
      <c r="AY1079" s="179" t="s">
        <v>137</v>
      </c>
    </row>
    <row r="1080" spans="2:65" s="1" customFormat="1" ht="16.5" customHeight="1">
      <c r="B1080" s="33"/>
      <c r="C1080" s="145" t="s">
        <v>1871</v>
      </c>
      <c r="D1080" s="145" t="s">
        <v>165</v>
      </c>
      <c r="E1080" s="146" t="s">
        <v>1872</v>
      </c>
      <c r="F1080" s="147" t="s">
        <v>1873</v>
      </c>
      <c r="G1080" s="148" t="s">
        <v>590</v>
      </c>
      <c r="H1080" s="149">
        <v>50.387</v>
      </c>
      <c r="I1080" s="150"/>
      <c r="J1080" s="151">
        <f>ROUND(I1080*H1080,2)</f>
        <v>0</v>
      </c>
      <c r="K1080" s="147" t="s">
        <v>21</v>
      </c>
      <c r="L1080" s="33"/>
      <c r="M1080" s="152" t="s">
        <v>21</v>
      </c>
      <c r="N1080" s="153" t="s">
        <v>48</v>
      </c>
      <c r="P1080" s="136">
        <f>O1080*H1080</f>
        <v>0</v>
      </c>
      <c r="Q1080" s="136">
        <v>0</v>
      </c>
      <c r="R1080" s="136">
        <f>Q1080*H1080</f>
        <v>0</v>
      </c>
      <c r="S1080" s="136">
        <v>0</v>
      </c>
      <c r="T1080" s="137">
        <f>S1080*H1080</f>
        <v>0</v>
      </c>
      <c r="AR1080" s="138" t="s">
        <v>153</v>
      </c>
      <c r="AT1080" s="138" t="s">
        <v>165</v>
      </c>
      <c r="AU1080" s="138" t="s">
        <v>87</v>
      </c>
      <c r="AY1080" s="18" t="s">
        <v>137</v>
      </c>
      <c r="BE1080" s="139">
        <f>IF(N1080="základní",J1080,0)</f>
        <v>0</v>
      </c>
      <c r="BF1080" s="139">
        <f>IF(N1080="snížená",J1080,0)</f>
        <v>0</v>
      </c>
      <c r="BG1080" s="139">
        <f>IF(N1080="zákl. přenesená",J1080,0)</f>
        <v>0</v>
      </c>
      <c r="BH1080" s="139">
        <f>IF(N1080="sníž. přenesená",J1080,0)</f>
        <v>0</v>
      </c>
      <c r="BI1080" s="139">
        <f>IF(N1080="nulová",J1080,0)</f>
        <v>0</v>
      </c>
      <c r="BJ1080" s="18" t="s">
        <v>85</v>
      </c>
      <c r="BK1080" s="139">
        <f>ROUND(I1080*H1080,2)</f>
        <v>0</v>
      </c>
      <c r="BL1080" s="18" t="s">
        <v>153</v>
      </c>
      <c r="BM1080" s="138" t="s">
        <v>1874</v>
      </c>
    </row>
    <row r="1081" spans="2:65" s="1" customFormat="1" ht="48.75">
      <c r="B1081" s="33"/>
      <c r="D1081" s="140" t="s">
        <v>147</v>
      </c>
      <c r="F1081" s="141" t="s">
        <v>1875</v>
      </c>
      <c r="I1081" s="142"/>
      <c r="L1081" s="33"/>
      <c r="M1081" s="143"/>
      <c r="T1081" s="54"/>
      <c r="AT1081" s="18" t="s">
        <v>147</v>
      </c>
      <c r="AU1081" s="18" t="s">
        <v>87</v>
      </c>
    </row>
    <row r="1082" spans="2:65" s="13" customFormat="1" ht="11.25">
      <c r="B1082" s="165"/>
      <c r="D1082" s="140" t="s">
        <v>253</v>
      </c>
      <c r="E1082" s="166" t="s">
        <v>21</v>
      </c>
      <c r="F1082" s="167" t="s">
        <v>1876</v>
      </c>
      <c r="H1082" s="166" t="s">
        <v>21</v>
      </c>
      <c r="I1082" s="168"/>
      <c r="L1082" s="165"/>
      <c r="M1082" s="169"/>
      <c r="T1082" s="170"/>
      <c r="AT1082" s="166" t="s">
        <v>253</v>
      </c>
      <c r="AU1082" s="166" t="s">
        <v>87</v>
      </c>
      <c r="AV1082" s="13" t="s">
        <v>85</v>
      </c>
      <c r="AW1082" s="13" t="s">
        <v>38</v>
      </c>
      <c r="AX1082" s="13" t="s">
        <v>77</v>
      </c>
      <c r="AY1082" s="166" t="s">
        <v>137</v>
      </c>
    </row>
    <row r="1083" spans="2:65" s="12" customFormat="1" ht="11.25">
      <c r="B1083" s="154"/>
      <c r="D1083" s="140" t="s">
        <v>253</v>
      </c>
      <c r="E1083" s="155" t="s">
        <v>21</v>
      </c>
      <c r="F1083" s="156" t="s">
        <v>1877</v>
      </c>
      <c r="H1083" s="157">
        <v>19.004000000000001</v>
      </c>
      <c r="I1083" s="158"/>
      <c r="L1083" s="154"/>
      <c r="M1083" s="159"/>
      <c r="T1083" s="160"/>
      <c r="AT1083" s="155" t="s">
        <v>253</v>
      </c>
      <c r="AU1083" s="155" t="s">
        <v>87</v>
      </c>
      <c r="AV1083" s="12" t="s">
        <v>87</v>
      </c>
      <c r="AW1083" s="12" t="s">
        <v>38</v>
      </c>
      <c r="AX1083" s="12" t="s">
        <v>77</v>
      </c>
      <c r="AY1083" s="155" t="s">
        <v>137</v>
      </c>
    </row>
    <row r="1084" spans="2:65" s="12" customFormat="1" ht="11.25">
      <c r="B1084" s="154"/>
      <c r="D1084" s="140" t="s">
        <v>253</v>
      </c>
      <c r="E1084" s="155" t="s">
        <v>21</v>
      </c>
      <c r="F1084" s="156" t="s">
        <v>1878</v>
      </c>
      <c r="H1084" s="157">
        <v>3.5000000000000003E-2</v>
      </c>
      <c r="I1084" s="158"/>
      <c r="L1084" s="154"/>
      <c r="M1084" s="159"/>
      <c r="T1084" s="160"/>
      <c r="AT1084" s="155" t="s">
        <v>253</v>
      </c>
      <c r="AU1084" s="155" t="s">
        <v>87</v>
      </c>
      <c r="AV1084" s="12" t="s">
        <v>87</v>
      </c>
      <c r="AW1084" s="12" t="s">
        <v>38</v>
      </c>
      <c r="AX1084" s="12" t="s">
        <v>77</v>
      </c>
      <c r="AY1084" s="155" t="s">
        <v>137</v>
      </c>
    </row>
    <row r="1085" spans="2:65" s="15" customFormat="1" ht="11.25">
      <c r="B1085" s="185"/>
      <c r="D1085" s="140" t="s">
        <v>253</v>
      </c>
      <c r="E1085" s="186" t="s">
        <v>21</v>
      </c>
      <c r="F1085" s="187" t="s">
        <v>895</v>
      </c>
      <c r="H1085" s="188">
        <v>19.039000000000001</v>
      </c>
      <c r="I1085" s="189"/>
      <c r="L1085" s="185"/>
      <c r="M1085" s="190"/>
      <c r="T1085" s="191"/>
      <c r="AT1085" s="186" t="s">
        <v>253</v>
      </c>
      <c r="AU1085" s="186" t="s">
        <v>87</v>
      </c>
      <c r="AV1085" s="15" t="s">
        <v>140</v>
      </c>
      <c r="AW1085" s="15" t="s">
        <v>38</v>
      </c>
      <c r="AX1085" s="15" t="s">
        <v>77</v>
      </c>
      <c r="AY1085" s="186" t="s">
        <v>137</v>
      </c>
    </row>
    <row r="1086" spans="2:65" s="13" customFormat="1" ht="11.25">
      <c r="B1086" s="165"/>
      <c r="D1086" s="140" t="s">
        <v>253</v>
      </c>
      <c r="E1086" s="166" t="s">
        <v>21</v>
      </c>
      <c r="F1086" s="167" t="s">
        <v>1879</v>
      </c>
      <c r="H1086" s="166" t="s">
        <v>21</v>
      </c>
      <c r="I1086" s="168"/>
      <c r="L1086" s="165"/>
      <c r="M1086" s="169"/>
      <c r="T1086" s="170"/>
      <c r="AT1086" s="166" t="s">
        <v>253</v>
      </c>
      <c r="AU1086" s="166" t="s">
        <v>87</v>
      </c>
      <c r="AV1086" s="13" t="s">
        <v>85</v>
      </c>
      <c r="AW1086" s="13" t="s">
        <v>38</v>
      </c>
      <c r="AX1086" s="13" t="s">
        <v>77</v>
      </c>
      <c r="AY1086" s="166" t="s">
        <v>137</v>
      </c>
    </row>
    <row r="1087" spans="2:65" s="12" customFormat="1" ht="11.25">
      <c r="B1087" s="154"/>
      <c r="D1087" s="140" t="s">
        <v>253</v>
      </c>
      <c r="E1087" s="155" t="s">
        <v>21</v>
      </c>
      <c r="F1087" s="156" t="s">
        <v>1880</v>
      </c>
      <c r="H1087" s="157">
        <v>14.807</v>
      </c>
      <c r="I1087" s="158"/>
      <c r="L1087" s="154"/>
      <c r="M1087" s="159"/>
      <c r="T1087" s="160"/>
      <c r="AT1087" s="155" t="s">
        <v>253</v>
      </c>
      <c r="AU1087" s="155" t="s">
        <v>87</v>
      </c>
      <c r="AV1087" s="12" t="s">
        <v>87</v>
      </c>
      <c r="AW1087" s="12" t="s">
        <v>38</v>
      </c>
      <c r="AX1087" s="12" t="s">
        <v>77</v>
      </c>
      <c r="AY1087" s="155" t="s">
        <v>137</v>
      </c>
    </row>
    <row r="1088" spans="2:65" s="12" customFormat="1" ht="11.25">
      <c r="B1088" s="154"/>
      <c r="D1088" s="140" t="s">
        <v>253</v>
      </c>
      <c r="E1088" s="155" t="s">
        <v>21</v>
      </c>
      <c r="F1088" s="156" t="s">
        <v>1881</v>
      </c>
      <c r="H1088" s="157">
        <v>16.541</v>
      </c>
      <c r="I1088" s="158"/>
      <c r="L1088" s="154"/>
      <c r="M1088" s="159"/>
      <c r="T1088" s="160"/>
      <c r="AT1088" s="155" t="s">
        <v>253</v>
      </c>
      <c r="AU1088" s="155" t="s">
        <v>87</v>
      </c>
      <c r="AV1088" s="12" t="s">
        <v>87</v>
      </c>
      <c r="AW1088" s="12" t="s">
        <v>38</v>
      </c>
      <c r="AX1088" s="12" t="s">
        <v>77</v>
      </c>
      <c r="AY1088" s="155" t="s">
        <v>137</v>
      </c>
    </row>
    <row r="1089" spans="2:65" s="15" customFormat="1" ht="11.25">
      <c r="B1089" s="185"/>
      <c r="D1089" s="140" t="s">
        <v>253</v>
      </c>
      <c r="E1089" s="186" t="s">
        <v>21</v>
      </c>
      <c r="F1089" s="187" t="s">
        <v>895</v>
      </c>
      <c r="H1089" s="188">
        <v>31.347999999999999</v>
      </c>
      <c r="I1089" s="189"/>
      <c r="L1089" s="185"/>
      <c r="M1089" s="190"/>
      <c r="T1089" s="191"/>
      <c r="AT1089" s="186" t="s">
        <v>253</v>
      </c>
      <c r="AU1089" s="186" t="s">
        <v>87</v>
      </c>
      <c r="AV1089" s="15" t="s">
        <v>140</v>
      </c>
      <c r="AW1089" s="15" t="s">
        <v>38</v>
      </c>
      <c r="AX1089" s="15" t="s">
        <v>77</v>
      </c>
      <c r="AY1089" s="186" t="s">
        <v>137</v>
      </c>
    </row>
    <row r="1090" spans="2:65" s="14" customFormat="1" ht="11.25">
      <c r="B1090" s="178"/>
      <c r="D1090" s="140" t="s">
        <v>253</v>
      </c>
      <c r="E1090" s="179" t="s">
        <v>21</v>
      </c>
      <c r="F1090" s="180" t="s">
        <v>837</v>
      </c>
      <c r="H1090" s="181">
        <v>50.387</v>
      </c>
      <c r="I1090" s="182"/>
      <c r="L1090" s="178"/>
      <c r="M1090" s="183"/>
      <c r="T1090" s="184"/>
      <c r="AT1090" s="179" t="s">
        <v>253</v>
      </c>
      <c r="AU1090" s="179" t="s">
        <v>87</v>
      </c>
      <c r="AV1090" s="14" t="s">
        <v>153</v>
      </c>
      <c r="AW1090" s="14" t="s">
        <v>38</v>
      </c>
      <c r="AX1090" s="14" t="s">
        <v>85</v>
      </c>
      <c r="AY1090" s="179" t="s">
        <v>137</v>
      </c>
    </row>
    <row r="1091" spans="2:65" s="1" customFormat="1" ht="16.5" customHeight="1">
      <c r="B1091" s="33"/>
      <c r="C1091" s="145" t="s">
        <v>1882</v>
      </c>
      <c r="D1091" s="145" t="s">
        <v>165</v>
      </c>
      <c r="E1091" s="146" t="s">
        <v>1883</v>
      </c>
      <c r="F1091" s="147" t="s">
        <v>1884</v>
      </c>
      <c r="G1091" s="148" t="s">
        <v>590</v>
      </c>
      <c r="H1091" s="149">
        <v>109.383</v>
      </c>
      <c r="I1091" s="150"/>
      <c r="J1091" s="151">
        <f>ROUND(I1091*H1091,2)</f>
        <v>0</v>
      </c>
      <c r="K1091" s="147" t="s">
        <v>21</v>
      </c>
      <c r="L1091" s="33"/>
      <c r="M1091" s="152" t="s">
        <v>21</v>
      </c>
      <c r="N1091" s="153" t="s">
        <v>48</v>
      </c>
      <c r="P1091" s="136">
        <f>O1091*H1091</f>
        <v>0</v>
      </c>
      <c r="Q1091" s="136">
        <v>0</v>
      </c>
      <c r="R1091" s="136">
        <f>Q1091*H1091</f>
        <v>0</v>
      </c>
      <c r="S1091" s="136">
        <v>0</v>
      </c>
      <c r="T1091" s="137">
        <f>S1091*H1091</f>
        <v>0</v>
      </c>
      <c r="AR1091" s="138" t="s">
        <v>153</v>
      </c>
      <c r="AT1091" s="138" t="s">
        <v>165</v>
      </c>
      <c r="AU1091" s="138" t="s">
        <v>87</v>
      </c>
      <c r="AY1091" s="18" t="s">
        <v>137</v>
      </c>
      <c r="BE1091" s="139">
        <f>IF(N1091="základní",J1091,0)</f>
        <v>0</v>
      </c>
      <c r="BF1091" s="139">
        <f>IF(N1091="snížená",J1091,0)</f>
        <v>0</v>
      </c>
      <c r="BG1091" s="139">
        <f>IF(N1091="zákl. přenesená",J1091,0)</f>
        <v>0</v>
      </c>
      <c r="BH1091" s="139">
        <f>IF(N1091="sníž. přenesená",J1091,0)</f>
        <v>0</v>
      </c>
      <c r="BI1091" s="139">
        <f>IF(N1091="nulová",J1091,0)</f>
        <v>0</v>
      </c>
      <c r="BJ1091" s="18" t="s">
        <v>85</v>
      </c>
      <c r="BK1091" s="139">
        <f>ROUND(I1091*H1091,2)</f>
        <v>0</v>
      </c>
      <c r="BL1091" s="18" t="s">
        <v>153</v>
      </c>
      <c r="BM1091" s="138" t="s">
        <v>1885</v>
      </c>
    </row>
    <row r="1092" spans="2:65" s="1" customFormat="1" ht="48.75">
      <c r="B1092" s="33"/>
      <c r="D1092" s="140" t="s">
        <v>147</v>
      </c>
      <c r="F1092" s="141" t="s">
        <v>1886</v>
      </c>
      <c r="I1092" s="142"/>
      <c r="L1092" s="33"/>
      <c r="M1092" s="143"/>
      <c r="T1092" s="54"/>
      <c r="AT1092" s="18" t="s">
        <v>147</v>
      </c>
      <c r="AU1092" s="18" t="s">
        <v>87</v>
      </c>
    </row>
    <row r="1093" spans="2:65" s="12" customFormat="1" ht="11.25">
      <c r="B1093" s="154"/>
      <c r="D1093" s="140" t="s">
        <v>253</v>
      </c>
      <c r="E1093" s="155" t="s">
        <v>21</v>
      </c>
      <c r="F1093" s="156" t="s">
        <v>589</v>
      </c>
      <c r="H1093" s="157">
        <v>2174.145</v>
      </c>
      <c r="I1093" s="158"/>
      <c r="L1093" s="154"/>
      <c r="M1093" s="159"/>
      <c r="T1093" s="160"/>
      <c r="AT1093" s="155" t="s">
        <v>253</v>
      </c>
      <c r="AU1093" s="155" t="s">
        <v>87</v>
      </c>
      <c r="AV1093" s="12" t="s">
        <v>87</v>
      </c>
      <c r="AW1093" s="12" t="s">
        <v>38</v>
      </c>
      <c r="AX1093" s="12" t="s">
        <v>77</v>
      </c>
      <c r="AY1093" s="155" t="s">
        <v>137</v>
      </c>
    </row>
    <row r="1094" spans="2:65" s="12" customFormat="1" ht="11.25">
      <c r="B1094" s="154"/>
      <c r="D1094" s="140" t="s">
        <v>253</v>
      </c>
      <c r="E1094" s="155" t="s">
        <v>21</v>
      </c>
      <c r="F1094" s="156" t="s">
        <v>1887</v>
      </c>
      <c r="H1094" s="157">
        <v>-1082.6010000000001</v>
      </c>
      <c r="I1094" s="158"/>
      <c r="L1094" s="154"/>
      <c r="M1094" s="159"/>
      <c r="T1094" s="160"/>
      <c r="AT1094" s="155" t="s">
        <v>253</v>
      </c>
      <c r="AU1094" s="155" t="s">
        <v>87</v>
      </c>
      <c r="AV1094" s="12" t="s">
        <v>87</v>
      </c>
      <c r="AW1094" s="12" t="s">
        <v>38</v>
      </c>
      <c r="AX1094" s="12" t="s">
        <v>77</v>
      </c>
      <c r="AY1094" s="155" t="s">
        <v>137</v>
      </c>
    </row>
    <row r="1095" spans="2:65" s="12" customFormat="1" ht="11.25">
      <c r="B1095" s="154"/>
      <c r="D1095" s="140" t="s">
        <v>253</v>
      </c>
      <c r="E1095" s="155" t="s">
        <v>21</v>
      </c>
      <c r="F1095" s="156" t="s">
        <v>1888</v>
      </c>
      <c r="H1095" s="157">
        <v>-14.25</v>
      </c>
      <c r="I1095" s="158"/>
      <c r="L1095" s="154"/>
      <c r="M1095" s="159"/>
      <c r="T1095" s="160"/>
      <c r="AT1095" s="155" t="s">
        <v>253</v>
      </c>
      <c r="AU1095" s="155" t="s">
        <v>87</v>
      </c>
      <c r="AV1095" s="12" t="s">
        <v>87</v>
      </c>
      <c r="AW1095" s="12" t="s">
        <v>38</v>
      </c>
      <c r="AX1095" s="12" t="s">
        <v>77</v>
      </c>
      <c r="AY1095" s="155" t="s">
        <v>137</v>
      </c>
    </row>
    <row r="1096" spans="2:65" s="12" customFormat="1" ht="11.25">
      <c r="B1096" s="154"/>
      <c r="D1096" s="140" t="s">
        <v>253</v>
      </c>
      <c r="E1096" s="155" t="s">
        <v>21</v>
      </c>
      <c r="F1096" s="156" t="s">
        <v>1889</v>
      </c>
      <c r="H1096" s="157">
        <v>-313.16899999999998</v>
      </c>
      <c r="I1096" s="158"/>
      <c r="L1096" s="154"/>
      <c r="M1096" s="159"/>
      <c r="T1096" s="160"/>
      <c r="AT1096" s="155" t="s">
        <v>253</v>
      </c>
      <c r="AU1096" s="155" t="s">
        <v>87</v>
      </c>
      <c r="AV1096" s="12" t="s">
        <v>87</v>
      </c>
      <c r="AW1096" s="12" t="s">
        <v>38</v>
      </c>
      <c r="AX1096" s="12" t="s">
        <v>77</v>
      </c>
      <c r="AY1096" s="155" t="s">
        <v>137</v>
      </c>
    </row>
    <row r="1097" spans="2:65" s="12" customFormat="1" ht="11.25">
      <c r="B1097" s="154"/>
      <c r="D1097" s="140" t="s">
        <v>253</v>
      </c>
      <c r="E1097" s="155" t="s">
        <v>21</v>
      </c>
      <c r="F1097" s="156" t="s">
        <v>1890</v>
      </c>
      <c r="H1097" s="157">
        <v>-654.74199999999996</v>
      </c>
      <c r="I1097" s="158"/>
      <c r="L1097" s="154"/>
      <c r="M1097" s="159"/>
      <c r="T1097" s="160"/>
      <c r="AT1097" s="155" t="s">
        <v>253</v>
      </c>
      <c r="AU1097" s="155" t="s">
        <v>87</v>
      </c>
      <c r="AV1097" s="12" t="s">
        <v>87</v>
      </c>
      <c r="AW1097" s="12" t="s">
        <v>38</v>
      </c>
      <c r="AX1097" s="12" t="s">
        <v>77</v>
      </c>
      <c r="AY1097" s="155" t="s">
        <v>137</v>
      </c>
    </row>
    <row r="1098" spans="2:65" s="14" customFormat="1" ht="11.25">
      <c r="B1098" s="178"/>
      <c r="D1098" s="140" t="s">
        <v>253</v>
      </c>
      <c r="E1098" s="179" t="s">
        <v>21</v>
      </c>
      <c r="F1098" s="180" t="s">
        <v>837</v>
      </c>
      <c r="H1098" s="181">
        <v>109.383</v>
      </c>
      <c r="I1098" s="182"/>
      <c r="L1098" s="178"/>
      <c r="M1098" s="183"/>
      <c r="T1098" s="184"/>
      <c r="AT1098" s="179" t="s">
        <v>253</v>
      </c>
      <c r="AU1098" s="179" t="s">
        <v>87</v>
      </c>
      <c r="AV1098" s="14" t="s">
        <v>153</v>
      </c>
      <c r="AW1098" s="14" t="s">
        <v>38</v>
      </c>
      <c r="AX1098" s="14" t="s">
        <v>85</v>
      </c>
      <c r="AY1098" s="179" t="s">
        <v>137</v>
      </c>
    </row>
    <row r="1099" spans="2:65" s="11" customFormat="1" ht="22.9" customHeight="1">
      <c r="B1099" s="116"/>
      <c r="D1099" s="117" t="s">
        <v>76</v>
      </c>
      <c r="E1099" s="161" t="s">
        <v>1891</v>
      </c>
      <c r="F1099" s="161" t="s">
        <v>1892</v>
      </c>
      <c r="I1099" s="119"/>
      <c r="J1099" s="162">
        <f>BK1099</f>
        <v>0</v>
      </c>
      <c r="L1099" s="116"/>
      <c r="M1099" s="121"/>
      <c r="P1099" s="122">
        <f>SUM(P1100:P1116)</f>
        <v>0</v>
      </c>
      <c r="R1099" s="122">
        <f>SUM(R1100:R1116)</f>
        <v>0</v>
      </c>
      <c r="T1099" s="123">
        <f>SUM(T1100:T1116)</f>
        <v>0</v>
      </c>
      <c r="AR1099" s="117" t="s">
        <v>85</v>
      </c>
      <c r="AT1099" s="124" t="s">
        <v>76</v>
      </c>
      <c r="AU1099" s="124" t="s">
        <v>85</v>
      </c>
      <c r="AY1099" s="117" t="s">
        <v>137</v>
      </c>
      <c r="BK1099" s="125">
        <f>SUM(BK1100:BK1116)</f>
        <v>0</v>
      </c>
    </row>
    <row r="1100" spans="2:65" s="1" customFormat="1" ht="16.5" customHeight="1">
      <c r="B1100" s="33"/>
      <c r="C1100" s="145" t="s">
        <v>1893</v>
      </c>
      <c r="D1100" s="145" t="s">
        <v>165</v>
      </c>
      <c r="E1100" s="146" t="s">
        <v>1894</v>
      </c>
      <c r="F1100" s="147" t="s">
        <v>1895</v>
      </c>
      <c r="G1100" s="148" t="s">
        <v>590</v>
      </c>
      <c r="H1100" s="149">
        <v>957.91</v>
      </c>
      <c r="I1100" s="150"/>
      <c r="J1100" s="151">
        <f>ROUND(I1100*H1100,2)</f>
        <v>0</v>
      </c>
      <c r="K1100" s="147" t="s">
        <v>535</v>
      </c>
      <c r="L1100" s="33"/>
      <c r="M1100" s="152" t="s">
        <v>21</v>
      </c>
      <c r="N1100" s="153" t="s">
        <v>48</v>
      </c>
      <c r="P1100" s="136">
        <f>O1100*H1100</f>
        <v>0</v>
      </c>
      <c r="Q1100" s="136">
        <v>0</v>
      </c>
      <c r="R1100" s="136">
        <f>Q1100*H1100</f>
        <v>0</v>
      </c>
      <c r="S1100" s="136">
        <v>0</v>
      </c>
      <c r="T1100" s="137">
        <f>S1100*H1100</f>
        <v>0</v>
      </c>
      <c r="AR1100" s="138" t="s">
        <v>153</v>
      </c>
      <c r="AT1100" s="138" t="s">
        <v>165</v>
      </c>
      <c r="AU1100" s="138" t="s">
        <v>87</v>
      </c>
      <c r="AY1100" s="18" t="s">
        <v>137</v>
      </c>
      <c r="BE1100" s="139">
        <f>IF(N1100="základní",J1100,0)</f>
        <v>0</v>
      </c>
      <c r="BF1100" s="139">
        <f>IF(N1100="snížená",J1100,0)</f>
        <v>0</v>
      </c>
      <c r="BG1100" s="139">
        <f>IF(N1100="zákl. přenesená",J1100,0)</f>
        <v>0</v>
      </c>
      <c r="BH1100" s="139">
        <f>IF(N1100="sníž. přenesená",J1100,0)</f>
        <v>0</v>
      </c>
      <c r="BI1100" s="139">
        <f>IF(N1100="nulová",J1100,0)</f>
        <v>0</v>
      </c>
      <c r="BJ1100" s="18" t="s">
        <v>85</v>
      </c>
      <c r="BK1100" s="139">
        <f>ROUND(I1100*H1100,2)</f>
        <v>0</v>
      </c>
      <c r="BL1100" s="18" t="s">
        <v>153</v>
      </c>
      <c r="BM1100" s="138" t="s">
        <v>1896</v>
      </c>
    </row>
    <row r="1101" spans="2:65" s="1" customFormat="1" ht="11.25">
      <c r="B1101" s="33"/>
      <c r="D1101" s="140" t="s">
        <v>147</v>
      </c>
      <c r="F1101" s="141" t="s">
        <v>1897</v>
      </c>
      <c r="I1101" s="142"/>
      <c r="L1101" s="33"/>
      <c r="M1101" s="143"/>
      <c r="T1101" s="54"/>
      <c r="AT1101" s="18" t="s">
        <v>147</v>
      </c>
      <c r="AU1101" s="18" t="s">
        <v>87</v>
      </c>
    </row>
    <row r="1102" spans="2:65" s="1" customFormat="1" ht="11.25">
      <c r="B1102" s="33"/>
      <c r="D1102" s="163" t="s">
        <v>538</v>
      </c>
      <c r="F1102" s="164" t="s">
        <v>1898</v>
      </c>
      <c r="I1102" s="142"/>
      <c r="L1102" s="33"/>
      <c r="M1102" s="143"/>
      <c r="T1102" s="54"/>
      <c r="AT1102" s="18" t="s">
        <v>538</v>
      </c>
      <c r="AU1102" s="18" t="s">
        <v>87</v>
      </c>
    </row>
    <row r="1103" spans="2:65" s="1" customFormat="1" ht="29.25">
      <c r="B1103" s="33"/>
      <c r="D1103" s="140" t="s">
        <v>149</v>
      </c>
      <c r="F1103" s="144" t="s">
        <v>1899</v>
      </c>
      <c r="I1103" s="142"/>
      <c r="L1103" s="33"/>
      <c r="M1103" s="143"/>
      <c r="T1103" s="54"/>
      <c r="AT1103" s="18" t="s">
        <v>149</v>
      </c>
      <c r="AU1103" s="18" t="s">
        <v>87</v>
      </c>
    </row>
    <row r="1104" spans="2:65" s="1" customFormat="1" ht="16.5" customHeight="1">
      <c r="B1104" s="33"/>
      <c r="C1104" s="145" t="s">
        <v>1900</v>
      </c>
      <c r="D1104" s="145" t="s">
        <v>165</v>
      </c>
      <c r="E1104" s="146" t="s">
        <v>1901</v>
      </c>
      <c r="F1104" s="147" t="s">
        <v>1902</v>
      </c>
      <c r="G1104" s="148" t="s">
        <v>574</v>
      </c>
      <c r="H1104" s="149">
        <v>1593.15</v>
      </c>
      <c r="I1104" s="150"/>
      <c r="J1104" s="151">
        <f>ROUND(I1104*H1104,2)</f>
        <v>0</v>
      </c>
      <c r="K1104" s="147" t="s">
        <v>21</v>
      </c>
      <c r="L1104" s="33"/>
      <c r="M1104" s="152" t="s">
        <v>21</v>
      </c>
      <c r="N1104" s="153" t="s">
        <v>48</v>
      </c>
      <c r="P1104" s="136">
        <f>O1104*H1104</f>
        <v>0</v>
      </c>
      <c r="Q1104" s="136">
        <v>0</v>
      </c>
      <c r="R1104" s="136">
        <f>Q1104*H1104</f>
        <v>0</v>
      </c>
      <c r="S1104" s="136">
        <v>0</v>
      </c>
      <c r="T1104" s="137">
        <f>S1104*H1104</f>
        <v>0</v>
      </c>
      <c r="AR1104" s="138" t="s">
        <v>153</v>
      </c>
      <c r="AT1104" s="138" t="s">
        <v>165</v>
      </c>
      <c r="AU1104" s="138" t="s">
        <v>87</v>
      </c>
      <c r="AY1104" s="18" t="s">
        <v>137</v>
      </c>
      <c r="BE1104" s="139">
        <f>IF(N1104="základní",J1104,0)</f>
        <v>0</v>
      </c>
      <c r="BF1104" s="139">
        <f>IF(N1104="snížená",J1104,0)</f>
        <v>0</v>
      </c>
      <c r="BG1104" s="139">
        <f>IF(N1104="zákl. přenesená",J1104,0)</f>
        <v>0</v>
      </c>
      <c r="BH1104" s="139">
        <f>IF(N1104="sníž. přenesená",J1104,0)</f>
        <v>0</v>
      </c>
      <c r="BI1104" s="139">
        <f>IF(N1104="nulová",J1104,0)</f>
        <v>0</v>
      </c>
      <c r="BJ1104" s="18" t="s">
        <v>85</v>
      </c>
      <c r="BK1104" s="139">
        <f>ROUND(I1104*H1104,2)</f>
        <v>0</v>
      </c>
      <c r="BL1104" s="18" t="s">
        <v>153</v>
      </c>
      <c r="BM1104" s="138" t="s">
        <v>1903</v>
      </c>
    </row>
    <row r="1105" spans="2:65" s="1" customFormat="1" ht="117">
      <c r="B1105" s="33"/>
      <c r="D1105" s="140" t="s">
        <v>147</v>
      </c>
      <c r="F1105" s="141" t="s">
        <v>1904</v>
      </c>
      <c r="I1105" s="142"/>
      <c r="L1105" s="33"/>
      <c r="M1105" s="143"/>
      <c r="T1105" s="54"/>
      <c r="AT1105" s="18" t="s">
        <v>147</v>
      </c>
      <c r="AU1105" s="18" t="s">
        <v>87</v>
      </c>
    </row>
    <row r="1106" spans="2:65" s="12" customFormat="1" ht="11.25">
      <c r="B1106" s="154"/>
      <c r="D1106" s="140" t="s">
        <v>253</v>
      </c>
      <c r="E1106" s="155" t="s">
        <v>21</v>
      </c>
      <c r="F1106" s="156" t="s">
        <v>759</v>
      </c>
      <c r="H1106" s="157">
        <v>0.9</v>
      </c>
      <c r="I1106" s="158"/>
      <c r="L1106" s="154"/>
      <c r="M1106" s="159"/>
      <c r="T1106" s="160"/>
      <c r="AT1106" s="155" t="s">
        <v>253</v>
      </c>
      <c r="AU1106" s="155" t="s">
        <v>87</v>
      </c>
      <c r="AV1106" s="12" t="s">
        <v>87</v>
      </c>
      <c r="AW1106" s="12" t="s">
        <v>38</v>
      </c>
      <c r="AX1106" s="12" t="s">
        <v>77</v>
      </c>
      <c r="AY1106" s="155" t="s">
        <v>137</v>
      </c>
    </row>
    <row r="1107" spans="2:65" s="12" customFormat="1" ht="11.25">
      <c r="B1107" s="154"/>
      <c r="D1107" s="140" t="s">
        <v>253</v>
      </c>
      <c r="E1107" s="155" t="s">
        <v>21</v>
      </c>
      <c r="F1107" s="156" t="s">
        <v>573</v>
      </c>
      <c r="H1107" s="157">
        <v>423.11700000000002</v>
      </c>
      <c r="I1107" s="158"/>
      <c r="L1107" s="154"/>
      <c r="M1107" s="159"/>
      <c r="T1107" s="160"/>
      <c r="AT1107" s="155" t="s">
        <v>253</v>
      </c>
      <c r="AU1107" s="155" t="s">
        <v>87</v>
      </c>
      <c r="AV1107" s="12" t="s">
        <v>87</v>
      </c>
      <c r="AW1107" s="12" t="s">
        <v>38</v>
      </c>
      <c r="AX1107" s="12" t="s">
        <v>77</v>
      </c>
      <c r="AY1107" s="155" t="s">
        <v>137</v>
      </c>
    </row>
    <row r="1108" spans="2:65" s="12" customFormat="1" ht="11.25">
      <c r="B1108" s="154"/>
      <c r="D1108" s="140" t="s">
        <v>253</v>
      </c>
      <c r="E1108" s="155" t="s">
        <v>21</v>
      </c>
      <c r="F1108" s="156" t="s">
        <v>719</v>
      </c>
      <c r="H1108" s="157">
        <v>3</v>
      </c>
      <c r="I1108" s="158"/>
      <c r="L1108" s="154"/>
      <c r="M1108" s="159"/>
      <c r="T1108" s="160"/>
      <c r="AT1108" s="155" t="s">
        <v>253</v>
      </c>
      <c r="AU1108" s="155" t="s">
        <v>87</v>
      </c>
      <c r="AV1108" s="12" t="s">
        <v>87</v>
      </c>
      <c r="AW1108" s="12" t="s">
        <v>38</v>
      </c>
      <c r="AX1108" s="12" t="s">
        <v>77</v>
      </c>
      <c r="AY1108" s="155" t="s">
        <v>137</v>
      </c>
    </row>
    <row r="1109" spans="2:65" s="12" customFormat="1" ht="11.25">
      <c r="B1109" s="154"/>
      <c r="D1109" s="140" t="s">
        <v>253</v>
      </c>
      <c r="E1109" s="155" t="s">
        <v>21</v>
      </c>
      <c r="F1109" s="156" t="s">
        <v>808</v>
      </c>
      <c r="H1109" s="157">
        <v>50.145000000000003</v>
      </c>
      <c r="I1109" s="158"/>
      <c r="L1109" s="154"/>
      <c r="M1109" s="159"/>
      <c r="T1109" s="160"/>
      <c r="AT1109" s="155" t="s">
        <v>253</v>
      </c>
      <c r="AU1109" s="155" t="s">
        <v>87</v>
      </c>
      <c r="AV1109" s="12" t="s">
        <v>87</v>
      </c>
      <c r="AW1109" s="12" t="s">
        <v>38</v>
      </c>
      <c r="AX1109" s="12" t="s">
        <v>77</v>
      </c>
      <c r="AY1109" s="155" t="s">
        <v>137</v>
      </c>
    </row>
    <row r="1110" spans="2:65" s="12" customFormat="1" ht="11.25">
      <c r="B1110" s="154"/>
      <c r="D1110" s="140" t="s">
        <v>253</v>
      </c>
      <c r="E1110" s="155" t="s">
        <v>21</v>
      </c>
      <c r="F1110" s="156" t="s">
        <v>1905</v>
      </c>
      <c r="H1110" s="157">
        <v>53.048000000000002</v>
      </c>
      <c r="I1110" s="158"/>
      <c r="L1110" s="154"/>
      <c r="M1110" s="159"/>
      <c r="T1110" s="160"/>
      <c r="AT1110" s="155" t="s">
        <v>253</v>
      </c>
      <c r="AU1110" s="155" t="s">
        <v>87</v>
      </c>
      <c r="AV1110" s="12" t="s">
        <v>87</v>
      </c>
      <c r="AW1110" s="12" t="s">
        <v>38</v>
      </c>
      <c r="AX1110" s="12" t="s">
        <v>77</v>
      </c>
      <c r="AY1110" s="155" t="s">
        <v>137</v>
      </c>
    </row>
    <row r="1111" spans="2:65" s="12" customFormat="1" ht="11.25">
      <c r="B1111" s="154"/>
      <c r="D1111" s="140" t="s">
        <v>253</v>
      </c>
      <c r="E1111" s="155" t="s">
        <v>21</v>
      </c>
      <c r="F1111" s="156" t="s">
        <v>1906</v>
      </c>
      <c r="H1111" s="157">
        <v>62.637999999999998</v>
      </c>
      <c r="I1111" s="158"/>
      <c r="L1111" s="154"/>
      <c r="M1111" s="159"/>
      <c r="T1111" s="160"/>
      <c r="AT1111" s="155" t="s">
        <v>253</v>
      </c>
      <c r="AU1111" s="155" t="s">
        <v>87</v>
      </c>
      <c r="AV1111" s="12" t="s">
        <v>87</v>
      </c>
      <c r="AW1111" s="12" t="s">
        <v>38</v>
      </c>
      <c r="AX1111" s="12" t="s">
        <v>77</v>
      </c>
      <c r="AY1111" s="155" t="s">
        <v>137</v>
      </c>
    </row>
    <row r="1112" spans="2:65" s="12" customFormat="1" ht="11.25">
      <c r="B1112" s="154"/>
      <c r="D1112" s="140" t="s">
        <v>253</v>
      </c>
      <c r="E1112" s="155" t="s">
        <v>21</v>
      </c>
      <c r="F1112" s="156" t="s">
        <v>579</v>
      </c>
      <c r="H1112" s="157">
        <v>30.637</v>
      </c>
      <c r="I1112" s="158"/>
      <c r="L1112" s="154"/>
      <c r="M1112" s="159"/>
      <c r="T1112" s="160"/>
      <c r="AT1112" s="155" t="s">
        <v>253</v>
      </c>
      <c r="AU1112" s="155" t="s">
        <v>87</v>
      </c>
      <c r="AV1112" s="12" t="s">
        <v>87</v>
      </c>
      <c r="AW1112" s="12" t="s">
        <v>38</v>
      </c>
      <c r="AX1112" s="12" t="s">
        <v>77</v>
      </c>
      <c r="AY1112" s="155" t="s">
        <v>137</v>
      </c>
    </row>
    <row r="1113" spans="2:65" s="12" customFormat="1" ht="11.25">
      <c r="B1113" s="154"/>
      <c r="D1113" s="140" t="s">
        <v>253</v>
      </c>
      <c r="E1113" s="155" t="s">
        <v>21</v>
      </c>
      <c r="F1113" s="156" t="s">
        <v>1907</v>
      </c>
      <c r="H1113" s="157">
        <v>963.70500000000004</v>
      </c>
      <c r="I1113" s="158"/>
      <c r="L1113" s="154"/>
      <c r="M1113" s="159"/>
      <c r="T1113" s="160"/>
      <c r="AT1113" s="155" t="s">
        <v>253</v>
      </c>
      <c r="AU1113" s="155" t="s">
        <v>87</v>
      </c>
      <c r="AV1113" s="12" t="s">
        <v>87</v>
      </c>
      <c r="AW1113" s="12" t="s">
        <v>38</v>
      </c>
      <c r="AX1113" s="12" t="s">
        <v>77</v>
      </c>
      <c r="AY1113" s="155" t="s">
        <v>137</v>
      </c>
    </row>
    <row r="1114" spans="2:65" s="12" customFormat="1" ht="11.25">
      <c r="B1114" s="154"/>
      <c r="D1114" s="140" t="s">
        <v>253</v>
      </c>
      <c r="E1114" s="155" t="s">
        <v>21</v>
      </c>
      <c r="F1114" s="156" t="s">
        <v>586</v>
      </c>
      <c r="H1114" s="157">
        <v>4.8</v>
      </c>
      <c r="I1114" s="158"/>
      <c r="L1114" s="154"/>
      <c r="M1114" s="159"/>
      <c r="T1114" s="160"/>
      <c r="AT1114" s="155" t="s">
        <v>253</v>
      </c>
      <c r="AU1114" s="155" t="s">
        <v>87</v>
      </c>
      <c r="AV1114" s="12" t="s">
        <v>87</v>
      </c>
      <c r="AW1114" s="12" t="s">
        <v>38</v>
      </c>
      <c r="AX1114" s="12" t="s">
        <v>77</v>
      </c>
      <c r="AY1114" s="155" t="s">
        <v>137</v>
      </c>
    </row>
    <row r="1115" spans="2:65" s="12" customFormat="1" ht="11.25">
      <c r="B1115" s="154"/>
      <c r="D1115" s="140" t="s">
        <v>253</v>
      </c>
      <c r="E1115" s="155" t="s">
        <v>21</v>
      </c>
      <c r="F1115" s="156" t="s">
        <v>583</v>
      </c>
      <c r="H1115" s="157">
        <v>1.1599999999999999</v>
      </c>
      <c r="I1115" s="158"/>
      <c r="L1115" s="154"/>
      <c r="M1115" s="159"/>
      <c r="T1115" s="160"/>
      <c r="AT1115" s="155" t="s">
        <v>253</v>
      </c>
      <c r="AU1115" s="155" t="s">
        <v>87</v>
      </c>
      <c r="AV1115" s="12" t="s">
        <v>87</v>
      </c>
      <c r="AW1115" s="12" t="s">
        <v>38</v>
      </c>
      <c r="AX1115" s="12" t="s">
        <v>77</v>
      </c>
      <c r="AY1115" s="155" t="s">
        <v>137</v>
      </c>
    </row>
    <row r="1116" spans="2:65" s="14" customFormat="1" ht="11.25">
      <c r="B1116" s="178"/>
      <c r="D1116" s="140" t="s">
        <v>253</v>
      </c>
      <c r="E1116" s="179" t="s">
        <v>21</v>
      </c>
      <c r="F1116" s="180" t="s">
        <v>837</v>
      </c>
      <c r="H1116" s="181">
        <v>1593.15</v>
      </c>
      <c r="I1116" s="182"/>
      <c r="L1116" s="178"/>
      <c r="M1116" s="183"/>
      <c r="T1116" s="184"/>
      <c r="AT1116" s="179" t="s">
        <v>253</v>
      </c>
      <c r="AU1116" s="179" t="s">
        <v>87</v>
      </c>
      <c r="AV1116" s="14" t="s">
        <v>153</v>
      </c>
      <c r="AW1116" s="14" t="s">
        <v>38</v>
      </c>
      <c r="AX1116" s="14" t="s">
        <v>85</v>
      </c>
      <c r="AY1116" s="179" t="s">
        <v>137</v>
      </c>
    </row>
    <row r="1117" spans="2:65" s="11" customFormat="1" ht="25.9" customHeight="1">
      <c r="B1117" s="116"/>
      <c r="D1117" s="117" t="s">
        <v>76</v>
      </c>
      <c r="E1117" s="118" t="s">
        <v>1908</v>
      </c>
      <c r="F1117" s="118" t="s">
        <v>1909</v>
      </c>
      <c r="I1117" s="119"/>
      <c r="J1117" s="120">
        <f>BK1117</f>
        <v>0</v>
      </c>
      <c r="L1117" s="116"/>
      <c r="M1117" s="121"/>
      <c r="P1117" s="122">
        <f>P1118+P1152</f>
        <v>0</v>
      </c>
      <c r="R1117" s="122">
        <f>R1118+R1152</f>
        <v>95.906746220000002</v>
      </c>
      <c r="T1117" s="123">
        <f>T1118+T1152</f>
        <v>40.376810000000006</v>
      </c>
      <c r="AR1117" s="117" t="s">
        <v>87</v>
      </c>
      <c r="AT1117" s="124" t="s">
        <v>76</v>
      </c>
      <c r="AU1117" s="124" t="s">
        <v>77</v>
      </c>
      <c r="AY1117" s="117" t="s">
        <v>137</v>
      </c>
      <c r="BK1117" s="125">
        <f>BK1118+BK1152</f>
        <v>0</v>
      </c>
    </row>
    <row r="1118" spans="2:65" s="11" customFormat="1" ht="22.9" customHeight="1">
      <c r="B1118" s="116"/>
      <c r="D1118" s="117" t="s">
        <v>76</v>
      </c>
      <c r="E1118" s="161" t="s">
        <v>1910</v>
      </c>
      <c r="F1118" s="161" t="s">
        <v>1911</v>
      </c>
      <c r="I1118" s="119"/>
      <c r="J1118" s="162">
        <f>BK1118</f>
        <v>0</v>
      </c>
      <c r="L1118" s="116"/>
      <c r="M1118" s="121"/>
      <c r="P1118" s="122">
        <f>SUM(P1119:P1151)</f>
        <v>0</v>
      </c>
      <c r="R1118" s="122">
        <f>SUM(R1119:R1151)</f>
        <v>27.262612270000002</v>
      </c>
      <c r="T1118" s="123">
        <f>SUM(T1119:T1151)</f>
        <v>0</v>
      </c>
      <c r="AR1118" s="117" t="s">
        <v>87</v>
      </c>
      <c r="AT1118" s="124" t="s">
        <v>76</v>
      </c>
      <c r="AU1118" s="124" t="s">
        <v>85</v>
      </c>
      <c r="AY1118" s="117" t="s">
        <v>137</v>
      </c>
      <c r="BK1118" s="125">
        <f>SUM(BK1119:BK1151)</f>
        <v>0</v>
      </c>
    </row>
    <row r="1119" spans="2:65" s="1" customFormat="1" ht="16.5" customHeight="1">
      <c r="B1119" s="33"/>
      <c r="C1119" s="145" t="s">
        <v>1912</v>
      </c>
      <c r="D1119" s="145" t="s">
        <v>165</v>
      </c>
      <c r="E1119" s="146" t="s">
        <v>1913</v>
      </c>
      <c r="F1119" s="147" t="s">
        <v>1914</v>
      </c>
      <c r="G1119" s="148" t="s">
        <v>213</v>
      </c>
      <c r="H1119" s="149">
        <v>132.09</v>
      </c>
      <c r="I1119" s="150"/>
      <c r="J1119" s="151">
        <f>ROUND(I1119*H1119,2)</f>
        <v>0</v>
      </c>
      <c r="K1119" s="147" t="s">
        <v>535</v>
      </c>
      <c r="L1119" s="33"/>
      <c r="M1119" s="152" t="s">
        <v>21</v>
      </c>
      <c r="N1119" s="153" t="s">
        <v>48</v>
      </c>
      <c r="P1119" s="136">
        <f>O1119*H1119</f>
        <v>0</v>
      </c>
      <c r="Q1119" s="136">
        <v>0</v>
      </c>
      <c r="R1119" s="136">
        <f>Q1119*H1119</f>
        <v>0</v>
      </c>
      <c r="S1119" s="136">
        <v>0</v>
      </c>
      <c r="T1119" s="137">
        <f>S1119*H1119</f>
        <v>0</v>
      </c>
      <c r="AR1119" s="138" t="s">
        <v>210</v>
      </c>
      <c r="AT1119" s="138" t="s">
        <v>165</v>
      </c>
      <c r="AU1119" s="138" t="s">
        <v>87</v>
      </c>
      <c r="AY1119" s="18" t="s">
        <v>137</v>
      </c>
      <c r="BE1119" s="139">
        <f>IF(N1119="základní",J1119,0)</f>
        <v>0</v>
      </c>
      <c r="BF1119" s="139">
        <f>IF(N1119="snížená",J1119,0)</f>
        <v>0</v>
      </c>
      <c r="BG1119" s="139">
        <f>IF(N1119="zákl. přenesená",J1119,0)</f>
        <v>0</v>
      </c>
      <c r="BH1119" s="139">
        <f>IF(N1119="sníž. přenesená",J1119,0)</f>
        <v>0</v>
      </c>
      <c r="BI1119" s="139">
        <f>IF(N1119="nulová",J1119,0)</f>
        <v>0</v>
      </c>
      <c r="BJ1119" s="18" t="s">
        <v>85</v>
      </c>
      <c r="BK1119" s="139">
        <f>ROUND(I1119*H1119,2)</f>
        <v>0</v>
      </c>
      <c r="BL1119" s="18" t="s">
        <v>210</v>
      </c>
      <c r="BM1119" s="138" t="s">
        <v>1915</v>
      </c>
    </row>
    <row r="1120" spans="2:65" s="1" customFormat="1" ht="11.25">
      <c r="B1120" s="33"/>
      <c r="D1120" s="140" t="s">
        <v>147</v>
      </c>
      <c r="F1120" s="141" t="s">
        <v>1916</v>
      </c>
      <c r="I1120" s="142"/>
      <c r="L1120" s="33"/>
      <c r="M1120" s="143"/>
      <c r="T1120" s="54"/>
      <c r="AT1120" s="18" t="s">
        <v>147</v>
      </c>
      <c r="AU1120" s="18" t="s">
        <v>87</v>
      </c>
    </row>
    <row r="1121" spans="2:65" s="1" customFormat="1" ht="11.25">
      <c r="B1121" s="33"/>
      <c r="D1121" s="163" t="s">
        <v>538</v>
      </c>
      <c r="F1121" s="164" t="s">
        <v>1917</v>
      </c>
      <c r="I1121" s="142"/>
      <c r="L1121" s="33"/>
      <c r="M1121" s="143"/>
      <c r="T1121" s="54"/>
      <c r="AT1121" s="18" t="s">
        <v>538</v>
      </c>
      <c r="AU1121" s="18" t="s">
        <v>87</v>
      </c>
    </row>
    <row r="1122" spans="2:65" s="12" customFormat="1" ht="11.25">
      <c r="B1122" s="154"/>
      <c r="D1122" s="140" t="s">
        <v>253</v>
      </c>
      <c r="E1122" s="155" t="s">
        <v>21</v>
      </c>
      <c r="F1122" s="156" t="s">
        <v>623</v>
      </c>
      <c r="H1122" s="157">
        <v>132.09</v>
      </c>
      <c r="I1122" s="158"/>
      <c r="L1122" s="154"/>
      <c r="M1122" s="159"/>
      <c r="T1122" s="160"/>
      <c r="AT1122" s="155" t="s">
        <v>253</v>
      </c>
      <c r="AU1122" s="155" t="s">
        <v>87</v>
      </c>
      <c r="AV1122" s="12" t="s">
        <v>87</v>
      </c>
      <c r="AW1122" s="12" t="s">
        <v>38</v>
      </c>
      <c r="AX1122" s="12" t="s">
        <v>85</v>
      </c>
      <c r="AY1122" s="155" t="s">
        <v>137</v>
      </c>
    </row>
    <row r="1123" spans="2:65" s="1" customFormat="1" ht="16.5" customHeight="1">
      <c r="B1123" s="33"/>
      <c r="C1123" s="126" t="s">
        <v>1918</v>
      </c>
      <c r="D1123" s="126" t="s">
        <v>141</v>
      </c>
      <c r="E1123" s="127" t="s">
        <v>1919</v>
      </c>
      <c r="F1123" s="128" t="s">
        <v>1920</v>
      </c>
      <c r="G1123" s="129" t="s">
        <v>213</v>
      </c>
      <c r="H1123" s="130">
        <v>132.09</v>
      </c>
      <c r="I1123" s="131"/>
      <c r="J1123" s="132">
        <f>ROUND(I1123*H1123,2)</f>
        <v>0</v>
      </c>
      <c r="K1123" s="128" t="s">
        <v>535</v>
      </c>
      <c r="L1123" s="133"/>
      <c r="M1123" s="134" t="s">
        <v>21</v>
      </c>
      <c r="N1123" s="135" t="s">
        <v>48</v>
      </c>
      <c r="P1123" s="136">
        <f>O1123*H1123</f>
        <v>0</v>
      </c>
      <c r="Q1123" s="136">
        <v>4.2999999999999999E-4</v>
      </c>
      <c r="R1123" s="136">
        <f>Q1123*H1123</f>
        <v>5.6798700000000001E-2</v>
      </c>
      <c r="S1123" s="136">
        <v>0</v>
      </c>
      <c r="T1123" s="137">
        <f>S1123*H1123</f>
        <v>0</v>
      </c>
      <c r="AR1123" s="138" t="s">
        <v>204</v>
      </c>
      <c r="AT1123" s="138" t="s">
        <v>141</v>
      </c>
      <c r="AU1123" s="138" t="s">
        <v>87</v>
      </c>
      <c r="AY1123" s="18" t="s">
        <v>137</v>
      </c>
      <c r="BE1123" s="139">
        <f>IF(N1123="základní",J1123,0)</f>
        <v>0</v>
      </c>
      <c r="BF1123" s="139">
        <f>IF(N1123="snížená",J1123,0)</f>
        <v>0</v>
      </c>
      <c r="BG1123" s="139">
        <f>IF(N1123="zákl. přenesená",J1123,0)</f>
        <v>0</v>
      </c>
      <c r="BH1123" s="139">
        <f>IF(N1123="sníž. přenesená",J1123,0)</f>
        <v>0</v>
      </c>
      <c r="BI1123" s="139">
        <f>IF(N1123="nulová",J1123,0)</f>
        <v>0</v>
      </c>
      <c r="BJ1123" s="18" t="s">
        <v>85</v>
      </c>
      <c r="BK1123" s="139">
        <f>ROUND(I1123*H1123,2)</f>
        <v>0</v>
      </c>
      <c r="BL1123" s="18" t="s">
        <v>210</v>
      </c>
      <c r="BM1123" s="138" t="s">
        <v>1921</v>
      </c>
    </row>
    <row r="1124" spans="2:65" s="1" customFormat="1" ht="11.25">
      <c r="B1124" s="33"/>
      <c r="D1124" s="140" t="s">
        <v>147</v>
      </c>
      <c r="F1124" s="141" t="s">
        <v>1922</v>
      </c>
      <c r="I1124" s="142"/>
      <c r="L1124" s="33"/>
      <c r="M1124" s="143"/>
      <c r="T1124" s="54"/>
      <c r="AT1124" s="18" t="s">
        <v>147</v>
      </c>
      <c r="AU1124" s="18" t="s">
        <v>87</v>
      </c>
    </row>
    <row r="1125" spans="2:65" s="13" customFormat="1" ht="11.25">
      <c r="B1125" s="165"/>
      <c r="D1125" s="140" t="s">
        <v>253</v>
      </c>
      <c r="E1125" s="166" t="s">
        <v>21</v>
      </c>
      <c r="F1125" s="167" t="s">
        <v>1206</v>
      </c>
      <c r="H1125" s="166" t="s">
        <v>21</v>
      </c>
      <c r="I1125" s="168"/>
      <c r="L1125" s="165"/>
      <c r="M1125" s="169"/>
      <c r="T1125" s="170"/>
      <c r="AT1125" s="166" t="s">
        <v>253</v>
      </c>
      <c r="AU1125" s="166" t="s">
        <v>87</v>
      </c>
      <c r="AV1125" s="13" t="s">
        <v>85</v>
      </c>
      <c r="AW1125" s="13" t="s">
        <v>38</v>
      </c>
      <c r="AX1125" s="13" t="s">
        <v>77</v>
      </c>
      <c r="AY1125" s="166" t="s">
        <v>137</v>
      </c>
    </row>
    <row r="1126" spans="2:65" s="13" customFormat="1" ht="11.25">
      <c r="B1126" s="165"/>
      <c r="D1126" s="140" t="s">
        <v>253</v>
      </c>
      <c r="E1126" s="166" t="s">
        <v>21</v>
      </c>
      <c r="F1126" s="167" t="s">
        <v>1923</v>
      </c>
      <c r="H1126" s="166" t="s">
        <v>21</v>
      </c>
      <c r="I1126" s="168"/>
      <c r="L1126" s="165"/>
      <c r="M1126" s="169"/>
      <c r="T1126" s="170"/>
      <c r="AT1126" s="166" t="s">
        <v>253</v>
      </c>
      <c r="AU1126" s="166" t="s">
        <v>87</v>
      </c>
      <c r="AV1126" s="13" t="s">
        <v>85</v>
      </c>
      <c r="AW1126" s="13" t="s">
        <v>38</v>
      </c>
      <c r="AX1126" s="13" t="s">
        <v>77</v>
      </c>
      <c r="AY1126" s="166" t="s">
        <v>137</v>
      </c>
    </row>
    <row r="1127" spans="2:65" s="13" customFormat="1" ht="11.25">
      <c r="B1127" s="165"/>
      <c r="D1127" s="140" t="s">
        <v>253</v>
      </c>
      <c r="E1127" s="166" t="s">
        <v>21</v>
      </c>
      <c r="F1127" s="167" t="s">
        <v>1924</v>
      </c>
      <c r="H1127" s="166" t="s">
        <v>21</v>
      </c>
      <c r="I1127" s="168"/>
      <c r="L1127" s="165"/>
      <c r="M1127" s="169"/>
      <c r="T1127" s="170"/>
      <c r="AT1127" s="166" t="s">
        <v>253</v>
      </c>
      <c r="AU1127" s="166" t="s">
        <v>87</v>
      </c>
      <c r="AV1127" s="13" t="s">
        <v>85</v>
      </c>
      <c r="AW1127" s="13" t="s">
        <v>38</v>
      </c>
      <c r="AX1127" s="13" t="s">
        <v>77</v>
      </c>
      <c r="AY1127" s="166" t="s">
        <v>137</v>
      </c>
    </row>
    <row r="1128" spans="2:65" s="12" customFormat="1" ht="11.25">
      <c r="B1128" s="154"/>
      <c r="D1128" s="140" t="s">
        <v>253</v>
      </c>
      <c r="E1128" s="155" t="s">
        <v>21</v>
      </c>
      <c r="F1128" s="156" t="s">
        <v>1925</v>
      </c>
      <c r="H1128" s="157">
        <v>65.204999999999998</v>
      </c>
      <c r="I1128" s="158"/>
      <c r="L1128" s="154"/>
      <c r="M1128" s="159"/>
      <c r="T1128" s="160"/>
      <c r="AT1128" s="155" t="s">
        <v>253</v>
      </c>
      <c r="AU1128" s="155" t="s">
        <v>87</v>
      </c>
      <c r="AV1128" s="12" t="s">
        <v>87</v>
      </c>
      <c r="AW1128" s="12" t="s">
        <v>38</v>
      </c>
      <c r="AX1128" s="12" t="s">
        <v>77</v>
      </c>
      <c r="AY1128" s="155" t="s">
        <v>137</v>
      </c>
    </row>
    <row r="1129" spans="2:65" s="13" customFormat="1" ht="11.25">
      <c r="B1129" s="165"/>
      <c r="D1129" s="140" t="s">
        <v>253</v>
      </c>
      <c r="E1129" s="166" t="s">
        <v>21</v>
      </c>
      <c r="F1129" s="167" t="s">
        <v>875</v>
      </c>
      <c r="H1129" s="166" t="s">
        <v>21</v>
      </c>
      <c r="I1129" s="168"/>
      <c r="L1129" s="165"/>
      <c r="M1129" s="169"/>
      <c r="T1129" s="170"/>
      <c r="AT1129" s="166" t="s">
        <v>253</v>
      </c>
      <c r="AU1129" s="166" t="s">
        <v>87</v>
      </c>
      <c r="AV1129" s="13" t="s">
        <v>85</v>
      </c>
      <c r="AW1129" s="13" t="s">
        <v>38</v>
      </c>
      <c r="AX1129" s="13" t="s">
        <v>77</v>
      </c>
      <c r="AY1129" s="166" t="s">
        <v>137</v>
      </c>
    </row>
    <row r="1130" spans="2:65" s="12" customFormat="1" ht="11.25">
      <c r="B1130" s="154"/>
      <c r="D1130" s="140" t="s">
        <v>253</v>
      </c>
      <c r="E1130" s="155" t="s">
        <v>21</v>
      </c>
      <c r="F1130" s="156" t="s">
        <v>1926</v>
      </c>
      <c r="H1130" s="157">
        <v>66.885000000000005</v>
      </c>
      <c r="I1130" s="158"/>
      <c r="L1130" s="154"/>
      <c r="M1130" s="159"/>
      <c r="T1130" s="160"/>
      <c r="AT1130" s="155" t="s">
        <v>253</v>
      </c>
      <c r="AU1130" s="155" t="s">
        <v>87</v>
      </c>
      <c r="AV1130" s="12" t="s">
        <v>87</v>
      </c>
      <c r="AW1130" s="12" t="s">
        <v>38</v>
      </c>
      <c r="AX1130" s="12" t="s">
        <v>77</v>
      </c>
      <c r="AY1130" s="155" t="s">
        <v>137</v>
      </c>
    </row>
    <row r="1131" spans="2:65" s="14" customFormat="1" ht="11.25">
      <c r="B1131" s="178"/>
      <c r="D1131" s="140" t="s">
        <v>253</v>
      </c>
      <c r="E1131" s="179" t="s">
        <v>623</v>
      </c>
      <c r="F1131" s="180" t="s">
        <v>837</v>
      </c>
      <c r="H1131" s="181">
        <v>132.09</v>
      </c>
      <c r="I1131" s="182"/>
      <c r="L1131" s="178"/>
      <c r="M1131" s="183"/>
      <c r="T1131" s="184"/>
      <c r="AT1131" s="179" t="s">
        <v>253</v>
      </c>
      <c r="AU1131" s="179" t="s">
        <v>87</v>
      </c>
      <c r="AV1131" s="14" t="s">
        <v>153</v>
      </c>
      <c r="AW1131" s="14" t="s">
        <v>38</v>
      </c>
      <c r="AX1131" s="14" t="s">
        <v>85</v>
      </c>
      <c r="AY1131" s="179" t="s">
        <v>137</v>
      </c>
    </row>
    <row r="1132" spans="2:65" s="1" customFormat="1" ht="16.5" customHeight="1">
      <c r="B1132" s="33"/>
      <c r="C1132" s="145" t="s">
        <v>1927</v>
      </c>
      <c r="D1132" s="145" t="s">
        <v>165</v>
      </c>
      <c r="E1132" s="146" t="s">
        <v>1928</v>
      </c>
      <c r="F1132" s="147" t="s">
        <v>1929</v>
      </c>
      <c r="G1132" s="148" t="s">
        <v>213</v>
      </c>
      <c r="H1132" s="149">
        <v>153.35300000000001</v>
      </c>
      <c r="I1132" s="150"/>
      <c r="J1132" s="151">
        <f>ROUND(I1132*H1132,2)</f>
        <v>0</v>
      </c>
      <c r="K1132" s="147" t="s">
        <v>535</v>
      </c>
      <c r="L1132" s="33"/>
      <c r="M1132" s="152" t="s">
        <v>21</v>
      </c>
      <c r="N1132" s="153" t="s">
        <v>48</v>
      </c>
      <c r="P1132" s="136">
        <f>O1132*H1132</f>
        <v>0</v>
      </c>
      <c r="Q1132" s="136">
        <v>0</v>
      </c>
      <c r="R1132" s="136">
        <f>Q1132*H1132</f>
        <v>0</v>
      </c>
      <c r="S1132" s="136">
        <v>0</v>
      </c>
      <c r="T1132" s="137">
        <f>S1132*H1132</f>
        <v>0</v>
      </c>
      <c r="AR1132" s="138" t="s">
        <v>210</v>
      </c>
      <c r="AT1132" s="138" t="s">
        <v>165</v>
      </c>
      <c r="AU1132" s="138" t="s">
        <v>87</v>
      </c>
      <c r="AY1132" s="18" t="s">
        <v>137</v>
      </c>
      <c r="BE1132" s="139">
        <f>IF(N1132="základní",J1132,0)</f>
        <v>0</v>
      </c>
      <c r="BF1132" s="139">
        <f>IF(N1132="snížená",J1132,0)</f>
        <v>0</v>
      </c>
      <c r="BG1132" s="139">
        <f>IF(N1132="zákl. přenesená",J1132,0)</f>
        <v>0</v>
      </c>
      <c r="BH1132" s="139">
        <f>IF(N1132="sníž. přenesená",J1132,0)</f>
        <v>0</v>
      </c>
      <c r="BI1132" s="139">
        <f>IF(N1132="nulová",J1132,0)</f>
        <v>0</v>
      </c>
      <c r="BJ1132" s="18" t="s">
        <v>85</v>
      </c>
      <c r="BK1132" s="139">
        <f>ROUND(I1132*H1132,2)</f>
        <v>0</v>
      </c>
      <c r="BL1132" s="18" t="s">
        <v>210</v>
      </c>
      <c r="BM1132" s="138" t="s">
        <v>1930</v>
      </c>
    </row>
    <row r="1133" spans="2:65" s="1" customFormat="1" ht="11.25">
      <c r="B1133" s="33"/>
      <c r="D1133" s="140" t="s">
        <v>147</v>
      </c>
      <c r="F1133" s="141" t="s">
        <v>1931</v>
      </c>
      <c r="I1133" s="142"/>
      <c r="L1133" s="33"/>
      <c r="M1133" s="143"/>
      <c r="T1133" s="54"/>
      <c r="AT1133" s="18" t="s">
        <v>147</v>
      </c>
      <c r="AU1133" s="18" t="s">
        <v>87</v>
      </c>
    </row>
    <row r="1134" spans="2:65" s="1" customFormat="1" ht="11.25">
      <c r="B1134" s="33"/>
      <c r="D1134" s="163" t="s">
        <v>538</v>
      </c>
      <c r="F1134" s="164" t="s">
        <v>1932</v>
      </c>
      <c r="I1134" s="142"/>
      <c r="L1134" s="33"/>
      <c r="M1134" s="143"/>
      <c r="T1134" s="54"/>
      <c r="AT1134" s="18" t="s">
        <v>538</v>
      </c>
      <c r="AU1134" s="18" t="s">
        <v>87</v>
      </c>
    </row>
    <row r="1135" spans="2:65" s="12" customFormat="1" ht="11.25">
      <c r="B1135" s="154"/>
      <c r="D1135" s="140" t="s">
        <v>253</v>
      </c>
      <c r="E1135" s="155" t="s">
        <v>21</v>
      </c>
      <c r="F1135" s="156" t="s">
        <v>620</v>
      </c>
      <c r="H1135" s="157">
        <v>153.35300000000001</v>
      </c>
      <c r="I1135" s="158"/>
      <c r="L1135" s="154"/>
      <c r="M1135" s="159"/>
      <c r="T1135" s="160"/>
      <c r="AT1135" s="155" t="s">
        <v>253</v>
      </c>
      <c r="AU1135" s="155" t="s">
        <v>87</v>
      </c>
      <c r="AV1135" s="12" t="s">
        <v>87</v>
      </c>
      <c r="AW1135" s="12" t="s">
        <v>38</v>
      </c>
      <c r="AX1135" s="12" t="s">
        <v>85</v>
      </c>
      <c r="AY1135" s="155" t="s">
        <v>137</v>
      </c>
    </row>
    <row r="1136" spans="2:65" s="1" customFormat="1" ht="16.5" customHeight="1">
      <c r="B1136" s="33"/>
      <c r="C1136" s="126" t="s">
        <v>1933</v>
      </c>
      <c r="D1136" s="126" t="s">
        <v>141</v>
      </c>
      <c r="E1136" s="127" t="s">
        <v>1934</v>
      </c>
      <c r="F1136" s="128" t="s">
        <v>1935</v>
      </c>
      <c r="G1136" s="129" t="s">
        <v>213</v>
      </c>
      <c r="H1136" s="130">
        <v>153.35300000000001</v>
      </c>
      <c r="I1136" s="131"/>
      <c r="J1136" s="132">
        <f>ROUND(I1136*H1136,2)</f>
        <v>0</v>
      </c>
      <c r="K1136" s="128" t="s">
        <v>535</v>
      </c>
      <c r="L1136" s="133"/>
      <c r="M1136" s="134" t="s">
        <v>21</v>
      </c>
      <c r="N1136" s="135" t="s">
        <v>48</v>
      </c>
      <c r="P1136" s="136">
        <f>O1136*H1136</f>
        <v>0</v>
      </c>
      <c r="Q1136" s="136">
        <v>6.8999999999999997E-4</v>
      </c>
      <c r="R1136" s="136">
        <f>Q1136*H1136</f>
        <v>0.10581357</v>
      </c>
      <c r="S1136" s="136">
        <v>0</v>
      </c>
      <c r="T1136" s="137">
        <f>S1136*H1136</f>
        <v>0</v>
      </c>
      <c r="AR1136" s="138" t="s">
        <v>204</v>
      </c>
      <c r="AT1136" s="138" t="s">
        <v>141</v>
      </c>
      <c r="AU1136" s="138" t="s">
        <v>87</v>
      </c>
      <c r="AY1136" s="18" t="s">
        <v>137</v>
      </c>
      <c r="BE1136" s="139">
        <f>IF(N1136="základní",J1136,0)</f>
        <v>0</v>
      </c>
      <c r="BF1136" s="139">
        <f>IF(N1136="snížená",J1136,0)</f>
        <v>0</v>
      </c>
      <c r="BG1136" s="139">
        <f>IF(N1136="zákl. přenesená",J1136,0)</f>
        <v>0</v>
      </c>
      <c r="BH1136" s="139">
        <f>IF(N1136="sníž. přenesená",J1136,0)</f>
        <v>0</v>
      </c>
      <c r="BI1136" s="139">
        <f>IF(N1136="nulová",J1136,0)</f>
        <v>0</v>
      </c>
      <c r="BJ1136" s="18" t="s">
        <v>85</v>
      </c>
      <c r="BK1136" s="139">
        <f>ROUND(I1136*H1136,2)</f>
        <v>0</v>
      </c>
      <c r="BL1136" s="18" t="s">
        <v>210</v>
      </c>
      <c r="BM1136" s="138" t="s">
        <v>1936</v>
      </c>
    </row>
    <row r="1137" spans="2:65" s="1" customFormat="1" ht="11.25">
      <c r="B1137" s="33"/>
      <c r="D1137" s="140" t="s">
        <v>147</v>
      </c>
      <c r="F1137" s="141" t="s">
        <v>1937</v>
      </c>
      <c r="I1137" s="142"/>
      <c r="L1137" s="33"/>
      <c r="M1137" s="143"/>
      <c r="T1137" s="54"/>
      <c r="AT1137" s="18" t="s">
        <v>147</v>
      </c>
      <c r="AU1137" s="18" t="s">
        <v>87</v>
      </c>
    </row>
    <row r="1138" spans="2:65" s="13" customFormat="1" ht="11.25">
      <c r="B1138" s="165"/>
      <c r="D1138" s="140" t="s">
        <v>253</v>
      </c>
      <c r="E1138" s="166" t="s">
        <v>21</v>
      </c>
      <c r="F1138" s="167" t="s">
        <v>1206</v>
      </c>
      <c r="H1138" s="166" t="s">
        <v>21</v>
      </c>
      <c r="I1138" s="168"/>
      <c r="L1138" s="165"/>
      <c r="M1138" s="169"/>
      <c r="T1138" s="170"/>
      <c r="AT1138" s="166" t="s">
        <v>253</v>
      </c>
      <c r="AU1138" s="166" t="s">
        <v>87</v>
      </c>
      <c r="AV1138" s="13" t="s">
        <v>85</v>
      </c>
      <c r="AW1138" s="13" t="s">
        <v>38</v>
      </c>
      <c r="AX1138" s="13" t="s">
        <v>77</v>
      </c>
      <c r="AY1138" s="166" t="s">
        <v>137</v>
      </c>
    </row>
    <row r="1139" spans="2:65" s="13" customFormat="1" ht="11.25">
      <c r="B1139" s="165"/>
      <c r="D1139" s="140" t="s">
        <v>253</v>
      </c>
      <c r="E1139" s="166" t="s">
        <v>21</v>
      </c>
      <c r="F1139" s="167" t="s">
        <v>1938</v>
      </c>
      <c r="H1139" s="166" t="s">
        <v>21</v>
      </c>
      <c r="I1139" s="168"/>
      <c r="L1139" s="165"/>
      <c r="M1139" s="169"/>
      <c r="T1139" s="170"/>
      <c r="AT1139" s="166" t="s">
        <v>253</v>
      </c>
      <c r="AU1139" s="166" t="s">
        <v>87</v>
      </c>
      <c r="AV1139" s="13" t="s">
        <v>85</v>
      </c>
      <c r="AW1139" s="13" t="s">
        <v>38</v>
      </c>
      <c r="AX1139" s="13" t="s">
        <v>77</v>
      </c>
      <c r="AY1139" s="166" t="s">
        <v>137</v>
      </c>
    </row>
    <row r="1140" spans="2:65" s="13" customFormat="1" ht="11.25">
      <c r="B1140" s="165"/>
      <c r="D1140" s="140" t="s">
        <v>253</v>
      </c>
      <c r="E1140" s="166" t="s">
        <v>21</v>
      </c>
      <c r="F1140" s="167" t="s">
        <v>1924</v>
      </c>
      <c r="H1140" s="166" t="s">
        <v>21</v>
      </c>
      <c r="I1140" s="168"/>
      <c r="L1140" s="165"/>
      <c r="M1140" s="169"/>
      <c r="T1140" s="170"/>
      <c r="AT1140" s="166" t="s">
        <v>253</v>
      </c>
      <c r="AU1140" s="166" t="s">
        <v>87</v>
      </c>
      <c r="AV1140" s="13" t="s">
        <v>85</v>
      </c>
      <c r="AW1140" s="13" t="s">
        <v>38</v>
      </c>
      <c r="AX1140" s="13" t="s">
        <v>77</v>
      </c>
      <c r="AY1140" s="166" t="s">
        <v>137</v>
      </c>
    </row>
    <row r="1141" spans="2:65" s="12" customFormat="1" ht="11.25">
      <c r="B1141" s="154"/>
      <c r="D1141" s="140" t="s">
        <v>253</v>
      </c>
      <c r="E1141" s="155" t="s">
        <v>21</v>
      </c>
      <c r="F1141" s="156" t="s">
        <v>1939</v>
      </c>
      <c r="H1141" s="157">
        <v>66.832999999999998</v>
      </c>
      <c r="I1141" s="158"/>
      <c r="L1141" s="154"/>
      <c r="M1141" s="159"/>
      <c r="T1141" s="160"/>
      <c r="AT1141" s="155" t="s">
        <v>253</v>
      </c>
      <c r="AU1141" s="155" t="s">
        <v>87</v>
      </c>
      <c r="AV1141" s="12" t="s">
        <v>87</v>
      </c>
      <c r="AW1141" s="12" t="s">
        <v>38</v>
      </c>
      <c r="AX1141" s="12" t="s">
        <v>77</v>
      </c>
      <c r="AY1141" s="155" t="s">
        <v>137</v>
      </c>
    </row>
    <row r="1142" spans="2:65" s="13" customFormat="1" ht="11.25">
      <c r="B1142" s="165"/>
      <c r="D1142" s="140" t="s">
        <v>253</v>
      </c>
      <c r="E1142" s="166" t="s">
        <v>21</v>
      </c>
      <c r="F1142" s="167" t="s">
        <v>875</v>
      </c>
      <c r="H1142" s="166" t="s">
        <v>21</v>
      </c>
      <c r="I1142" s="168"/>
      <c r="L1142" s="165"/>
      <c r="M1142" s="169"/>
      <c r="T1142" s="170"/>
      <c r="AT1142" s="166" t="s">
        <v>253</v>
      </c>
      <c r="AU1142" s="166" t="s">
        <v>87</v>
      </c>
      <c r="AV1142" s="13" t="s">
        <v>85</v>
      </c>
      <c r="AW1142" s="13" t="s">
        <v>38</v>
      </c>
      <c r="AX1142" s="13" t="s">
        <v>77</v>
      </c>
      <c r="AY1142" s="166" t="s">
        <v>137</v>
      </c>
    </row>
    <row r="1143" spans="2:65" s="12" customFormat="1" ht="11.25">
      <c r="B1143" s="154"/>
      <c r="D1143" s="140" t="s">
        <v>253</v>
      </c>
      <c r="E1143" s="155" t="s">
        <v>21</v>
      </c>
      <c r="F1143" s="156" t="s">
        <v>1940</v>
      </c>
      <c r="H1143" s="157">
        <v>86.52</v>
      </c>
      <c r="I1143" s="158"/>
      <c r="L1143" s="154"/>
      <c r="M1143" s="159"/>
      <c r="T1143" s="160"/>
      <c r="AT1143" s="155" t="s">
        <v>253</v>
      </c>
      <c r="AU1143" s="155" t="s">
        <v>87</v>
      </c>
      <c r="AV1143" s="12" t="s">
        <v>87</v>
      </c>
      <c r="AW1143" s="12" t="s">
        <v>38</v>
      </c>
      <c r="AX1143" s="12" t="s">
        <v>77</v>
      </c>
      <c r="AY1143" s="155" t="s">
        <v>137</v>
      </c>
    </row>
    <row r="1144" spans="2:65" s="14" customFormat="1" ht="11.25">
      <c r="B1144" s="178"/>
      <c r="D1144" s="140" t="s">
        <v>253</v>
      </c>
      <c r="E1144" s="179" t="s">
        <v>620</v>
      </c>
      <c r="F1144" s="180" t="s">
        <v>837</v>
      </c>
      <c r="H1144" s="181">
        <v>153.35300000000001</v>
      </c>
      <c r="I1144" s="182"/>
      <c r="L1144" s="178"/>
      <c r="M1144" s="183"/>
      <c r="T1144" s="184"/>
      <c r="AT1144" s="179" t="s">
        <v>253</v>
      </c>
      <c r="AU1144" s="179" t="s">
        <v>87</v>
      </c>
      <c r="AV1144" s="14" t="s">
        <v>153</v>
      </c>
      <c r="AW1144" s="14" t="s">
        <v>38</v>
      </c>
      <c r="AX1144" s="14" t="s">
        <v>85</v>
      </c>
      <c r="AY1144" s="179" t="s">
        <v>137</v>
      </c>
    </row>
    <row r="1145" spans="2:65" s="1" customFormat="1" ht="16.5" customHeight="1">
      <c r="B1145" s="33"/>
      <c r="C1145" s="145" t="s">
        <v>1941</v>
      </c>
      <c r="D1145" s="145" t="s">
        <v>165</v>
      </c>
      <c r="E1145" s="146" t="s">
        <v>1942</v>
      </c>
      <c r="F1145" s="147" t="s">
        <v>1943</v>
      </c>
      <c r="G1145" s="148" t="s">
        <v>213</v>
      </c>
      <c r="H1145" s="149">
        <v>1084</v>
      </c>
      <c r="I1145" s="150"/>
      <c r="J1145" s="151">
        <f>ROUND(I1145*H1145,2)</f>
        <v>0</v>
      </c>
      <c r="K1145" s="147" t="s">
        <v>21</v>
      </c>
      <c r="L1145" s="33"/>
      <c r="M1145" s="152" t="s">
        <v>21</v>
      </c>
      <c r="N1145" s="153" t="s">
        <v>48</v>
      </c>
      <c r="P1145" s="136">
        <f>O1145*H1145</f>
        <v>0</v>
      </c>
      <c r="Q1145" s="136">
        <v>2.5000000000000001E-2</v>
      </c>
      <c r="R1145" s="136">
        <f>Q1145*H1145</f>
        <v>27.1</v>
      </c>
      <c r="S1145" s="136">
        <v>0</v>
      </c>
      <c r="T1145" s="137">
        <f>S1145*H1145</f>
        <v>0</v>
      </c>
      <c r="AR1145" s="138" t="s">
        <v>210</v>
      </c>
      <c r="AT1145" s="138" t="s">
        <v>165</v>
      </c>
      <c r="AU1145" s="138" t="s">
        <v>87</v>
      </c>
      <c r="AY1145" s="18" t="s">
        <v>137</v>
      </c>
      <c r="BE1145" s="139">
        <f>IF(N1145="základní",J1145,0)</f>
        <v>0</v>
      </c>
      <c r="BF1145" s="139">
        <f>IF(N1145="snížená",J1145,0)</f>
        <v>0</v>
      </c>
      <c r="BG1145" s="139">
        <f>IF(N1145="zákl. přenesená",J1145,0)</f>
        <v>0</v>
      </c>
      <c r="BH1145" s="139">
        <f>IF(N1145="sníž. přenesená",J1145,0)</f>
        <v>0</v>
      </c>
      <c r="BI1145" s="139">
        <f>IF(N1145="nulová",J1145,0)</f>
        <v>0</v>
      </c>
      <c r="BJ1145" s="18" t="s">
        <v>85</v>
      </c>
      <c r="BK1145" s="139">
        <f>ROUND(I1145*H1145,2)</f>
        <v>0</v>
      </c>
      <c r="BL1145" s="18" t="s">
        <v>210</v>
      </c>
      <c r="BM1145" s="138" t="s">
        <v>1944</v>
      </c>
    </row>
    <row r="1146" spans="2:65" s="1" customFormat="1" ht="68.25">
      <c r="B1146" s="33"/>
      <c r="D1146" s="140" t="s">
        <v>147</v>
      </c>
      <c r="F1146" s="141" t="s">
        <v>1945</v>
      </c>
      <c r="I1146" s="142"/>
      <c r="L1146" s="33"/>
      <c r="M1146" s="143"/>
      <c r="T1146" s="54"/>
      <c r="AT1146" s="18" t="s">
        <v>147</v>
      </c>
      <c r="AU1146" s="18" t="s">
        <v>87</v>
      </c>
    </row>
    <row r="1147" spans="2:65" s="12" customFormat="1" ht="11.25">
      <c r="B1147" s="154"/>
      <c r="D1147" s="140" t="s">
        <v>253</v>
      </c>
      <c r="E1147" s="155" t="s">
        <v>21</v>
      </c>
      <c r="F1147" s="156" t="s">
        <v>1946</v>
      </c>
      <c r="H1147" s="157">
        <v>1084</v>
      </c>
      <c r="I1147" s="158"/>
      <c r="L1147" s="154"/>
      <c r="M1147" s="159"/>
      <c r="T1147" s="160"/>
      <c r="AT1147" s="155" t="s">
        <v>253</v>
      </c>
      <c r="AU1147" s="155" t="s">
        <v>87</v>
      </c>
      <c r="AV1147" s="12" t="s">
        <v>87</v>
      </c>
      <c r="AW1147" s="12" t="s">
        <v>38</v>
      </c>
      <c r="AX1147" s="12" t="s">
        <v>85</v>
      </c>
      <c r="AY1147" s="155" t="s">
        <v>137</v>
      </c>
    </row>
    <row r="1148" spans="2:65" s="1" customFormat="1" ht="16.5" customHeight="1">
      <c r="B1148" s="33"/>
      <c r="C1148" s="145" t="s">
        <v>1947</v>
      </c>
      <c r="D1148" s="145" t="s">
        <v>165</v>
      </c>
      <c r="E1148" s="146" t="s">
        <v>1948</v>
      </c>
      <c r="F1148" s="147" t="s">
        <v>1949</v>
      </c>
      <c r="G1148" s="148" t="s">
        <v>590</v>
      </c>
      <c r="H1148" s="149">
        <v>27.263000000000002</v>
      </c>
      <c r="I1148" s="150"/>
      <c r="J1148" s="151">
        <f>ROUND(I1148*H1148,2)</f>
        <v>0</v>
      </c>
      <c r="K1148" s="147" t="s">
        <v>535</v>
      </c>
      <c r="L1148" s="33"/>
      <c r="M1148" s="152" t="s">
        <v>21</v>
      </c>
      <c r="N1148" s="153" t="s">
        <v>48</v>
      </c>
      <c r="P1148" s="136">
        <f>O1148*H1148</f>
        <v>0</v>
      </c>
      <c r="Q1148" s="136">
        <v>0</v>
      </c>
      <c r="R1148" s="136">
        <f>Q1148*H1148</f>
        <v>0</v>
      </c>
      <c r="S1148" s="136">
        <v>0</v>
      </c>
      <c r="T1148" s="137">
        <f>S1148*H1148</f>
        <v>0</v>
      </c>
      <c r="AR1148" s="138" t="s">
        <v>210</v>
      </c>
      <c r="AT1148" s="138" t="s">
        <v>165</v>
      </c>
      <c r="AU1148" s="138" t="s">
        <v>87</v>
      </c>
      <c r="AY1148" s="18" t="s">
        <v>137</v>
      </c>
      <c r="BE1148" s="139">
        <f>IF(N1148="základní",J1148,0)</f>
        <v>0</v>
      </c>
      <c r="BF1148" s="139">
        <f>IF(N1148="snížená",J1148,0)</f>
        <v>0</v>
      </c>
      <c r="BG1148" s="139">
        <f>IF(N1148="zákl. přenesená",J1148,0)</f>
        <v>0</v>
      </c>
      <c r="BH1148" s="139">
        <f>IF(N1148="sníž. přenesená",J1148,0)</f>
        <v>0</v>
      </c>
      <c r="BI1148" s="139">
        <f>IF(N1148="nulová",J1148,0)</f>
        <v>0</v>
      </c>
      <c r="BJ1148" s="18" t="s">
        <v>85</v>
      </c>
      <c r="BK1148" s="139">
        <f>ROUND(I1148*H1148,2)</f>
        <v>0</v>
      </c>
      <c r="BL1148" s="18" t="s">
        <v>210</v>
      </c>
      <c r="BM1148" s="138" t="s">
        <v>1950</v>
      </c>
    </row>
    <row r="1149" spans="2:65" s="1" customFormat="1" ht="19.5">
      <c r="B1149" s="33"/>
      <c r="D1149" s="140" t="s">
        <v>147</v>
      </c>
      <c r="F1149" s="141" t="s">
        <v>1951</v>
      </c>
      <c r="I1149" s="142"/>
      <c r="L1149" s="33"/>
      <c r="M1149" s="143"/>
      <c r="T1149" s="54"/>
      <c r="AT1149" s="18" t="s">
        <v>147</v>
      </c>
      <c r="AU1149" s="18" t="s">
        <v>87</v>
      </c>
    </row>
    <row r="1150" spans="2:65" s="1" customFormat="1" ht="11.25">
      <c r="B1150" s="33"/>
      <c r="D1150" s="163" t="s">
        <v>538</v>
      </c>
      <c r="F1150" s="164" t="s">
        <v>1952</v>
      </c>
      <c r="I1150" s="142"/>
      <c r="L1150" s="33"/>
      <c r="M1150" s="143"/>
      <c r="T1150" s="54"/>
      <c r="AT1150" s="18" t="s">
        <v>538</v>
      </c>
      <c r="AU1150" s="18" t="s">
        <v>87</v>
      </c>
    </row>
    <row r="1151" spans="2:65" s="1" customFormat="1" ht="29.25">
      <c r="B1151" s="33"/>
      <c r="D1151" s="140" t="s">
        <v>149</v>
      </c>
      <c r="F1151" s="144" t="s">
        <v>1899</v>
      </c>
      <c r="I1151" s="142"/>
      <c r="L1151" s="33"/>
      <c r="M1151" s="143"/>
      <c r="T1151" s="54"/>
      <c r="AT1151" s="18" t="s">
        <v>149</v>
      </c>
      <c r="AU1151" s="18" t="s">
        <v>87</v>
      </c>
    </row>
    <row r="1152" spans="2:65" s="11" customFormat="1" ht="22.9" customHeight="1">
      <c r="B1152" s="116"/>
      <c r="D1152" s="117" t="s">
        <v>76</v>
      </c>
      <c r="E1152" s="161" t="s">
        <v>1953</v>
      </c>
      <c r="F1152" s="161" t="s">
        <v>1954</v>
      </c>
      <c r="I1152" s="119"/>
      <c r="J1152" s="162">
        <f>BK1152</f>
        <v>0</v>
      </c>
      <c r="L1152" s="116"/>
      <c r="M1152" s="121"/>
      <c r="P1152" s="122">
        <f>SUM(P1153:P1244)</f>
        <v>0</v>
      </c>
      <c r="R1152" s="122">
        <f>SUM(R1153:R1244)</f>
        <v>68.644133949999997</v>
      </c>
      <c r="T1152" s="123">
        <f>SUM(T1153:T1244)</f>
        <v>40.376810000000006</v>
      </c>
      <c r="AR1152" s="117" t="s">
        <v>87</v>
      </c>
      <c r="AT1152" s="124" t="s">
        <v>76</v>
      </c>
      <c r="AU1152" s="124" t="s">
        <v>85</v>
      </c>
      <c r="AY1152" s="117" t="s">
        <v>137</v>
      </c>
      <c r="BK1152" s="125">
        <f>SUM(BK1153:BK1244)</f>
        <v>0</v>
      </c>
    </row>
    <row r="1153" spans="2:65" s="1" customFormat="1" ht="16.5" customHeight="1">
      <c r="B1153" s="33"/>
      <c r="C1153" s="145" t="s">
        <v>1955</v>
      </c>
      <c r="D1153" s="145" t="s">
        <v>165</v>
      </c>
      <c r="E1153" s="146" t="s">
        <v>1956</v>
      </c>
      <c r="F1153" s="147" t="s">
        <v>1957</v>
      </c>
      <c r="G1153" s="148" t="s">
        <v>144</v>
      </c>
      <c r="H1153" s="149">
        <v>176.64</v>
      </c>
      <c r="I1153" s="150"/>
      <c r="J1153" s="151">
        <f>ROUND(I1153*H1153,2)</f>
        <v>0</v>
      </c>
      <c r="K1153" s="147" t="s">
        <v>535</v>
      </c>
      <c r="L1153" s="33"/>
      <c r="M1153" s="152" t="s">
        <v>21</v>
      </c>
      <c r="N1153" s="153" t="s">
        <v>48</v>
      </c>
      <c r="P1153" s="136">
        <f>O1153*H1153</f>
        <v>0</v>
      </c>
      <c r="Q1153" s="136">
        <v>6.0000000000000002E-5</v>
      </c>
      <c r="R1153" s="136">
        <f>Q1153*H1153</f>
        <v>1.0598399999999999E-2</v>
      </c>
      <c r="S1153" s="136">
        <v>0</v>
      </c>
      <c r="T1153" s="137">
        <f>S1153*H1153</f>
        <v>0</v>
      </c>
      <c r="AR1153" s="138" t="s">
        <v>210</v>
      </c>
      <c r="AT1153" s="138" t="s">
        <v>165</v>
      </c>
      <c r="AU1153" s="138" t="s">
        <v>87</v>
      </c>
      <c r="AY1153" s="18" t="s">
        <v>137</v>
      </c>
      <c r="BE1153" s="139">
        <f>IF(N1153="základní",J1153,0)</f>
        <v>0</v>
      </c>
      <c r="BF1153" s="139">
        <f>IF(N1153="snížená",J1153,0)</f>
        <v>0</v>
      </c>
      <c r="BG1153" s="139">
        <f>IF(N1153="zákl. přenesená",J1153,0)</f>
        <v>0</v>
      </c>
      <c r="BH1153" s="139">
        <f>IF(N1153="sníž. přenesená",J1153,0)</f>
        <v>0</v>
      </c>
      <c r="BI1153" s="139">
        <f>IF(N1153="nulová",J1153,0)</f>
        <v>0</v>
      </c>
      <c r="BJ1153" s="18" t="s">
        <v>85</v>
      </c>
      <c r="BK1153" s="139">
        <f>ROUND(I1153*H1153,2)</f>
        <v>0</v>
      </c>
      <c r="BL1153" s="18" t="s">
        <v>210</v>
      </c>
      <c r="BM1153" s="138" t="s">
        <v>1958</v>
      </c>
    </row>
    <row r="1154" spans="2:65" s="1" customFormat="1" ht="11.25">
      <c r="B1154" s="33"/>
      <c r="D1154" s="140" t="s">
        <v>147</v>
      </c>
      <c r="F1154" s="141" t="s">
        <v>1959</v>
      </c>
      <c r="I1154" s="142"/>
      <c r="L1154" s="33"/>
      <c r="M1154" s="143"/>
      <c r="T1154" s="54"/>
      <c r="AT1154" s="18" t="s">
        <v>147</v>
      </c>
      <c r="AU1154" s="18" t="s">
        <v>87</v>
      </c>
    </row>
    <row r="1155" spans="2:65" s="1" customFormat="1" ht="11.25">
      <c r="B1155" s="33"/>
      <c r="D1155" s="163" t="s">
        <v>538</v>
      </c>
      <c r="F1155" s="164" t="s">
        <v>1960</v>
      </c>
      <c r="I1155" s="142"/>
      <c r="L1155" s="33"/>
      <c r="M1155" s="143"/>
      <c r="T1155" s="54"/>
      <c r="AT1155" s="18" t="s">
        <v>538</v>
      </c>
      <c r="AU1155" s="18" t="s">
        <v>87</v>
      </c>
    </row>
    <row r="1156" spans="2:65" s="12" customFormat="1" ht="11.25">
      <c r="B1156" s="154"/>
      <c r="D1156" s="140" t="s">
        <v>253</v>
      </c>
      <c r="E1156" s="155" t="s">
        <v>21</v>
      </c>
      <c r="F1156" s="156" t="s">
        <v>740</v>
      </c>
      <c r="H1156" s="157">
        <v>176.64</v>
      </c>
      <c r="I1156" s="158"/>
      <c r="L1156" s="154"/>
      <c r="M1156" s="159"/>
      <c r="T1156" s="160"/>
      <c r="AT1156" s="155" t="s">
        <v>253</v>
      </c>
      <c r="AU1156" s="155" t="s">
        <v>87</v>
      </c>
      <c r="AV1156" s="12" t="s">
        <v>87</v>
      </c>
      <c r="AW1156" s="12" t="s">
        <v>38</v>
      </c>
      <c r="AX1156" s="12" t="s">
        <v>85</v>
      </c>
      <c r="AY1156" s="155" t="s">
        <v>137</v>
      </c>
    </row>
    <row r="1157" spans="2:65" s="1" customFormat="1" ht="16.5" customHeight="1">
      <c r="B1157" s="33"/>
      <c r="C1157" s="126" t="s">
        <v>1961</v>
      </c>
      <c r="D1157" s="126" t="s">
        <v>141</v>
      </c>
      <c r="E1157" s="127" t="s">
        <v>1962</v>
      </c>
      <c r="F1157" s="128" t="s">
        <v>1963</v>
      </c>
      <c r="G1157" s="129" t="s">
        <v>144</v>
      </c>
      <c r="H1157" s="130">
        <v>176.64</v>
      </c>
      <c r="I1157" s="131"/>
      <c r="J1157" s="132">
        <f>ROUND(I1157*H1157,2)</f>
        <v>0</v>
      </c>
      <c r="K1157" s="128" t="s">
        <v>21</v>
      </c>
      <c r="L1157" s="133"/>
      <c r="M1157" s="134" t="s">
        <v>21</v>
      </c>
      <c r="N1157" s="135" t="s">
        <v>48</v>
      </c>
      <c r="P1157" s="136">
        <f>O1157*H1157</f>
        <v>0</v>
      </c>
      <c r="Q1157" s="136">
        <v>1E-3</v>
      </c>
      <c r="R1157" s="136">
        <f>Q1157*H1157</f>
        <v>0.17663999999999999</v>
      </c>
      <c r="S1157" s="136">
        <v>0</v>
      </c>
      <c r="T1157" s="137">
        <f>S1157*H1157</f>
        <v>0</v>
      </c>
      <c r="AR1157" s="138" t="s">
        <v>204</v>
      </c>
      <c r="AT1157" s="138" t="s">
        <v>141</v>
      </c>
      <c r="AU1157" s="138" t="s">
        <v>87</v>
      </c>
      <c r="AY1157" s="18" t="s">
        <v>137</v>
      </c>
      <c r="BE1157" s="139">
        <f>IF(N1157="základní",J1157,0)</f>
        <v>0</v>
      </c>
      <c r="BF1157" s="139">
        <f>IF(N1157="snížená",J1157,0)</f>
        <v>0</v>
      </c>
      <c r="BG1157" s="139">
        <f>IF(N1157="zákl. přenesená",J1157,0)</f>
        <v>0</v>
      </c>
      <c r="BH1157" s="139">
        <f>IF(N1157="sníž. přenesená",J1157,0)</f>
        <v>0</v>
      </c>
      <c r="BI1157" s="139">
        <f>IF(N1157="nulová",J1157,0)</f>
        <v>0</v>
      </c>
      <c r="BJ1157" s="18" t="s">
        <v>85</v>
      </c>
      <c r="BK1157" s="139">
        <f>ROUND(I1157*H1157,2)</f>
        <v>0</v>
      </c>
      <c r="BL1157" s="18" t="s">
        <v>210</v>
      </c>
      <c r="BM1157" s="138" t="s">
        <v>1964</v>
      </c>
    </row>
    <row r="1158" spans="2:65" s="1" customFormat="1" ht="11.25">
      <c r="B1158" s="33"/>
      <c r="D1158" s="140" t="s">
        <v>147</v>
      </c>
      <c r="F1158" s="141" t="s">
        <v>1965</v>
      </c>
      <c r="I1158" s="142"/>
      <c r="L1158" s="33"/>
      <c r="M1158" s="143"/>
      <c r="T1158" s="54"/>
      <c r="AT1158" s="18" t="s">
        <v>147</v>
      </c>
      <c r="AU1158" s="18" t="s">
        <v>87</v>
      </c>
    </row>
    <row r="1159" spans="2:65" s="12" customFormat="1" ht="11.25">
      <c r="B1159" s="154"/>
      <c r="D1159" s="140" t="s">
        <v>253</v>
      </c>
      <c r="E1159" s="155" t="s">
        <v>740</v>
      </c>
      <c r="F1159" s="156" t="s">
        <v>1966</v>
      </c>
      <c r="H1159" s="157">
        <v>176.64</v>
      </c>
      <c r="I1159" s="158"/>
      <c r="L1159" s="154"/>
      <c r="M1159" s="159"/>
      <c r="T1159" s="160"/>
      <c r="AT1159" s="155" t="s">
        <v>253</v>
      </c>
      <c r="AU1159" s="155" t="s">
        <v>87</v>
      </c>
      <c r="AV1159" s="12" t="s">
        <v>87</v>
      </c>
      <c r="AW1159" s="12" t="s">
        <v>38</v>
      </c>
      <c r="AX1159" s="12" t="s">
        <v>85</v>
      </c>
      <c r="AY1159" s="155" t="s">
        <v>137</v>
      </c>
    </row>
    <row r="1160" spans="2:65" s="1" customFormat="1" ht="16.5" customHeight="1">
      <c r="B1160" s="33"/>
      <c r="C1160" s="145" t="s">
        <v>1967</v>
      </c>
      <c r="D1160" s="145" t="s">
        <v>165</v>
      </c>
      <c r="E1160" s="146" t="s">
        <v>1968</v>
      </c>
      <c r="F1160" s="147" t="s">
        <v>1969</v>
      </c>
      <c r="G1160" s="148" t="s">
        <v>144</v>
      </c>
      <c r="H1160" s="149">
        <v>33.4</v>
      </c>
      <c r="I1160" s="150"/>
      <c r="J1160" s="151">
        <f>ROUND(I1160*H1160,2)</f>
        <v>0</v>
      </c>
      <c r="K1160" s="147" t="s">
        <v>535</v>
      </c>
      <c r="L1160" s="33"/>
      <c r="M1160" s="152" t="s">
        <v>21</v>
      </c>
      <c r="N1160" s="153" t="s">
        <v>48</v>
      </c>
      <c r="P1160" s="136">
        <f>O1160*H1160</f>
        <v>0</v>
      </c>
      <c r="Q1160" s="136">
        <v>6.0000000000000002E-5</v>
      </c>
      <c r="R1160" s="136">
        <f>Q1160*H1160</f>
        <v>2.0040000000000001E-3</v>
      </c>
      <c r="S1160" s="136">
        <v>0</v>
      </c>
      <c r="T1160" s="137">
        <f>S1160*H1160</f>
        <v>0</v>
      </c>
      <c r="AR1160" s="138" t="s">
        <v>210</v>
      </c>
      <c r="AT1160" s="138" t="s">
        <v>165</v>
      </c>
      <c r="AU1160" s="138" t="s">
        <v>87</v>
      </c>
      <c r="AY1160" s="18" t="s">
        <v>137</v>
      </c>
      <c r="BE1160" s="139">
        <f>IF(N1160="základní",J1160,0)</f>
        <v>0</v>
      </c>
      <c r="BF1160" s="139">
        <f>IF(N1160="snížená",J1160,0)</f>
        <v>0</v>
      </c>
      <c r="BG1160" s="139">
        <f>IF(N1160="zákl. přenesená",J1160,0)</f>
        <v>0</v>
      </c>
      <c r="BH1160" s="139">
        <f>IF(N1160="sníž. přenesená",J1160,0)</f>
        <v>0</v>
      </c>
      <c r="BI1160" s="139">
        <f>IF(N1160="nulová",J1160,0)</f>
        <v>0</v>
      </c>
      <c r="BJ1160" s="18" t="s">
        <v>85</v>
      </c>
      <c r="BK1160" s="139">
        <f>ROUND(I1160*H1160,2)</f>
        <v>0</v>
      </c>
      <c r="BL1160" s="18" t="s">
        <v>210</v>
      </c>
      <c r="BM1160" s="138" t="s">
        <v>1970</v>
      </c>
    </row>
    <row r="1161" spans="2:65" s="1" customFormat="1" ht="11.25">
      <c r="B1161" s="33"/>
      <c r="D1161" s="140" t="s">
        <v>147</v>
      </c>
      <c r="F1161" s="141" t="s">
        <v>1971</v>
      </c>
      <c r="I1161" s="142"/>
      <c r="L1161" s="33"/>
      <c r="M1161" s="143"/>
      <c r="T1161" s="54"/>
      <c r="AT1161" s="18" t="s">
        <v>147</v>
      </c>
      <c r="AU1161" s="18" t="s">
        <v>87</v>
      </c>
    </row>
    <row r="1162" spans="2:65" s="1" customFormat="1" ht="11.25">
      <c r="B1162" s="33"/>
      <c r="D1162" s="163" t="s">
        <v>538</v>
      </c>
      <c r="F1162" s="164" t="s">
        <v>1972</v>
      </c>
      <c r="I1162" s="142"/>
      <c r="L1162" s="33"/>
      <c r="M1162" s="143"/>
      <c r="T1162" s="54"/>
      <c r="AT1162" s="18" t="s">
        <v>538</v>
      </c>
      <c r="AU1162" s="18" t="s">
        <v>87</v>
      </c>
    </row>
    <row r="1163" spans="2:65" s="12" customFormat="1" ht="11.25">
      <c r="B1163" s="154"/>
      <c r="D1163" s="140" t="s">
        <v>253</v>
      </c>
      <c r="E1163" s="155" t="s">
        <v>21</v>
      </c>
      <c r="F1163" s="156" t="s">
        <v>656</v>
      </c>
      <c r="H1163" s="157">
        <v>33.4</v>
      </c>
      <c r="I1163" s="158"/>
      <c r="L1163" s="154"/>
      <c r="M1163" s="159"/>
      <c r="T1163" s="160"/>
      <c r="AT1163" s="155" t="s">
        <v>253</v>
      </c>
      <c r="AU1163" s="155" t="s">
        <v>87</v>
      </c>
      <c r="AV1163" s="12" t="s">
        <v>87</v>
      </c>
      <c r="AW1163" s="12" t="s">
        <v>38</v>
      </c>
      <c r="AX1163" s="12" t="s">
        <v>85</v>
      </c>
      <c r="AY1163" s="155" t="s">
        <v>137</v>
      </c>
    </row>
    <row r="1164" spans="2:65" s="1" customFormat="1" ht="16.5" customHeight="1">
      <c r="B1164" s="33"/>
      <c r="C1164" s="126" t="s">
        <v>1973</v>
      </c>
      <c r="D1164" s="126" t="s">
        <v>141</v>
      </c>
      <c r="E1164" s="127" t="s">
        <v>1974</v>
      </c>
      <c r="F1164" s="128" t="s">
        <v>1975</v>
      </c>
      <c r="G1164" s="129" t="s">
        <v>144</v>
      </c>
      <c r="H1164" s="130">
        <v>33.4</v>
      </c>
      <c r="I1164" s="131"/>
      <c r="J1164" s="132">
        <f>ROUND(I1164*H1164,2)</f>
        <v>0</v>
      </c>
      <c r="K1164" s="128" t="s">
        <v>21</v>
      </c>
      <c r="L1164" s="133"/>
      <c r="M1164" s="134" t="s">
        <v>21</v>
      </c>
      <c r="N1164" s="135" t="s">
        <v>48</v>
      </c>
      <c r="P1164" s="136">
        <f>O1164*H1164</f>
        <v>0</v>
      </c>
      <c r="Q1164" s="136">
        <v>1E-3</v>
      </c>
      <c r="R1164" s="136">
        <f>Q1164*H1164</f>
        <v>3.3399999999999999E-2</v>
      </c>
      <c r="S1164" s="136">
        <v>0</v>
      </c>
      <c r="T1164" s="137">
        <f>S1164*H1164</f>
        <v>0</v>
      </c>
      <c r="AR1164" s="138" t="s">
        <v>204</v>
      </c>
      <c r="AT1164" s="138" t="s">
        <v>141</v>
      </c>
      <c r="AU1164" s="138" t="s">
        <v>87</v>
      </c>
      <c r="AY1164" s="18" t="s">
        <v>137</v>
      </c>
      <c r="BE1164" s="139">
        <f>IF(N1164="základní",J1164,0)</f>
        <v>0</v>
      </c>
      <c r="BF1164" s="139">
        <f>IF(N1164="snížená",J1164,0)</f>
        <v>0</v>
      </c>
      <c r="BG1164" s="139">
        <f>IF(N1164="zákl. přenesená",J1164,0)</f>
        <v>0</v>
      </c>
      <c r="BH1164" s="139">
        <f>IF(N1164="sníž. přenesená",J1164,0)</f>
        <v>0</v>
      </c>
      <c r="BI1164" s="139">
        <f>IF(N1164="nulová",J1164,0)</f>
        <v>0</v>
      </c>
      <c r="BJ1164" s="18" t="s">
        <v>85</v>
      </c>
      <c r="BK1164" s="139">
        <f>ROUND(I1164*H1164,2)</f>
        <v>0</v>
      </c>
      <c r="BL1164" s="18" t="s">
        <v>210</v>
      </c>
      <c r="BM1164" s="138" t="s">
        <v>1976</v>
      </c>
    </row>
    <row r="1165" spans="2:65" s="1" customFormat="1" ht="11.25">
      <c r="B1165" s="33"/>
      <c r="D1165" s="140" t="s">
        <v>147</v>
      </c>
      <c r="F1165" s="141" t="s">
        <v>1977</v>
      </c>
      <c r="I1165" s="142"/>
      <c r="L1165" s="33"/>
      <c r="M1165" s="143"/>
      <c r="T1165" s="54"/>
      <c r="AT1165" s="18" t="s">
        <v>147</v>
      </c>
      <c r="AU1165" s="18" t="s">
        <v>87</v>
      </c>
    </row>
    <row r="1166" spans="2:65" s="1" customFormat="1" ht="19.5">
      <c r="B1166" s="33"/>
      <c r="D1166" s="140" t="s">
        <v>149</v>
      </c>
      <c r="F1166" s="144" t="s">
        <v>1978</v>
      </c>
      <c r="I1166" s="142"/>
      <c r="L1166" s="33"/>
      <c r="M1166" s="143"/>
      <c r="T1166" s="54"/>
      <c r="AT1166" s="18" t="s">
        <v>149</v>
      </c>
      <c r="AU1166" s="18" t="s">
        <v>87</v>
      </c>
    </row>
    <row r="1167" spans="2:65" s="12" customFormat="1" ht="11.25">
      <c r="B1167" s="154"/>
      <c r="D1167" s="140" t="s">
        <v>253</v>
      </c>
      <c r="E1167" s="155" t="s">
        <v>656</v>
      </c>
      <c r="F1167" s="156" t="s">
        <v>1979</v>
      </c>
      <c r="H1167" s="157">
        <v>33.4</v>
      </c>
      <c r="I1167" s="158"/>
      <c r="L1167" s="154"/>
      <c r="M1167" s="159"/>
      <c r="T1167" s="160"/>
      <c r="AT1167" s="155" t="s">
        <v>253</v>
      </c>
      <c r="AU1167" s="155" t="s">
        <v>87</v>
      </c>
      <c r="AV1167" s="12" t="s">
        <v>87</v>
      </c>
      <c r="AW1167" s="12" t="s">
        <v>38</v>
      </c>
      <c r="AX1167" s="12" t="s">
        <v>85</v>
      </c>
      <c r="AY1167" s="155" t="s">
        <v>137</v>
      </c>
    </row>
    <row r="1168" spans="2:65" s="1" customFormat="1" ht="16.5" customHeight="1">
      <c r="B1168" s="33"/>
      <c r="C1168" s="145" t="s">
        <v>1980</v>
      </c>
      <c r="D1168" s="145" t="s">
        <v>165</v>
      </c>
      <c r="E1168" s="146" t="s">
        <v>1981</v>
      </c>
      <c r="F1168" s="147" t="s">
        <v>1982</v>
      </c>
      <c r="G1168" s="148" t="s">
        <v>144</v>
      </c>
      <c r="H1168" s="149">
        <v>159.12</v>
      </c>
      <c r="I1168" s="150"/>
      <c r="J1168" s="151">
        <f>ROUND(I1168*H1168,2)</f>
        <v>0</v>
      </c>
      <c r="K1168" s="147" t="s">
        <v>535</v>
      </c>
      <c r="L1168" s="33"/>
      <c r="M1168" s="152" t="s">
        <v>21</v>
      </c>
      <c r="N1168" s="153" t="s">
        <v>48</v>
      </c>
      <c r="P1168" s="136">
        <f>O1168*H1168</f>
        <v>0</v>
      </c>
      <c r="Q1168" s="136">
        <v>5.0000000000000002E-5</v>
      </c>
      <c r="R1168" s="136">
        <f>Q1168*H1168</f>
        <v>7.9560000000000013E-3</v>
      </c>
      <c r="S1168" s="136">
        <v>0</v>
      </c>
      <c r="T1168" s="137">
        <f>S1168*H1168</f>
        <v>0</v>
      </c>
      <c r="AR1168" s="138" t="s">
        <v>210</v>
      </c>
      <c r="AT1168" s="138" t="s">
        <v>165</v>
      </c>
      <c r="AU1168" s="138" t="s">
        <v>87</v>
      </c>
      <c r="AY1168" s="18" t="s">
        <v>137</v>
      </c>
      <c r="BE1168" s="139">
        <f>IF(N1168="základní",J1168,0)</f>
        <v>0</v>
      </c>
      <c r="BF1168" s="139">
        <f>IF(N1168="snížená",J1168,0)</f>
        <v>0</v>
      </c>
      <c r="BG1168" s="139">
        <f>IF(N1168="zákl. přenesená",J1168,0)</f>
        <v>0</v>
      </c>
      <c r="BH1168" s="139">
        <f>IF(N1168="sníž. přenesená",J1168,0)</f>
        <v>0</v>
      </c>
      <c r="BI1168" s="139">
        <f>IF(N1168="nulová",J1168,0)</f>
        <v>0</v>
      </c>
      <c r="BJ1168" s="18" t="s">
        <v>85</v>
      </c>
      <c r="BK1168" s="139">
        <f>ROUND(I1168*H1168,2)</f>
        <v>0</v>
      </c>
      <c r="BL1168" s="18" t="s">
        <v>210</v>
      </c>
      <c r="BM1168" s="138" t="s">
        <v>1983</v>
      </c>
    </row>
    <row r="1169" spans="2:65" s="1" customFormat="1" ht="11.25">
      <c r="B1169" s="33"/>
      <c r="D1169" s="140" t="s">
        <v>147</v>
      </c>
      <c r="F1169" s="141" t="s">
        <v>1984</v>
      </c>
      <c r="I1169" s="142"/>
      <c r="L1169" s="33"/>
      <c r="M1169" s="143"/>
      <c r="T1169" s="54"/>
      <c r="AT1169" s="18" t="s">
        <v>147</v>
      </c>
      <c r="AU1169" s="18" t="s">
        <v>87</v>
      </c>
    </row>
    <row r="1170" spans="2:65" s="1" customFormat="1" ht="11.25">
      <c r="B1170" s="33"/>
      <c r="D1170" s="163" t="s">
        <v>538</v>
      </c>
      <c r="F1170" s="164" t="s">
        <v>1985</v>
      </c>
      <c r="I1170" s="142"/>
      <c r="L1170" s="33"/>
      <c r="M1170" s="143"/>
      <c r="T1170" s="54"/>
      <c r="AT1170" s="18" t="s">
        <v>538</v>
      </c>
      <c r="AU1170" s="18" t="s">
        <v>87</v>
      </c>
    </row>
    <row r="1171" spans="2:65" s="12" customFormat="1" ht="11.25">
      <c r="B1171" s="154"/>
      <c r="D1171" s="140" t="s">
        <v>253</v>
      </c>
      <c r="E1171" s="155" t="s">
        <v>21</v>
      </c>
      <c r="F1171" s="156" t="s">
        <v>736</v>
      </c>
      <c r="H1171" s="157">
        <v>159.12</v>
      </c>
      <c r="I1171" s="158"/>
      <c r="L1171" s="154"/>
      <c r="M1171" s="159"/>
      <c r="T1171" s="160"/>
      <c r="AT1171" s="155" t="s">
        <v>253</v>
      </c>
      <c r="AU1171" s="155" t="s">
        <v>87</v>
      </c>
      <c r="AV1171" s="12" t="s">
        <v>87</v>
      </c>
      <c r="AW1171" s="12" t="s">
        <v>38</v>
      </c>
      <c r="AX1171" s="12" t="s">
        <v>85</v>
      </c>
      <c r="AY1171" s="155" t="s">
        <v>137</v>
      </c>
    </row>
    <row r="1172" spans="2:65" s="1" customFormat="1" ht="16.5" customHeight="1">
      <c r="B1172" s="33"/>
      <c r="C1172" s="126" t="s">
        <v>1986</v>
      </c>
      <c r="D1172" s="126" t="s">
        <v>141</v>
      </c>
      <c r="E1172" s="127" t="s">
        <v>1987</v>
      </c>
      <c r="F1172" s="128" t="s">
        <v>1988</v>
      </c>
      <c r="G1172" s="129" t="s">
        <v>144</v>
      </c>
      <c r="H1172" s="130">
        <v>159.12</v>
      </c>
      <c r="I1172" s="131"/>
      <c r="J1172" s="132">
        <f>ROUND(I1172*H1172,2)</f>
        <v>0</v>
      </c>
      <c r="K1172" s="128" t="s">
        <v>21</v>
      </c>
      <c r="L1172" s="133"/>
      <c r="M1172" s="134" t="s">
        <v>21</v>
      </c>
      <c r="N1172" s="135" t="s">
        <v>48</v>
      </c>
      <c r="P1172" s="136">
        <f>O1172*H1172</f>
        <v>0</v>
      </c>
      <c r="Q1172" s="136">
        <v>1E-3</v>
      </c>
      <c r="R1172" s="136">
        <f>Q1172*H1172</f>
        <v>0.15912000000000001</v>
      </c>
      <c r="S1172" s="136">
        <v>0</v>
      </c>
      <c r="T1172" s="137">
        <f>S1172*H1172</f>
        <v>0</v>
      </c>
      <c r="AR1172" s="138" t="s">
        <v>204</v>
      </c>
      <c r="AT1172" s="138" t="s">
        <v>141</v>
      </c>
      <c r="AU1172" s="138" t="s">
        <v>87</v>
      </c>
      <c r="AY1172" s="18" t="s">
        <v>137</v>
      </c>
      <c r="BE1172" s="139">
        <f>IF(N1172="základní",J1172,0)</f>
        <v>0</v>
      </c>
      <c r="BF1172" s="139">
        <f>IF(N1172="snížená",J1172,0)</f>
        <v>0</v>
      </c>
      <c r="BG1172" s="139">
        <f>IF(N1172="zákl. přenesená",J1172,0)</f>
        <v>0</v>
      </c>
      <c r="BH1172" s="139">
        <f>IF(N1172="sníž. přenesená",J1172,0)</f>
        <v>0</v>
      </c>
      <c r="BI1172" s="139">
        <f>IF(N1172="nulová",J1172,0)</f>
        <v>0</v>
      </c>
      <c r="BJ1172" s="18" t="s">
        <v>85</v>
      </c>
      <c r="BK1172" s="139">
        <f>ROUND(I1172*H1172,2)</f>
        <v>0</v>
      </c>
      <c r="BL1172" s="18" t="s">
        <v>210</v>
      </c>
      <c r="BM1172" s="138" t="s">
        <v>1989</v>
      </c>
    </row>
    <row r="1173" spans="2:65" s="1" customFormat="1" ht="11.25">
      <c r="B1173" s="33"/>
      <c r="D1173" s="140" t="s">
        <v>147</v>
      </c>
      <c r="F1173" s="141" t="s">
        <v>1990</v>
      </c>
      <c r="I1173" s="142"/>
      <c r="L1173" s="33"/>
      <c r="M1173" s="143"/>
      <c r="T1173" s="54"/>
      <c r="AT1173" s="18" t="s">
        <v>147</v>
      </c>
      <c r="AU1173" s="18" t="s">
        <v>87</v>
      </c>
    </row>
    <row r="1174" spans="2:65" s="12" customFormat="1" ht="11.25">
      <c r="B1174" s="154"/>
      <c r="D1174" s="140" t="s">
        <v>253</v>
      </c>
      <c r="E1174" s="155" t="s">
        <v>736</v>
      </c>
      <c r="F1174" s="156" t="s">
        <v>1991</v>
      </c>
      <c r="H1174" s="157">
        <v>159.12</v>
      </c>
      <c r="I1174" s="158"/>
      <c r="L1174" s="154"/>
      <c r="M1174" s="159"/>
      <c r="T1174" s="160"/>
      <c r="AT1174" s="155" t="s">
        <v>253</v>
      </c>
      <c r="AU1174" s="155" t="s">
        <v>87</v>
      </c>
      <c r="AV1174" s="12" t="s">
        <v>87</v>
      </c>
      <c r="AW1174" s="12" t="s">
        <v>38</v>
      </c>
      <c r="AX1174" s="12" t="s">
        <v>85</v>
      </c>
      <c r="AY1174" s="155" t="s">
        <v>137</v>
      </c>
    </row>
    <row r="1175" spans="2:65" s="1" customFormat="1" ht="16.5" customHeight="1">
      <c r="B1175" s="33"/>
      <c r="C1175" s="145" t="s">
        <v>1992</v>
      </c>
      <c r="D1175" s="145" t="s">
        <v>165</v>
      </c>
      <c r="E1175" s="146" t="s">
        <v>1993</v>
      </c>
      <c r="F1175" s="147" t="s">
        <v>1994</v>
      </c>
      <c r="G1175" s="148" t="s">
        <v>144</v>
      </c>
      <c r="H1175" s="149">
        <v>63494.411</v>
      </c>
      <c r="I1175" s="150"/>
      <c r="J1175" s="151">
        <f>ROUND(I1175*H1175,2)</f>
        <v>0</v>
      </c>
      <c r="K1175" s="147" t="s">
        <v>535</v>
      </c>
      <c r="L1175" s="33"/>
      <c r="M1175" s="152" t="s">
        <v>21</v>
      </c>
      <c r="N1175" s="153" t="s">
        <v>48</v>
      </c>
      <c r="P1175" s="136">
        <f>O1175*H1175</f>
        <v>0</v>
      </c>
      <c r="Q1175" s="136">
        <v>5.0000000000000002E-5</v>
      </c>
      <c r="R1175" s="136">
        <f>Q1175*H1175</f>
        <v>3.17472055</v>
      </c>
      <c r="S1175" s="136">
        <v>0</v>
      </c>
      <c r="T1175" s="137">
        <f>S1175*H1175</f>
        <v>0</v>
      </c>
      <c r="AR1175" s="138" t="s">
        <v>210</v>
      </c>
      <c r="AT1175" s="138" t="s">
        <v>165</v>
      </c>
      <c r="AU1175" s="138" t="s">
        <v>87</v>
      </c>
      <c r="AY1175" s="18" t="s">
        <v>137</v>
      </c>
      <c r="BE1175" s="139">
        <f>IF(N1175="základní",J1175,0)</f>
        <v>0</v>
      </c>
      <c r="BF1175" s="139">
        <f>IF(N1175="snížená",J1175,0)</f>
        <v>0</v>
      </c>
      <c r="BG1175" s="139">
        <f>IF(N1175="zákl. přenesená",J1175,0)</f>
        <v>0</v>
      </c>
      <c r="BH1175" s="139">
        <f>IF(N1175="sníž. přenesená",J1175,0)</f>
        <v>0</v>
      </c>
      <c r="BI1175" s="139">
        <f>IF(N1175="nulová",J1175,0)</f>
        <v>0</v>
      </c>
      <c r="BJ1175" s="18" t="s">
        <v>85</v>
      </c>
      <c r="BK1175" s="139">
        <f>ROUND(I1175*H1175,2)</f>
        <v>0</v>
      </c>
      <c r="BL1175" s="18" t="s">
        <v>210</v>
      </c>
      <c r="BM1175" s="138" t="s">
        <v>1995</v>
      </c>
    </row>
    <row r="1176" spans="2:65" s="1" customFormat="1" ht="11.25">
      <c r="B1176" s="33"/>
      <c r="D1176" s="140" t="s">
        <v>147</v>
      </c>
      <c r="F1176" s="141" t="s">
        <v>1996</v>
      </c>
      <c r="I1176" s="142"/>
      <c r="L1176" s="33"/>
      <c r="M1176" s="143"/>
      <c r="T1176" s="54"/>
      <c r="AT1176" s="18" t="s">
        <v>147</v>
      </c>
      <c r="AU1176" s="18" t="s">
        <v>87</v>
      </c>
    </row>
    <row r="1177" spans="2:65" s="1" customFormat="1" ht="11.25">
      <c r="B1177" s="33"/>
      <c r="D1177" s="163" t="s">
        <v>538</v>
      </c>
      <c r="F1177" s="164" t="s">
        <v>1997</v>
      </c>
      <c r="I1177" s="142"/>
      <c r="L1177" s="33"/>
      <c r="M1177" s="143"/>
      <c r="T1177" s="54"/>
      <c r="AT1177" s="18" t="s">
        <v>538</v>
      </c>
      <c r="AU1177" s="18" t="s">
        <v>87</v>
      </c>
    </row>
    <row r="1178" spans="2:65" s="1" customFormat="1" ht="29.25">
      <c r="B1178" s="33"/>
      <c r="D1178" s="140" t="s">
        <v>149</v>
      </c>
      <c r="F1178" s="144" t="s">
        <v>1998</v>
      </c>
      <c r="I1178" s="142"/>
      <c r="L1178" s="33"/>
      <c r="M1178" s="143"/>
      <c r="T1178" s="54"/>
      <c r="AT1178" s="18" t="s">
        <v>149</v>
      </c>
      <c r="AU1178" s="18" t="s">
        <v>87</v>
      </c>
    </row>
    <row r="1179" spans="2:65" s="12" customFormat="1" ht="11.25">
      <c r="B1179" s="154"/>
      <c r="D1179" s="140" t="s">
        <v>253</v>
      </c>
      <c r="E1179" s="155" t="s">
        <v>21</v>
      </c>
      <c r="F1179" s="156" t="s">
        <v>671</v>
      </c>
      <c r="H1179" s="157">
        <v>119.9</v>
      </c>
      <c r="I1179" s="158"/>
      <c r="L1179" s="154"/>
      <c r="M1179" s="159"/>
      <c r="T1179" s="160"/>
      <c r="AT1179" s="155" t="s">
        <v>253</v>
      </c>
      <c r="AU1179" s="155" t="s">
        <v>87</v>
      </c>
      <c r="AV1179" s="12" t="s">
        <v>87</v>
      </c>
      <c r="AW1179" s="12" t="s">
        <v>38</v>
      </c>
      <c r="AX1179" s="12" t="s">
        <v>77</v>
      </c>
      <c r="AY1179" s="155" t="s">
        <v>137</v>
      </c>
    </row>
    <row r="1180" spans="2:65" s="12" customFormat="1" ht="11.25">
      <c r="B1180" s="154"/>
      <c r="D1180" s="140" t="s">
        <v>253</v>
      </c>
      <c r="E1180" s="155" t="s">
        <v>21</v>
      </c>
      <c r="F1180" s="156" t="s">
        <v>679</v>
      </c>
      <c r="H1180" s="157">
        <v>275.48</v>
      </c>
      <c r="I1180" s="158"/>
      <c r="L1180" s="154"/>
      <c r="M1180" s="159"/>
      <c r="T1180" s="160"/>
      <c r="AT1180" s="155" t="s">
        <v>253</v>
      </c>
      <c r="AU1180" s="155" t="s">
        <v>87</v>
      </c>
      <c r="AV1180" s="12" t="s">
        <v>87</v>
      </c>
      <c r="AW1180" s="12" t="s">
        <v>38</v>
      </c>
      <c r="AX1180" s="12" t="s">
        <v>77</v>
      </c>
      <c r="AY1180" s="155" t="s">
        <v>137</v>
      </c>
    </row>
    <row r="1181" spans="2:65" s="12" customFormat="1" ht="11.25">
      <c r="B1181" s="154"/>
      <c r="D1181" s="140" t="s">
        <v>253</v>
      </c>
      <c r="E1181" s="155" t="s">
        <v>21</v>
      </c>
      <c r="F1181" s="156" t="s">
        <v>708</v>
      </c>
      <c r="H1181" s="157">
        <v>142.6</v>
      </c>
      <c r="I1181" s="158"/>
      <c r="L1181" s="154"/>
      <c r="M1181" s="159"/>
      <c r="T1181" s="160"/>
      <c r="AT1181" s="155" t="s">
        <v>253</v>
      </c>
      <c r="AU1181" s="155" t="s">
        <v>87</v>
      </c>
      <c r="AV1181" s="12" t="s">
        <v>87</v>
      </c>
      <c r="AW1181" s="12" t="s">
        <v>38</v>
      </c>
      <c r="AX1181" s="12" t="s">
        <v>77</v>
      </c>
      <c r="AY1181" s="155" t="s">
        <v>137</v>
      </c>
    </row>
    <row r="1182" spans="2:65" s="12" customFormat="1" ht="11.25">
      <c r="B1182" s="154"/>
      <c r="D1182" s="140" t="s">
        <v>253</v>
      </c>
      <c r="E1182" s="155" t="s">
        <v>21</v>
      </c>
      <c r="F1182" s="156" t="s">
        <v>699</v>
      </c>
      <c r="H1182" s="157">
        <v>21576.291000000001</v>
      </c>
      <c r="I1182" s="158"/>
      <c r="L1182" s="154"/>
      <c r="M1182" s="159"/>
      <c r="T1182" s="160"/>
      <c r="AT1182" s="155" t="s">
        <v>253</v>
      </c>
      <c r="AU1182" s="155" t="s">
        <v>87</v>
      </c>
      <c r="AV1182" s="12" t="s">
        <v>87</v>
      </c>
      <c r="AW1182" s="12" t="s">
        <v>38</v>
      </c>
      <c r="AX1182" s="12" t="s">
        <v>77</v>
      </c>
      <c r="AY1182" s="155" t="s">
        <v>137</v>
      </c>
    </row>
    <row r="1183" spans="2:65" s="12" customFormat="1" ht="11.25">
      <c r="B1183" s="154"/>
      <c r="D1183" s="140" t="s">
        <v>253</v>
      </c>
      <c r="E1183" s="155" t="s">
        <v>21</v>
      </c>
      <c r="F1183" s="156" t="s">
        <v>786</v>
      </c>
      <c r="H1183" s="157">
        <v>41380.14</v>
      </c>
      <c r="I1183" s="158"/>
      <c r="L1183" s="154"/>
      <c r="M1183" s="159"/>
      <c r="T1183" s="160"/>
      <c r="AT1183" s="155" t="s">
        <v>253</v>
      </c>
      <c r="AU1183" s="155" t="s">
        <v>87</v>
      </c>
      <c r="AV1183" s="12" t="s">
        <v>87</v>
      </c>
      <c r="AW1183" s="12" t="s">
        <v>38</v>
      </c>
      <c r="AX1183" s="12" t="s">
        <v>77</v>
      </c>
      <c r="AY1183" s="155" t="s">
        <v>137</v>
      </c>
    </row>
    <row r="1184" spans="2:65" s="14" customFormat="1" ht="11.25">
      <c r="B1184" s="178"/>
      <c r="D1184" s="140" t="s">
        <v>253</v>
      </c>
      <c r="E1184" s="179" t="s">
        <v>21</v>
      </c>
      <c r="F1184" s="180" t="s">
        <v>837</v>
      </c>
      <c r="H1184" s="181">
        <v>63494.411</v>
      </c>
      <c r="I1184" s="182"/>
      <c r="L1184" s="178"/>
      <c r="M1184" s="183"/>
      <c r="T1184" s="184"/>
      <c r="AT1184" s="179" t="s">
        <v>253</v>
      </c>
      <c r="AU1184" s="179" t="s">
        <v>87</v>
      </c>
      <c r="AV1184" s="14" t="s">
        <v>153</v>
      </c>
      <c r="AW1184" s="14" t="s">
        <v>38</v>
      </c>
      <c r="AX1184" s="14" t="s">
        <v>85</v>
      </c>
      <c r="AY1184" s="179" t="s">
        <v>137</v>
      </c>
    </row>
    <row r="1185" spans="2:65" s="1" customFormat="1" ht="16.5" customHeight="1">
      <c r="B1185" s="33"/>
      <c r="C1185" s="126" t="s">
        <v>1999</v>
      </c>
      <c r="D1185" s="126" t="s">
        <v>141</v>
      </c>
      <c r="E1185" s="127" t="s">
        <v>2000</v>
      </c>
      <c r="F1185" s="128" t="s">
        <v>2001</v>
      </c>
      <c r="G1185" s="129" t="s">
        <v>144</v>
      </c>
      <c r="H1185" s="130">
        <v>119.9</v>
      </c>
      <c r="I1185" s="131"/>
      <c r="J1185" s="132">
        <f>ROUND(I1185*H1185,2)</f>
        <v>0</v>
      </c>
      <c r="K1185" s="128" t="s">
        <v>21</v>
      </c>
      <c r="L1185" s="133"/>
      <c r="M1185" s="134" t="s">
        <v>21</v>
      </c>
      <c r="N1185" s="135" t="s">
        <v>48</v>
      </c>
      <c r="P1185" s="136">
        <f>O1185*H1185</f>
        <v>0</v>
      </c>
      <c r="Q1185" s="136">
        <v>1E-3</v>
      </c>
      <c r="R1185" s="136">
        <f>Q1185*H1185</f>
        <v>0.11990000000000001</v>
      </c>
      <c r="S1185" s="136">
        <v>0</v>
      </c>
      <c r="T1185" s="137">
        <f>S1185*H1185</f>
        <v>0</v>
      </c>
      <c r="AR1185" s="138" t="s">
        <v>204</v>
      </c>
      <c r="AT1185" s="138" t="s">
        <v>141</v>
      </c>
      <c r="AU1185" s="138" t="s">
        <v>87</v>
      </c>
      <c r="AY1185" s="18" t="s">
        <v>137</v>
      </c>
      <c r="BE1185" s="139">
        <f>IF(N1185="základní",J1185,0)</f>
        <v>0</v>
      </c>
      <c r="BF1185" s="139">
        <f>IF(N1185="snížená",J1185,0)</f>
        <v>0</v>
      </c>
      <c r="BG1185" s="139">
        <f>IF(N1185="zákl. přenesená",J1185,0)</f>
        <v>0</v>
      </c>
      <c r="BH1185" s="139">
        <f>IF(N1185="sníž. přenesená",J1185,0)</f>
        <v>0</v>
      </c>
      <c r="BI1185" s="139">
        <f>IF(N1185="nulová",J1185,0)</f>
        <v>0</v>
      </c>
      <c r="BJ1185" s="18" t="s">
        <v>85</v>
      </c>
      <c r="BK1185" s="139">
        <f>ROUND(I1185*H1185,2)</f>
        <v>0</v>
      </c>
      <c r="BL1185" s="18" t="s">
        <v>210</v>
      </c>
      <c r="BM1185" s="138" t="s">
        <v>2002</v>
      </c>
    </row>
    <row r="1186" spans="2:65" s="1" customFormat="1" ht="19.5">
      <c r="B1186" s="33"/>
      <c r="D1186" s="140" t="s">
        <v>147</v>
      </c>
      <c r="F1186" s="141" t="s">
        <v>2003</v>
      </c>
      <c r="I1186" s="142"/>
      <c r="L1186" s="33"/>
      <c r="M1186" s="143"/>
      <c r="T1186" s="54"/>
      <c r="AT1186" s="18" t="s">
        <v>147</v>
      </c>
      <c r="AU1186" s="18" t="s">
        <v>87</v>
      </c>
    </row>
    <row r="1187" spans="2:65" s="12" customFormat="1" ht="11.25">
      <c r="B1187" s="154"/>
      <c r="D1187" s="140" t="s">
        <v>253</v>
      </c>
      <c r="E1187" s="155" t="s">
        <v>671</v>
      </c>
      <c r="F1187" s="156" t="s">
        <v>2004</v>
      </c>
      <c r="H1187" s="157">
        <v>119.9</v>
      </c>
      <c r="I1187" s="158"/>
      <c r="L1187" s="154"/>
      <c r="M1187" s="159"/>
      <c r="T1187" s="160"/>
      <c r="AT1187" s="155" t="s">
        <v>253</v>
      </c>
      <c r="AU1187" s="155" t="s">
        <v>87</v>
      </c>
      <c r="AV1187" s="12" t="s">
        <v>87</v>
      </c>
      <c r="AW1187" s="12" t="s">
        <v>38</v>
      </c>
      <c r="AX1187" s="12" t="s">
        <v>85</v>
      </c>
      <c r="AY1187" s="155" t="s">
        <v>137</v>
      </c>
    </row>
    <row r="1188" spans="2:65" s="1" customFormat="1" ht="16.5" customHeight="1">
      <c r="B1188" s="33"/>
      <c r="C1188" s="126" t="s">
        <v>2005</v>
      </c>
      <c r="D1188" s="126" t="s">
        <v>141</v>
      </c>
      <c r="E1188" s="127" t="s">
        <v>2006</v>
      </c>
      <c r="F1188" s="128" t="s">
        <v>2007</v>
      </c>
      <c r="G1188" s="129" t="s">
        <v>144</v>
      </c>
      <c r="H1188" s="130">
        <v>21576.291000000001</v>
      </c>
      <c r="I1188" s="131"/>
      <c r="J1188" s="132">
        <f>ROUND(I1188*H1188,2)</f>
        <v>0</v>
      </c>
      <c r="K1188" s="128" t="s">
        <v>21</v>
      </c>
      <c r="L1188" s="133"/>
      <c r="M1188" s="134" t="s">
        <v>21</v>
      </c>
      <c r="N1188" s="135" t="s">
        <v>48</v>
      </c>
      <c r="P1188" s="136">
        <f>O1188*H1188</f>
        <v>0</v>
      </c>
      <c r="Q1188" s="136">
        <v>1E-3</v>
      </c>
      <c r="R1188" s="136">
        <f>Q1188*H1188</f>
        <v>21.576291000000001</v>
      </c>
      <c r="S1188" s="136">
        <v>0</v>
      </c>
      <c r="T1188" s="137">
        <f>S1188*H1188</f>
        <v>0</v>
      </c>
      <c r="AR1188" s="138" t="s">
        <v>204</v>
      </c>
      <c r="AT1188" s="138" t="s">
        <v>141</v>
      </c>
      <c r="AU1188" s="138" t="s">
        <v>87</v>
      </c>
      <c r="AY1188" s="18" t="s">
        <v>137</v>
      </c>
      <c r="BE1188" s="139">
        <f>IF(N1188="základní",J1188,0)</f>
        <v>0</v>
      </c>
      <c r="BF1188" s="139">
        <f>IF(N1188="snížená",J1188,0)</f>
        <v>0</v>
      </c>
      <c r="BG1188" s="139">
        <f>IF(N1188="zákl. přenesená",J1188,0)</f>
        <v>0</v>
      </c>
      <c r="BH1188" s="139">
        <f>IF(N1188="sníž. přenesená",J1188,0)</f>
        <v>0</v>
      </c>
      <c r="BI1188" s="139">
        <f>IF(N1188="nulová",J1188,0)</f>
        <v>0</v>
      </c>
      <c r="BJ1188" s="18" t="s">
        <v>85</v>
      </c>
      <c r="BK1188" s="139">
        <f>ROUND(I1188*H1188,2)</f>
        <v>0</v>
      </c>
      <c r="BL1188" s="18" t="s">
        <v>210</v>
      </c>
      <c r="BM1188" s="138" t="s">
        <v>2008</v>
      </c>
    </row>
    <row r="1189" spans="2:65" s="1" customFormat="1" ht="19.5">
      <c r="B1189" s="33"/>
      <c r="D1189" s="140" t="s">
        <v>147</v>
      </c>
      <c r="F1189" s="141" t="s">
        <v>2009</v>
      </c>
      <c r="I1189" s="142"/>
      <c r="L1189" s="33"/>
      <c r="M1189" s="143"/>
      <c r="T1189" s="54"/>
      <c r="AT1189" s="18" t="s">
        <v>147</v>
      </c>
      <c r="AU1189" s="18" t="s">
        <v>87</v>
      </c>
    </row>
    <row r="1190" spans="2:65" s="12" customFormat="1" ht="11.25">
      <c r="B1190" s="154"/>
      <c r="D1190" s="140" t="s">
        <v>253</v>
      </c>
      <c r="E1190" s="155" t="s">
        <v>699</v>
      </c>
      <c r="F1190" s="156" t="s">
        <v>2010</v>
      </c>
      <c r="H1190" s="157">
        <v>21576.291000000001</v>
      </c>
      <c r="I1190" s="158"/>
      <c r="L1190" s="154"/>
      <c r="M1190" s="159"/>
      <c r="T1190" s="160"/>
      <c r="AT1190" s="155" t="s">
        <v>253</v>
      </c>
      <c r="AU1190" s="155" t="s">
        <v>87</v>
      </c>
      <c r="AV1190" s="12" t="s">
        <v>87</v>
      </c>
      <c r="AW1190" s="12" t="s">
        <v>38</v>
      </c>
      <c r="AX1190" s="12" t="s">
        <v>85</v>
      </c>
      <c r="AY1190" s="155" t="s">
        <v>137</v>
      </c>
    </row>
    <row r="1191" spans="2:65" s="1" customFormat="1" ht="16.5" customHeight="1">
      <c r="B1191" s="33"/>
      <c r="C1191" s="126" t="s">
        <v>2011</v>
      </c>
      <c r="D1191" s="126" t="s">
        <v>141</v>
      </c>
      <c r="E1191" s="127" t="s">
        <v>2012</v>
      </c>
      <c r="F1191" s="128" t="s">
        <v>2013</v>
      </c>
      <c r="G1191" s="129" t="s">
        <v>144</v>
      </c>
      <c r="H1191" s="130">
        <v>41380.14</v>
      </c>
      <c r="I1191" s="131"/>
      <c r="J1191" s="132">
        <f>ROUND(I1191*H1191,2)</f>
        <v>0</v>
      </c>
      <c r="K1191" s="128" t="s">
        <v>21</v>
      </c>
      <c r="L1191" s="133"/>
      <c r="M1191" s="134" t="s">
        <v>21</v>
      </c>
      <c r="N1191" s="135" t="s">
        <v>48</v>
      </c>
      <c r="P1191" s="136">
        <f>O1191*H1191</f>
        <v>0</v>
      </c>
      <c r="Q1191" s="136">
        <v>1E-3</v>
      </c>
      <c r="R1191" s="136">
        <f>Q1191*H1191</f>
        <v>41.380139999999997</v>
      </c>
      <c r="S1191" s="136">
        <v>0</v>
      </c>
      <c r="T1191" s="137">
        <f>S1191*H1191</f>
        <v>0</v>
      </c>
      <c r="AR1191" s="138" t="s">
        <v>204</v>
      </c>
      <c r="AT1191" s="138" t="s">
        <v>141</v>
      </c>
      <c r="AU1191" s="138" t="s">
        <v>87</v>
      </c>
      <c r="AY1191" s="18" t="s">
        <v>137</v>
      </c>
      <c r="BE1191" s="139">
        <f>IF(N1191="základní",J1191,0)</f>
        <v>0</v>
      </c>
      <c r="BF1191" s="139">
        <f>IF(N1191="snížená",J1191,0)</f>
        <v>0</v>
      </c>
      <c r="BG1191" s="139">
        <f>IF(N1191="zákl. přenesená",J1191,0)</f>
        <v>0</v>
      </c>
      <c r="BH1191" s="139">
        <f>IF(N1191="sníž. přenesená",J1191,0)</f>
        <v>0</v>
      </c>
      <c r="BI1191" s="139">
        <f>IF(N1191="nulová",J1191,0)</f>
        <v>0</v>
      </c>
      <c r="BJ1191" s="18" t="s">
        <v>85</v>
      </c>
      <c r="BK1191" s="139">
        <f>ROUND(I1191*H1191,2)</f>
        <v>0</v>
      </c>
      <c r="BL1191" s="18" t="s">
        <v>210</v>
      </c>
      <c r="BM1191" s="138" t="s">
        <v>2014</v>
      </c>
    </row>
    <row r="1192" spans="2:65" s="1" customFormat="1" ht="19.5">
      <c r="B1192" s="33"/>
      <c r="D1192" s="140" t="s">
        <v>147</v>
      </c>
      <c r="F1192" s="141" t="s">
        <v>2015</v>
      </c>
      <c r="I1192" s="142"/>
      <c r="L1192" s="33"/>
      <c r="M1192" s="143"/>
      <c r="T1192" s="54"/>
      <c r="AT1192" s="18" t="s">
        <v>147</v>
      </c>
      <c r="AU1192" s="18" t="s">
        <v>87</v>
      </c>
    </row>
    <row r="1193" spans="2:65" s="12" customFormat="1" ht="11.25">
      <c r="B1193" s="154"/>
      <c r="D1193" s="140" t="s">
        <v>253</v>
      </c>
      <c r="E1193" s="155" t="s">
        <v>786</v>
      </c>
      <c r="F1193" s="156" t="s">
        <v>2016</v>
      </c>
      <c r="H1193" s="157">
        <v>41380.14</v>
      </c>
      <c r="I1193" s="158"/>
      <c r="L1193" s="154"/>
      <c r="M1193" s="159"/>
      <c r="T1193" s="160"/>
      <c r="AT1193" s="155" t="s">
        <v>253</v>
      </c>
      <c r="AU1193" s="155" t="s">
        <v>87</v>
      </c>
      <c r="AV1193" s="12" t="s">
        <v>87</v>
      </c>
      <c r="AW1193" s="12" t="s">
        <v>38</v>
      </c>
      <c r="AX1193" s="12" t="s">
        <v>85</v>
      </c>
      <c r="AY1193" s="155" t="s">
        <v>137</v>
      </c>
    </row>
    <row r="1194" spans="2:65" s="1" customFormat="1" ht="16.5" customHeight="1">
      <c r="B1194" s="33"/>
      <c r="C1194" s="126" t="s">
        <v>2017</v>
      </c>
      <c r="D1194" s="126" t="s">
        <v>141</v>
      </c>
      <c r="E1194" s="127" t="s">
        <v>2018</v>
      </c>
      <c r="F1194" s="128" t="s">
        <v>2019</v>
      </c>
      <c r="G1194" s="129" t="s">
        <v>144</v>
      </c>
      <c r="H1194" s="130">
        <v>275.48</v>
      </c>
      <c r="I1194" s="131"/>
      <c r="J1194" s="132">
        <f>ROUND(I1194*H1194,2)</f>
        <v>0</v>
      </c>
      <c r="K1194" s="128" t="s">
        <v>21</v>
      </c>
      <c r="L1194" s="133"/>
      <c r="M1194" s="134" t="s">
        <v>21</v>
      </c>
      <c r="N1194" s="135" t="s">
        <v>48</v>
      </c>
      <c r="P1194" s="136">
        <f>O1194*H1194</f>
        <v>0</v>
      </c>
      <c r="Q1194" s="136">
        <v>1E-3</v>
      </c>
      <c r="R1194" s="136">
        <f>Q1194*H1194</f>
        <v>0.27548</v>
      </c>
      <c r="S1194" s="136">
        <v>0</v>
      </c>
      <c r="T1194" s="137">
        <f>S1194*H1194</f>
        <v>0</v>
      </c>
      <c r="AR1194" s="138" t="s">
        <v>204</v>
      </c>
      <c r="AT1194" s="138" t="s">
        <v>141</v>
      </c>
      <c r="AU1194" s="138" t="s">
        <v>87</v>
      </c>
      <c r="AY1194" s="18" t="s">
        <v>137</v>
      </c>
      <c r="BE1194" s="139">
        <f>IF(N1194="základní",J1194,0)</f>
        <v>0</v>
      </c>
      <c r="BF1194" s="139">
        <f>IF(N1194="snížená",J1194,0)</f>
        <v>0</v>
      </c>
      <c r="BG1194" s="139">
        <f>IF(N1194="zákl. přenesená",J1194,0)</f>
        <v>0</v>
      </c>
      <c r="BH1194" s="139">
        <f>IF(N1194="sníž. přenesená",J1194,0)</f>
        <v>0</v>
      </c>
      <c r="BI1194" s="139">
        <f>IF(N1194="nulová",J1194,0)</f>
        <v>0</v>
      </c>
      <c r="BJ1194" s="18" t="s">
        <v>85</v>
      </c>
      <c r="BK1194" s="139">
        <f>ROUND(I1194*H1194,2)</f>
        <v>0</v>
      </c>
      <c r="BL1194" s="18" t="s">
        <v>210</v>
      </c>
      <c r="BM1194" s="138" t="s">
        <v>2020</v>
      </c>
    </row>
    <row r="1195" spans="2:65" s="1" customFormat="1" ht="11.25">
      <c r="B1195" s="33"/>
      <c r="D1195" s="140" t="s">
        <v>147</v>
      </c>
      <c r="F1195" s="141" t="s">
        <v>2021</v>
      </c>
      <c r="I1195" s="142"/>
      <c r="L1195" s="33"/>
      <c r="M1195" s="143"/>
      <c r="T1195" s="54"/>
      <c r="AT1195" s="18" t="s">
        <v>147</v>
      </c>
      <c r="AU1195" s="18" t="s">
        <v>87</v>
      </c>
    </row>
    <row r="1196" spans="2:65" s="12" customFormat="1" ht="11.25">
      <c r="B1196" s="154"/>
      <c r="D1196" s="140" t="s">
        <v>253</v>
      </c>
      <c r="E1196" s="155" t="s">
        <v>679</v>
      </c>
      <c r="F1196" s="156" t="s">
        <v>2022</v>
      </c>
      <c r="H1196" s="157">
        <v>275.48</v>
      </c>
      <c r="I1196" s="158"/>
      <c r="L1196" s="154"/>
      <c r="M1196" s="159"/>
      <c r="T1196" s="160"/>
      <c r="AT1196" s="155" t="s">
        <v>253</v>
      </c>
      <c r="AU1196" s="155" t="s">
        <v>87</v>
      </c>
      <c r="AV1196" s="12" t="s">
        <v>87</v>
      </c>
      <c r="AW1196" s="12" t="s">
        <v>38</v>
      </c>
      <c r="AX1196" s="12" t="s">
        <v>85</v>
      </c>
      <c r="AY1196" s="155" t="s">
        <v>137</v>
      </c>
    </row>
    <row r="1197" spans="2:65" s="1" customFormat="1" ht="16.5" customHeight="1">
      <c r="B1197" s="33"/>
      <c r="C1197" s="126" t="s">
        <v>2023</v>
      </c>
      <c r="D1197" s="126" t="s">
        <v>141</v>
      </c>
      <c r="E1197" s="127" t="s">
        <v>2024</v>
      </c>
      <c r="F1197" s="128" t="s">
        <v>2025</v>
      </c>
      <c r="G1197" s="129" t="s">
        <v>144</v>
      </c>
      <c r="H1197" s="130">
        <v>142.6</v>
      </c>
      <c r="I1197" s="131"/>
      <c r="J1197" s="132">
        <f>ROUND(I1197*H1197,2)</f>
        <v>0</v>
      </c>
      <c r="K1197" s="128" t="s">
        <v>21</v>
      </c>
      <c r="L1197" s="133"/>
      <c r="M1197" s="134" t="s">
        <v>21</v>
      </c>
      <c r="N1197" s="135" t="s">
        <v>48</v>
      </c>
      <c r="P1197" s="136">
        <f>O1197*H1197</f>
        <v>0</v>
      </c>
      <c r="Q1197" s="136">
        <v>1E-3</v>
      </c>
      <c r="R1197" s="136">
        <f>Q1197*H1197</f>
        <v>0.1426</v>
      </c>
      <c r="S1197" s="136">
        <v>0</v>
      </c>
      <c r="T1197" s="137">
        <f>S1197*H1197</f>
        <v>0</v>
      </c>
      <c r="AR1197" s="138" t="s">
        <v>204</v>
      </c>
      <c r="AT1197" s="138" t="s">
        <v>141</v>
      </c>
      <c r="AU1197" s="138" t="s">
        <v>87</v>
      </c>
      <c r="AY1197" s="18" t="s">
        <v>137</v>
      </c>
      <c r="BE1197" s="139">
        <f>IF(N1197="základní",J1197,0)</f>
        <v>0</v>
      </c>
      <c r="BF1197" s="139">
        <f>IF(N1197="snížená",J1197,0)</f>
        <v>0</v>
      </c>
      <c r="BG1197" s="139">
        <f>IF(N1197="zákl. přenesená",J1197,0)</f>
        <v>0</v>
      </c>
      <c r="BH1197" s="139">
        <f>IF(N1197="sníž. přenesená",J1197,0)</f>
        <v>0</v>
      </c>
      <c r="BI1197" s="139">
        <f>IF(N1197="nulová",J1197,0)</f>
        <v>0</v>
      </c>
      <c r="BJ1197" s="18" t="s">
        <v>85</v>
      </c>
      <c r="BK1197" s="139">
        <f>ROUND(I1197*H1197,2)</f>
        <v>0</v>
      </c>
      <c r="BL1197" s="18" t="s">
        <v>210</v>
      </c>
      <c r="BM1197" s="138" t="s">
        <v>2026</v>
      </c>
    </row>
    <row r="1198" spans="2:65" s="1" customFormat="1" ht="11.25">
      <c r="B1198" s="33"/>
      <c r="D1198" s="140" t="s">
        <v>147</v>
      </c>
      <c r="F1198" s="141" t="s">
        <v>2027</v>
      </c>
      <c r="I1198" s="142"/>
      <c r="L1198" s="33"/>
      <c r="M1198" s="143"/>
      <c r="T1198" s="54"/>
      <c r="AT1198" s="18" t="s">
        <v>147</v>
      </c>
      <c r="AU1198" s="18" t="s">
        <v>87</v>
      </c>
    </row>
    <row r="1199" spans="2:65" s="12" customFormat="1" ht="11.25">
      <c r="B1199" s="154"/>
      <c r="D1199" s="140" t="s">
        <v>253</v>
      </c>
      <c r="E1199" s="155" t="s">
        <v>708</v>
      </c>
      <c r="F1199" s="156" t="s">
        <v>2028</v>
      </c>
      <c r="H1199" s="157">
        <v>142.6</v>
      </c>
      <c r="I1199" s="158"/>
      <c r="L1199" s="154"/>
      <c r="M1199" s="159"/>
      <c r="T1199" s="160"/>
      <c r="AT1199" s="155" t="s">
        <v>253</v>
      </c>
      <c r="AU1199" s="155" t="s">
        <v>87</v>
      </c>
      <c r="AV1199" s="12" t="s">
        <v>87</v>
      </c>
      <c r="AW1199" s="12" t="s">
        <v>38</v>
      </c>
      <c r="AX1199" s="12" t="s">
        <v>85</v>
      </c>
      <c r="AY1199" s="155" t="s">
        <v>137</v>
      </c>
    </row>
    <row r="1200" spans="2:65" s="1" customFormat="1" ht="16.5" customHeight="1">
      <c r="B1200" s="33"/>
      <c r="C1200" s="145" t="s">
        <v>2029</v>
      </c>
      <c r="D1200" s="145" t="s">
        <v>165</v>
      </c>
      <c r="E1200" s="146" t="s">
        <v>2030</v>
      </c>
      <c r="F1200" s="147" t="s">
        <v>2031</v>
      </c>
      <c r="G1200" s="148" t="s">
        <v>144</v>
      </c>
      <c r="H1200" s="149">
        <v>6702.24</v>
      </c>
      <c r="I1200" s="150"/>
      <c r="J1200" s="151">
        <f>ROUND(I1200*H1200,2)</f>
        <v>0</v>
      </c>
      <c r="K1200" s="147" t="s">
        <v>535</v>
      </c>
      <c r="L1200" s="33"/>
      <c r="M1200" s="152" t="s">
        <v>21</v>
      </c>
      <c r="N1200" s="153" t="s">
        <v>48</v>
      </c>
      <c r="P1200" s="136">
        <f>O1200*H1200</f>
        <v>0</v>
      </c>
      <c r="Q1200" s="136">
        <v>5.0000000000000002E-5</v>
      </c>
      <c r="R1200" s="136">
        <f>Q1200*H1200</f>
        <v>0.33511200000000002</v>
      </c>
      <c r="S1200" s="136">
        <v>0</v>
      </c>
      <c r="T1200" s="137">
        <f>S1200*H1200</f>
        <v>0</v>
      </c>
      <c r="AR1200" s="138" t="s">
        <v>210</v>
      </c>
      <c r="AT1200" s="138" t="s">
        <v>165</v>
      </c>
      <c r="AU1200" s="138" t="s">
        <v>87</v>
      </c>
      <c r="AY1200" s="18" t="s">
        <v>137</v>
      </c>
      <c r="BE1200" s="139">
        <f>IF(N1200="základní",J1200,0)</f>
        <v>0</v>
      </c>
      <c r="BF1200" s="139">
        <f>IF(N1200="snížená",J1200,0)</f>
        <v>0</v>
      </c>
      <c r="BG1200" s="139">
        <f>IF(N1200="zákl. přenesená",J1200,0)</f>
        <v>0</v>
      </c>
      <c r="BH1200" s="139">
        <f>IF(N1200="sníž. přenesená",J1200,0)</f>
        <v>0</v>
      </c>
      <c r="BI1200" s="139">
        <f>IF(N1200="nulová",J1200,0)</f>
        <v>0</v>
      </c>
      <c r="BJ1200" s="18" t="s">
        <v>85</v>
      </c>
      <c r="BK1200" s="139">
        <f>ROUND(I1200*H1200,2)</f>
        <v>0</v>
      </c>
      <c r="BL1200" s="18" t="s">
        <v>210</v>
      </c>
      <c r="BM1200" s="138" t="s">
        <v>2032</v>
      </c>
    </row>
    <row r="1201" spans="2:65" s="1" customFormat="1" ht="11.25">
      <c r="B1201" s="33"/>
      <c r="D1201" s="140" t="s">
        <v>147</v>
      </c>
      <c r="F1201" s="141" t="s">
        <v>2033</v>
      </c>
      <c r="I1201" s="142"/>
      <c r="L1201" s="33"/>
      <c r="M1201" s="143"/>
      <c r="T1201" s="54"/>
      <c r="AT1201" s="18" t="s">
        <v>147</v>
      </c>
      <c r="AU1201" s="18" t="s">
        <v>87</v>
      </c>
    </row>
    <row r="1202" spans="2:65" s="1" customFormat="1" ht="11.25">
      <c r="B1202" s="33"/>
      <c r="D1202" s="163" t="s">
        <v>538</v>
      </c>
      <c r="F1202" s="164" t="s">
        <v>2034</v>
      </c>
      <c r="I1202" s="142"/>
      <c r="L1202" s="33"/>
      <c r="M1202" s="143"/>
      <c r="T1202" s="54"/>
      <c r="AT1202" s="18" t="s">
        <v>538</v>
      </c>
      <c r="AU1202" s="18" t="s">
        <v>87</v>
      </c>
    </row>
    <row r="1203" spans="2:65" s="12" customFormat="1" ht="11.25">
      <c r="B1203" s="154"/>
      <c r="D1203" s="140" t="s">
        <v>253</v>
      </c>
      <c r="E1203" s="155" t="s">
        <v>21</v>
      </c>
      <c r="F1203" s="156" t="s">
        <v>676</v>
      </c>
      <c r="H1203" s="157">
        <v>6702.24</v>
      </c>
      <c r="I1203" s="158"/>
      <c r="L1203" s="154"/>
      <c r="M1203" s="159"/>
      <c r="T1203" s="160"/>
      <c r="AT1203" s="155" t="s">
        <v>253</v>
      </c>
      <c r="AU1203" s="155" t="s">
        <v>87</v>
      </c>
      <c r="AV1203" s="12" t="s">
        <v>87</v>
      </c>
      <c r="AW1203" s="12" t="s">
        <v>38</v>
      </c>
      <c r="AX1203" s="12" t="s">
        <v>85</v>
      </c>
      <c r="AY1203" s="155" t="s">
        <v>137</v>
      </c>
    </row>
    <row r="1204" spans="2:65" s="1" customFormat="1" ht="16.5" customHeight="1">
      <c r="B1204" s="33"/>
      <c r="C1204" s="126" t="s">
        <v>2035</v>
      </c>
      <c r="D1204" s="126" t="s">
        <v>141</v>
      </c>
      <c r="E1204" s="127" t="s">
        <v>2036</v>
      </c>
      <c r="F1204" s="128" t="s">
        <v>2037</v>
      </c>
      <c r="G1204" s="129" t="s">
        <v>144</v>
      </c>
      <c r="H1204" s="130">
        <v>6702.24</v>
      </c>
      <c r="I1204" s="131"/>
      <c r="J1204" s="132">
        <f>ROUND(I1204*H1204,2)</f>
        <v>0</v>
      </c>
      <c r="K1204" s="128" t="s">
        <v>21</v>
      </c>
      <c r="L1204" s="133"/>
      <c r="M1204" s="134" t="s">
        <v>21</v>
      </c>
      <c r="N1204" s="135" t="s">
        <v>48</v>
      </c>
      <c r="P1204" s="136">
        <f>O1204*H1204</f>
        <v>0</v>
      </c>
      <c r="Q1204" s="136">
        <v>0</v>
      </c>
      <c r="R1204" s="136">
        <f>Q1204*H1204</f>
        <v>0</v>
      </c>
      <c r="S1204" s="136">
        <v>0</v>
      </c>
      <c r="T1204" s="137">
        <f>S1204*H1204</f>
        <v>0</v>
      </c>
      <c r="AR1204" s="138" t="s">
        <v>204</v>
      </c>
      <c r="AT1204" s="138" t="s">
        <v>141</v>
      </c>
      <c r="AU1204" s="138" t="s">
        <v>87</v>
      </c>
      <c r="AY1204" s="18" t="s">
        <v>137</v>
      </c>
      <c r="BE1204" s="139">
        <f>IF(N1204="základní",J1204,0)</f>
        <v>0</v>
      </c>
      <c r="BF1204" s="139">
        <f>IF(N1204="snížená",J1204,0)</f>
        <v>0</v>
      </c>
      <c r="BG1204" s="139">
        <f>IF(N1204="zákl. přenesená",J1204,0)</f>
        <v>0</v>
      </c>
      <c r="BH1204" s="139">
        <f>IF(N1204="sníž. přenesená",J1204,0)</f>
        <v>0</v>
      </c>
      <c r="BI1204" s="139">
        <f>IF(N1204="nulová",J1204,0)</f>
        <v>0</v>
      </c>
      <c r="BJ1204" s="18" t="s">
        <v>85</v>
      </c>
      <c r="BK1204" s="139">
        <f>ROUND(I1204*H1204,2)</f>
        <v>0</v>
      </c>
      <c r="BL1204" s="18" t="s">
        <v>210</v>
      </c>
      <c r="BM1204" s="138" t="s">
        <v>2038</v>
      </c>
    </row>
    <row r="1205" spans="2:65" s="1" customFormat="1" ht="11.25">
      <c r="B1205" s="33"/>
      <c r="D1205" s="140" t="s">
        <v>147</v>
      </c>
      <c r="F1205" s="141" t="s">
        <v>2039</v>
      </c>
      <c r="I1205" s="142"/>
      <c r="L1205" s="33"/>
      <c r="M1205" s="143"/>
      <c r="T1205" s="54"/>
      <c r="AT1205" s="18" t="s">
        <v>147</v>
      </c>
      <c r="AU1205" s="18" t="s">
        <v>87</v>
      </c>
    </row>
    <row r="1206" spans="2:65" s="12" customFormat="1" ht="11.25">
      <c r="B1206" s="154"/>
      <c r="D1206" s="140" t="s">
        <v>253</v>
      </c>
      <c r="E1206" s="155" t="s">
        <v>21</v>
      </c>
      <c r="F1206" s="156" t="s">
        <v>2040</v>
      </c>
      <c r="H1206" s="157">
        <v>6702.24</v>
      </c>
      <c r="I1206" s="158"/>
      <c r="L1206" s="154"/>
      <c r="M1206" s="159"/>
      <c r="T1206" s="160"/>
      <c r="AT1206" s="155" t="s">
        <v>253</v>
      </c>
      <c r="AU1206" s="155" t="s">
        <v>87</v>
      </c>
      <c r="AV1206" s="12" t="s">
        <v>87</v>
      </c>
      <c r="AW1206" s="12" t="s">
        <v>38</v>
      </c>
      <c r="AX1206" s="12" t="s">
        <v>77</v>
      </c>
      <c r="AY1206" s="155" t="s">
        <v>137</v>
      </c>
    </row>
    <row r="1207" spans="2:65" s="14" customFormat="1" ht="11.25">
      <c r="B1207" s="178"/>
      <c r="D1207" s="140" t="s">
        <v>253</v>
      </c>
      <c r="E1207" s="179" t="s">
        <v>676</v>
      </c>
      <c r="F1207" s="180" t="s">
        <v>837</v>
      </c>
      <c r="H1207" s="181">
        <v>6702.24</v>
      </c>
      <c r="I1207" s="182"/>
      <c r="L1207" s="178"/>
      <c r="M1207" s="183"/>
      <c r="T1207" s="184"/>
      <c r="AT1207" s="179" t="s">
        <v>253</v>
      </c>
      <c r="AU1207" s="179" t="s">
        <v>87</v>
      </c>
      <c r="AV1207" s="14" t="s">
        <v>153</v>
      </c>
      <c r="AW1207" s="14" t="s">
        <v>38</v>
      </c>
      <c r="AX1207" s="14" t="s">
        <v>85</v>
      </c>
      <c r="AY1207" s="179" t="s">
        <v>137</v>
      </c>
    </row>
    <row r="1208" spans="2:65" s="1" customFormat="1" ht="16.5" customHeight="1">
      <c r="B1208" s="33"/>
      <c r="C1208" s="145" t="s">
        <v>2041</v>
      </c>
      <c r="D1208" s="145" t="s">
        <v>165</v>
      </c>
      <c r="E1208" s="146" t="s">
        <v>2042</v>
      </c>
      <c r="F1208" s="147" t="s">
        <v>2043</v>
      </c>
      <c r="G1208" s="148" t="s">
        <v>144</v>
      </c>
      <c r="H1208" s="149">
        <v>1190.6400000000001</v>
      </c>
      <c r="I1208" s="150"/>
      <c r="J1208" s="151">
        <f>ROUND(I1208*H1208,2)</f>
        <v>0</v>
      </c>
      <c r="K1208" s="147" t="s">
        <v>535</v>
      </c>
      <c r="L1208" s="33"/>
      <c r="M1208" s="152" t="s">
        <v>21</v>
      </c>
      <c r="N1208" s="153" t="s">
        <v>48</v>
      </c>
      <c r="P1208" s="136">
        <f>O1208*H1208</f>
        <v>0</v>
      </c>
      <c r="Q1208" s="136">
        <v>5.0000000000000002E-5</v>
      </c>
      <c r="R1208" s="136">
        <f>Q1208*H1208</f>
        <v>5.9532000000000009E-2</v>
      </c>
      <c r="S1208" s="136">
        <v>0</v>
      </c>
      <c r="T1208" s="137">
        <f>S1208*H1208</f>
        <v>0</v>
      </c>
      <c r="AR1208" s="138" t="s">
        <v>210</v>
      </c>
      <c r="AT1208" s="138" t="s">
        <v>165</v>
      </c>
      <c r="AU1208" s="138" t="s">
        <v>87</v>
      </c>
      <c r="AY1208" s="18" t="s">
        <v>137</v>
      </c>
      <c r="BE1208" s="139">
        <f>IF(N1208="základní",J1208,0)</f>
        <v>0</v>
      </c>
      <c r="BF1208" s="139">
        <f>IF(N1208="snížená",J1208,0)</f>
        <v>0</v>
      </c>
      <c r="BG1208" s="139">
        <f>IF(N1208="zákl. přenesená",J1208,0)</f>
        <v>0</v>
      </c>
      <c r="BH1208" s="139">
        <f>IF(N1208="sníž. přenesená",J1208,0)</f>
        <v>0</v>
      </c>
      <c r="BI1208" s="139">
        <f>IF(N1208="nulová",J1208,0)</f>
        <v>0</v>
      </c>
      <c r="BJ1208" s="18" t="s">
        <v>85</v>
      </c>
      <c r="BK1208" s="139">
        <f>ROUND(I1208*H1208,2)</f>
        <v>0</v>
      </c>
      <c r="BL1208" s="18" t="s">
        <v>210</v>
      </c>
      <c r="BM1208" s="138" t="s">
        <v>2044</v>
      </c>
    </row>
    <row r="1209" spans="2:65" s="1" customFormat="1" ht="11.25">
      <c r="B1209" s="33"/>
      <c r="D1209" s="140" t="s">
        <v>147</v>
      </c>
      <c r="F1209" s="141" t="s">
        <v>2045</v>
      </c>
      <c r="I1209" s="142"/>
      <c r="L1209" s="33"/>
      <c r="M1209" s="143"/>
      <c r="T1209" s="54"/>
      <c r="AT1209" s="18" t="s">
        <v>147</v>
      </c>
      <c r="AU1209" s="18" t="s">
        <v>87</v>
      </c>
    </row>
    <row r="1210" spans="2:65" s="1" customFormat="1" ht="11.25">
      <c r="B1210" s="33"/>
      <c r="D1210" s="163" t="s">
        <v>538</v>
      </c>
      <c r="F1210" s="164" t="s">
        <v>2046</v>
      </c>
      <c r="I1210" s="142"/>
      <c r="L1210" s="33"/>
      <c r="M1210" s="143"/>
      <c r="T1210" s="54"/>
      <c r="AT1210" s="18" t="s">
        <v>538</v>
      </c>
      <c r="AU1210" s="18" t="s">
        <v>87</v>
      </c>
    </row>
    <row r="1211" spans="2:65" s="12" customFormat="1" ht="11.25">
      <c r="B1211" s="154"/>
      <c r="D1211" s="140" t="s">
        <v>253</v>
      </c>
      <c r="E1211" s="155" t="s">
        <v>21</v>
      </c>
      <c r="F1211" s="156" t="s">
        <v>673</v>
      </c>
      <c r="H1211" s="157">
        <v>1190.6400000000001</v>
      </c>
      <c r="I1211" s="158"/>
      <c r="L1211" s="154"/>
      <c r="M1211" s="159"/>
      <c r="T1211" s="160"/>
      <c r="AT1211" s="155" t="s">
        <v>253</v>
      </c>
      <c r="AU1211" s="155" t="s">
        <v>87</v>
      </c>
      <c r="AV1211" s="12" t="s">
        <v>87</v>
      </c>
      <c r="AW1211" s="12" t="s">
        <v>38</v>
      </c>
      <c r="AX1211" s="12" t="s">
        <v>85</v>
      </c>
      <c r="AY1211" s="155" t="s">
        <v>137</v>
      </c>
    </row>
    <row r="1212" spans="2:65" s="1" customFormat="1" ht="16.5" customHeight="1">
      <c r="B1212" s="33"/>
      <c r="C1212" s="126" t="s">
        <v>2047</v>
      </c>
      <c r="D1212" s="126" t="s">
        <v>141</v>
      </c>
      <c r="E1212" s="127" t="s">
        <v>2048</v>
      </c>
      <c r="F1212" s="128" t="s">
        <v>2049</v>
      </c>
      <c r="G1212" s="129" t="s">
        <v>144</v>
      </c>
      <c r="H1212" s="130">
        <v>1190.6400000000001</v>
      </c>
      <c r="I1212" s="131"/>
      <c r="J1212" s="132">
        <f>ROUND(I1212*H1212,2)</f>
        <v>0</v>
      </c>
      <c r="K1212" s="128" t="s">
        <v>21</v>
      </c>
      <c r="L1212" s="133"/>
      <c r="M1212" s="134" t="s">
        <v>21</v>
      </c>
      <c r="N1212" s="135" t="s">
        <v>48</v>
      </c>
      <c r="P1212" s="136">
        <f>O1212*H1212</f>
        <v>0</v>
      </c>
      <c r="Q1212" s="136">
        <v>1E-3</v>
      </c>
      <c r="R1212" s="136">
        <f>Q1212*H1212</f>
        <v>1.1906400000000001</v>
      </c>
      <c r="S1212" s="136">
        <v>0</v>
      </c>
      <c r="T1212" s="137">
        <f>S1212*H1212</f>
        <v>0</v>
      </c>
      <c r="AR1212" s="138" t="s">
        <v>204</v>
      </c>
      <c r="AT1212" s="138" t="s">
        <v>141</v>
      </c>
      <c r="AU1212" s="138" t="s">
        <v>87</v>
      </c>
      <c r="AY1212" s="18" t="s">
        <v>137</v>
      </c>
      <c r="BE1212" s="139">
        <f>IF(N1212="základní",J1212,0)</f>
        <v>0</v>
      </c>
      <c r="BF1212" s="139">
        <f>IF(N1212="snížená",J1212,0)</f>
        <v>0</v>
      </c>
      <c r="BG1212" s="139">
        <f>IF(N1212="zákl. přenesená",J1212,0)</f>
        <v>0</v>
      </c>
      <c r="BH1212" s="139">
        <f>IF(N1212="sníž. přenesená",J1212,0)</f>
        <v>0</v>
      </c>
      <c r="BI1212" s="139">
        <f>IF(N1212="nulová",J1212,0)</f>
        <v>0</v>
      </c>
      <c r="BJ1212" s="18" t="s">
        <v>85</v>
      </c>
      <c r="BK1212" s="139">
        <f>ROUND(I1212*H1212,2)</f>
        <v>0</v>
      </c>
      <c r="BL1212" s="18" t="s">
        <v>210</v>
      </c>
      <c r="BM1212" s="138" t="s">
        <v>2050</v>
      </c>
    </row>
    <row r="1213" spans="2:65" s="1" customFormat="1" ht="11.25">
      <c r="B1213" s="33"/>
      <c r="D1213" s="140" t="s">
        <v>147</v>
      </c>
      <c r="F1213" s="141" t="s">
        <v>2051</v>
      </c>
      <c r="I1213" s="142"/>
      <c r="L1213" s="33"/>
      <c r="M1213" s="143"/>
      <c r="T1213" s="54"/>
      <c r="AT1213" s="18" t="s">
        <v>147</v>
      </c>
      <c r="AU1213" s="18" t="s">
        <v>87</v>
      </c>
    </row>
    <row r="1214" spans="2:65" s="12" customFormat="1" ht="11.25">
      <c r="B1214" s="154"/>
      <c r="D1214" s="140" t="s">
        <v>253</v>
      </c>
      <c r="E1214" s="155" t="s">
        <v>673</v>
      </c>
      <c r="F1214" s="156" t="s">
        <v>2052</v>
      </c>
      <c r="H1214" s="157">
        <v>1190.6400000000001</v>
      </c>
      <c r="I1214" s="158"/>
      <c r="L1214" s="154"/>
      <c r="M1214" s="159"/>
      <c r="T1214" s="160"/>
      <c r="AT1214" s="155" t="s">
        <v>253</v>
      </c>
      <c r="AU1214" s="155" t="s">
        <v>87</v>
      </c>
      <c r="AV1214" s="12" t="s">
        <v>87</v>
      </c>
      <c r="AW1214" s="12" t="s">
        <v>38</v>
      </c>
      <c r="AX1214" s="12" t="s">
        <v>85</v>
      </c>
      <c r="AY1214" s="155" t="s">
        <v>137</v>
      </c>
    </row>
    <row r="1215" spans="2:65" s="1" customFormat="1" ht="16.5" customHeight="1">
      <c r="B1215" s="33"/>
      <c r="C1215" s="145" t="s">
        <v>2053</v>
      </c>
      <c r="D1215" s="145" t="s">
        <v>165</v>
      </c>
      <c r="E1215" s="146" t="s">
        <v>2054</v>
      </c>
      <c r="F1215" s="147" t="s">
        <v>2055</v>
      </c>
      <c r="G1215" s="148" t="s">
        <v>144</v>
      </c>
      <c r="H1215" s="149">
        <v>176.41</v>
      </c>
      <c r="I1215" s="150"/>
      <c r="J1215" s="151">
        <f>ROUND(I1215*H1215,2)</f>
        <v>0</v>
      </c>
      <c r="K1215" s="147" t="s">
        <v>535</v>
      </c>
      <c r="L1215" s="33"/>
      <c r="M1215" s="152" t="s">
        <v>21</v>
      </c>
      <c r="N1215" s="153" t="s">
        <v>48</v>
      </c>
      <c r="P1215" s="136">
        <f>O1215*H1215</f>
        <v>0</v>
      </c>
      <c r="Q1215" s="136">
        <v>0</v>
      </c>
      <c r="R1215" s="136">
        <f>Q1215*H1215</f>
        <v>0</v>
      </c>
      <c r="S1215" s="136">
        <v>1E-3</v>
      </c>
      <c r="T1215" s="137">
        <f>S1215*H1215</f>
        <v>0.17641000000000001</v>
      </c>
      <c r="AR1215" s="138" t="s">
        <v>210</v>
      </c>
      <c r="AT1215" s="138" t="s">
        <v>165</v>
      </c>
      <c r="AU1215" s="138" t="s">
        <v>87</v>
      </c>
      <c r="AY1215" s="18" t="s">
        <v>137</v>
      </c>
      <c r="BE1215" s="139">
        <f>IF(N1215="základní",J1215,0)</f>
        <v>0</v>
      </c>
      <c r="BF1215" s="139">
        <f>IF(N1215="snížená",J1215,0)</f>
        <v>0</v>
      </c>
      <c r="BG1215" s="139">
        <f>IF(N1215="zákl. přenesená",J1215,0)</f>
        <v>0</v>
      </c>
      <c r="BH1215" s="139">
        <f>IF(N1215="sníž. přenesená",J1215,0)</f>
        <v>0</v>
      </c>
      <c r="BI1215" s="139">
        <f>IF(N1215="nulová",J1215,0)</f>
        <v>0</v>
      </c>
      <c r="BJ1215" s="18" t="s">
        <v>85</v>
      </c>
      <c r="BK1215" s="139">
        <f>ROUND(I1215*H1215,2)</f>
        <v>0</v>
      </c>
      <c r="BL1215" s="18" t="s">
        <v>210</v>
      </c>
      <c r="BM1215" s="138" t="s">
        <v>2056</v>
      </c>
    </row>
    <row r="1216" spans="2:65" s="1" customFormat="1" ht="11.25">
      <c r="B1216" s="33"/>
      <c r="D1216" s="140" t="s">
        <v>147</v>
      </c>
      <c r="F1216" s="141" t="s">
        <v>2057</v>
      </c>
      <c r="I1216" s="142"/>
      <c r="L1216" s="33"/>
      <c r="M1216" s="143"/>
      <c r="T1216" s="54"/>
      <c r="AT1216" s="18" t="s">
        <v>147</v>
      </c>
      <c r="AU1216" s="18" t="s">
        <v>87</v>
      </c>
    </row>
    <row r="1217" spans="2:65" s="1" customFormat="1" ht="11.25">
      <c r="B1217" s="33"/>
      <c r="D1217" s="163" t="s">
        <v>538</v>
      </c>
      <c r="F1217" s="164" t="s">
        <v>2058</v>
      </c>
      <c r="I1217" s="142"/>
      <c r="L1217" s="33"/>
      <c r="M1217" s="143"/>
      <c r="T1217" s="54"/>
      <c r="AT1217" s="18" t="s">
        <v>538</v>
      </c>
      <c r="AU1217" s="18" t="s">
        <v>87</v>
      </c>
    </row>
    <row r="1218" spans="2:65" s="12" customFormat="1" ht="11.25">
      <c r="B1218" s="154"/>
      <c r="D1218" s="140" t="s">
        <v>253</v>
      </c>
      <c r="E1218" s="155" t="s">
        <v>604</v>
      </c>
      <c r="F1218" s="156" t="s">
        <v>2059</v>
      </c>
      <c r="H1218" s="157">
        <v>176.41</v>
      </c>
      <c r="I1218" s="158"/>
      <c r="L1218" s="154"/>
      <c r="M1218" s="159"/>
      <c r="T1218" s="160"/>
      <c r="AT1218" s="155" t="s">
        <v>253</v>
      </c>
      <c r="AU1218" s="155" t="s">
        <v>87</v>
      </c>
      <c r="AV1218" s="12" t="s">
        <v>87</v>
      </c>
      <c r="AW1218" s="12" t="s">
        <v>38</v>
      </c>
      <c r="AX1218" s="12" t="s">
        <v>85</v>
      </c>
      <c r="AY1218" s="155" t="s">
        <v>137</v>
      </c>
    </row>
    <row r="1219" spans="2:65" s="1" customFormat="1" ht="16.5" customHeight="1">
      <c r="B1219" s="33"/>
      <c r="C1219" s="145" t="s">
        <v>2060</v>
      </c>
      <c r="D1219" s="145" t="s">
        <v>165</v>
      </c>
      <c r="E1219" s="146" t="s">
        <v>2061</v>
      </c>
      <c r="F1219" s="147" t="s">
        <v>2062</v>
      </c>
      <c r="G1219" s="148" t="s">
        <v>144</v>
      </c>
      <c r="H1219" s="149">
        <v>30414.59</v>
      </c>
      <c r="I1219" s="150"/>
      <c r="J1219" s="151">
        <f>ROUND(I1219*H1219,2)</f>
        <v>0</v>
      </c>
      <c r="K1219" s="147" t="s">
        <v>535</v>
      </c>
      <c r="L1219" s="33"/>
      <c r="M1219" s="152" t="s">
        <v>21</v>
      </c>
      <c r="N1219" s="153" t="s">
        <v>48</v>
      </c>
      <c r="P1219" s="136">
        <f>O1219*H1219</f>
        <v>0</v>
      </c>
      <c r="Q1219" s="136">
        <v>0</v>
      </c>
      <c r="R1219" s="136">
        <f>Q1219*H1219</f>
        <v>0</v>
      </c>
      <c r="S1219" s="136">
        <v>1E-3</v>
      </c>
      <c r="T1219" s="137">
        <f>S1219*H1219</f>
        <v>30.41459</v>
      </c>
      <c r="AR1219" s="138" t="s">
        <v>210</v>
      </c>
      <c r="AT1219" s="138" t="s">
        <v>165</v>
      </c>
      <c r="AU1219" s="138" t="s">
        <v>87</v>
      </c>
      <c r="AY1219" s="18" t="s">
        <v>137</v>
      </c>
      <c r="BE1219" s="139">
        <f>IF(N1219="základní",J1219,0)</f>
        <v>0</v>
      </c>
      <c r="BF1219" s="139">
        <f>IF(N1219="snížená",J1219,0)</f>
        <v>0</v>
      </c>
      <c r="BG1219" s="139">
        <f>IF(N1219="zákl. přenesená",J1219,0)</f>
        <v>0</v>
      </c>
      <c r="BH1219" s="139">
        <f>IF(N1219="sníž. přenesená",J1219,0)</f>
        <v>0</v>
      </c>
      <c r="BI1219" s="139">
        <f>IF(N1219="nulová",J1219,0)</f>
        <v>0</v>
      </c>
      <c r="BJ1219" s="18" t="s">
        <v>85</v>
      </c>
      <c r="BK1219" s="139">
        <f>ROUND(I1219*H1219,2)</f>
        <v>0</v>
      </c>
      <c r="BL1219" s="18" t="s">
        <v>210</v>
      </c>
      <c r="BM1219" s="138" t="s">
        <v>2063</v>
      </c>
    </row>
    <row r="1220" spans="2:65" s="1" customFormat="1" ht="11.25">
      <c r="B1220" s="33"/>
      <c r="D1220" s="140" t="s">
        <v>147</v>
      </c>
      <c r="F1220" s="141" t="s">
        <v>2064</v>
      </c>
      <c r="I1220" s="142"/>
      <c r="L1220" s="33"/>
      <c r="M1220" s="143"/>
      <c r="T1220" s="54"/>
      <c r="AT1220" s="18" t="s">
        <v>147</v>
      </c>
      <c r="AU1220" s="18" t="s">
        <v>87</v>
      </c>
    </row>
    <row r="1221" spans="2:65" s="1" customFormat="1" ht="11.25">
      <c r="B1221" s="33"/>
      <c r="D1221" s="163" t="s">
        <v>538</v>
      </c>
      <c r="F1221" s="164" t="s">
        <v>2065</v>
      </c>
      <c r="I1221" s="142"/>
      <c r="L1221" s="33"/>
      <c r="M1221" s="143"/>
      <c r="T1221" s="54"/>
      <c r="AT1221" s="18" t="s">
        <v>538</v>
      </c>
      <c r="AU1221" s="18" t="s">
        <v>87</v>
      </c>
    </row>
    <row r="1222" spans="2:65" s="12" customFormat="1" ht="11.25">
      <c r="B1222" s="154"/>
      <c r="D1222" s="140" t="s">
        <v>253</v>
      </c>
      <c r="E1222" s="155" t="s">
        <v>21</v>
      </c>
      <c r="F1222" s="156" t="s">
        <v>2066</v>
      </c>
      <c r="H1222" s="157">
        <v>674.13</v>
      </c>
      <c r="I1222" s="158"/>
      <c r="L1222" s="154"/>
      <c r="M1222" s="159"/>
      <c r="T1222" s="160"/>
      <c r="AT1222" s="155" t="s">
        <v>253</v>
      </c>
      <c r="AU1222" s="155" t="s">
        <v>87</v>
      </c>
      <c r="AV1222" s="12" t="s">
        <v>87</v>
      </c>
      <c r="AW1222" s="12" t="s">
        <v>38</v>
      </c>
      <c r="AX1222" s="12" t="s">
        <v>77</v>
      </c>
      <c r="AY1222" s="155" t="s">
        <v>137</v>
      </c>
    </row>
    <row r="1223" spans="2:65" s="12" customFormat="1" ht="11.25">
      <c r="B1223" s="154"/>
      <c r="D1223" s="140" t="s">
        <v>253</v>
      </c>
      <c r="E1223" s="155" t="s">
        <v>21</v>
      </c>
      <c r="F1223" s="156" t="s">
        <v>2067</v>
      </c>
      <c r="H1223" s="157">
        <v>175.96</v>
      </c>
      <c r="I1223" s="158"/>
      <c r="L1223" s="154"/>
      <c r="M1223" s="159"/>
      <c r="T1223" s="160"/>
      <c r="AT1223" s="155" t="s">
        <v>253</v>
      </c>
      <c r="AU1223" s="155" t="s">
        <v>87</v>
      </c>
      <c r="AV1223" s="12" t="s">
        <v>87</v>
      </c>
      <c r="AW1223" s="12" t="s">
        <v>38</v>
      </c>
      <c r="AX1223" s="12" t="s">
        <v>77</v>
      </c>
      <c r="AY1223" s="155" t="s">
        <v>137</v>
      </c>
    </row>
    <row r="1224" spans="2:65" s="12" customFormat="1" ht="11.25">
      <c r="B1224" s="154"/>
      <c r="D1224" s="140" t="s">
        <v>253</v>
      </c>
      <c r="E1224" s="155" t="s">
        <v>21</v>
      </c>
      <c r="F1224" s="156" t="s">
        <v>2068</v>
      </c>
      <c r="H1224" s="157">
        <v>21208</v>
      </c>
      <c r="I1224" s="158"/>
      <c r="L1224" s="154"/>
      <c r="M1224" s="159"/>
      <c r="T1224" s="160"/>
      <c r="AT1224" s="155" t="s">
        <v>253</v>
      </c>
      <c r="AU1224" s="155" t="s">
        <v>87</v>
      </c>
      <c r="AV1224" s="12" t="s">
        <v>87</v>
      </c>
      <c r="AW1224" s="12" t="s">
        <v>38</v>
      </c>
      <c r="AX1224" s="12" t="s">
        <v>77</v>
      </c>
      <c r="AY1224" s="155" t="s">
        <v>137</v>
      </c>
    </row>
    <row r="1225" spans="2:65" s="12" customFormat="1" ht="11.25">
      <c r="B1225" s="154"/>
      <c r="D1225" s="140" t="s">
        <v>253</v>
      </c>
      <c r="E1225" s="155" t="s">
        <v>21</v>
      </c>
      <c r="F1225" s="156" t="s">
        <v>2069</v>
      </c>
      <c r="H1225" s="157">
        <v>7156.5</v>
      </c>
      <c r="I1225" s="158"/>
      <c r="L1225" s="154"/>
      <c r="M1225" s="159"/>
      <c r="T1225" s="160"/>
      <c r="AT1225" s="155" t="s">
        <v>253</v>
      </c>
      <c r="AU1225" s="155" t="s">
        <v>87</v>
      </c>
      <c r="AV1225" s="12" t="s">
        <v>87</v>
      </c>
      <c r="AW1225" s="12" t="s">
        <v>38</v>
      </c>
      <c r="AX1225" s="12" t="s">
        <v>77</v>
      </c>
      <c r="AY1225" s="155" t="s">
        <v>137</v>
      </c>
    </row>
    <row r="1226" spans="2:65" s="12" customFormat="1" ht="11.25">
      <c r="B1226" s="154"/>
      <c r="D1226" s="140" t="s">
        <v>253</v>
      </c>
      <c r="E1226" s="155" t="s">
        <v>21</v>
      </c>
      <c r="F1226" s="156" t="s">
        <v>2070</v>
      </c>
      <c r="H1226" s="157">
        <v>1200</v>
      </c>
      <c r="I1226" s="158"/>
      <c r="L1226" s="154"/>
      <c r="M1226" s="159"/>
      <c r="T1226" s="160"/>
      <c r="AT1226" s="155" t="s">
        <v>253</v>
      </c>
      <c r="AU1226" s="155" t="s">
        <v>87</v>
      </c>
      <c r="AV1226" s="12" t="s">
        <v>87</v>
      </c>
      <c r="AW1226" s="12" t="s">
        <v>38</v>
      </c>
      <c r="AX1226" s="12" t="s">
        <v>77</v>
      </c>
      <c r="AY1226" s="155" t="s">
        <v>137</v>
      </c>
    </row>
    <row r="1227" spans="2:65" s="14" customFormat="1" ht="11.25">
      <c r="B1227" s="178"/>
      <c r="D1227" s="140" t="s">
        <v>253</v>
      </c>
      <c r="E1227" s="179" t="s">
        <v>607</v>
      </c>
      <c r="F1227" s="180" t="s">
        <v>837</v>
      </c>
      <c r="H1227" s="181">
        <v>30414.59</v>
      </c>
      <c r="I1227" s="182"/>
      <c r="L1227" s="178"/>
      <c r="M1227" s="183"/>
      <c r="T1227" s="184"/>
      <c r="AT1227" s="179" t="s">
        <v>253</v>
      </c>
      <c r="AU1227" s="179" t="s">
        <v>87</v>
      </c>
      <c r="AV1227" s="14" t="s">
        <v>153</v>
      </c>
      <c r="AW1227" s="14" t="s">
        <v>38</v>
      </c>
      <c r="AX1227" s="14" t="s">
        <v>85</v>
      </c>
      <c r="AY1227" s="179" t="s">
        <v>137</v>
      </c>
    </row>
    <row r="1228" spans="2:65" s="1" customFormat="1" ht="16.5" customHeight="1">
      <c r="B1228" s="33"/>
      <c r="C1228" s="145" t="s">
        <v>2071</v>
      </c>
      <c r="D1228" s="145" t="s">
        <v>165</v>
      </c>
      <c r="E1228" s="146" t="s">
        <v>2072</v>
      </c>
      <c r="F1228" s="147" t="s">
        <v>2073</v>
      </c>
      <c r="G1228" s="148" t="s">
        <v>144</v>
      </c>
      <c r="H1228" s="149">
        <v>810.40499999999997</v>
      </c>
      <c r="I1228" s="150"/>
      <c r="J1228" s="151">
        <f>ROUND(I1228*H1228,2)</f>
        <v>0</v>
      </c>
      <c r="K1228" s="147" t="s">
        <v>535</v>
      </c>
      <c r="L1228" s="33"/>
      <c r="M1228" s="152" t="s">
        <v>21</v>
      </c>
      <c r="N1228" s="153" t="s">
        <v>48</v>
      </c>
      <c r="P1228" s="136">
        <f>O1228*H1228</f>
        <v>0</v>
      </c>
      <c r="Q1228" s="136">
        <v>0</v>
      </c>
      <c r="R1228" s="136">
        <f>Q1228*H1228</f>
        <v>0</v>
      </c>
      <c r="S1228" s="136">
        <v>1E-3</v>
      </c>
      <c r="T1228" s="137">
        <f>S1228*H1228</f>
        <v>0.81040500000000004</v>
      </c>
      <c r="AR1228" s="138" t="s">
        <v>210</v>
      </c>
      <c r="AT1228" s="138" t="s">
        <v>165</v>
      </c>
      <c r="AU1228" s="138" t="s">
        <v>87</v>
      </c>
      <c r="AY1228" s="18" t="s">
        <v>137</v>
      </c>
      <c r="BE1228" s="139">
        <f>IF(N1228="základní",J1228,0)</f>
        <v>0</v>
      </c>
      <c r="BF1228" s="139">
        <f>IF(N1228="snížená",J1228,0)</f>
        <v>0</v>
      </c>
      <c r="BG1228" s="139">
        <f>IF(N1228="zákl. přenesená",J1228,0)</f>
        <v>0</v>
      </c>
      <c r="BH1228" s="139">
        <f>IF(N1228="sníž. přenesená",J1228,0)</f>
        <v>0</v>
      </c>
      <c r="BI1228" s="139">
        <f>IF(N1228="nulová",J1228,0)</f>
        <v>0</v>
      </c>
      <c r="BJ1228" s="18" t="s">
        <v>85</v>
      </c>
      <c r="BK1228" s="139">
        <f>ROUND(I1228*H1228,2)</f>
        <v>0</v>
      </c>
      <c r="BL1228" s="18" t="s">
        <v>210</v>
      </c>
      <c r="BM1228" s="138" t="s">
        <v>2074</v>
      </c>
    </row>
    <row r="1229" spans="2:65" s="1" customFormat="1" ht="11.25">
      <c r="B1229" s="33"/>
      <c r="D1229" s="140" t="s">
        <v>147</v>
      </c>
      <c r="F1229" s="141" t="s">
        <v>2075</v>
      </c>
      <c r="I1229" s="142"/>
      <c r="L1229" s="33"/>
      <c r="M1229" s="143"/>
      <c r="T1229" s="54"/>
      <c r="AT1229" s="18" t="s">
        <v>147</v>
      </c>
      <c r="AU1229" s="18" t="s">
        <v>87</v>
      </c>
    </row>
    <row r="1230" spans="2:65" s="1" customFormat="1" ht="11.25">
      <c r="B1230" s="33"/>
      <c r="D1230" s="163" t="s">
        <v>538</v>
      </c>
      <c r="F1230" s="164" t="s">
        <v>2076</v>
      </c>
      <c r="I1230" s="142"/>
      <c r="L1230" s="33"/>
      <c r="M1230" s="143"/>
      <c r="T1230" s="54"/>
      <c r="AT1230" s="18" t="s">
        <v>538</v>
      </c>
      <c r="AU1230" s="18" t="s">
        <v>87</v>
      </c>
    </row>
    <row r="1231" spans="2:65" s="12" customFormat="1" ht="11.25">
      <c r="B1231" s="154"/>
      <c r="D1231" s="140" t="s">
        <v>253</v>
      </c>
      <c r="E1231" s="155" t="s">
        <v>609</v>
      </c>
      <c r="F1231" s="156" t="s">
        <v>2077</v>
      </c>
      <c r="H1231" s="157">
        <v>810.40499999999997</v>
      </c>
      <c r="I1231" s="158"/>
      <c r="L1231" s="154"/>
      <c r="M1231" s="159"/>
      <c r="T1231" s="160"/>
      <c r="AT1231" s="155" t="s">
        <v>253</v>
      </c>
      <c r="AU1231" s="155" t="s">
        <v>87</v>
      </c>
      <c r="AV1231" s="12" t="s">
        <v>87</v>
      </c>
      <c r="AW1231" s="12" t="s">
        <v>38</v>
      </c>
      <c r="AX1231" s="12" t="s">
        <v>85</v>
      </c>
      <c r="AY1231" s="155" t="s">
        <v>137</v>
      </c>
    </row>
    <row r="1232" spans="2:65" s="1" customFormat="1" ht="16.5" customHeight="1">
      <c r="B1232" s="33"/>
      <c r="C1232" s="145" t="s">
        <v>2078</v>
      </c>
      <c r="D1232" s="145" t="s">
        <v>165</v>
      </c>
      <c r="E1232" s="146" t="s">
        <v>2079</v>
      </c>
      <c r="F1232" s="147" t="s">
        <v>2080</v>
      </c>
      <c r="G1232" s="148" t="s">
        <v>144</v>
      </c>
      <c r="H1232" s="149">
        <v>3314.76</v>
      </c>
      <c r="I1232" s="150"/>
      <c r="J1232" s="151">
        <f>ROUND(I1232*H1232,2)</f>
        <v>0</v>
      </c>
      <c r="K1232" s="147" t="s">
        <v>535</v>
      </c>
      <c r="L1232" s="33"/>
      <c r="M1232" s="152" t="s">
        <v>21</v>
      </c>
      <c r="N1232" s="153" t="s">
        <v>48</v>
      </c>
      <c r="P1232" s="136">
        <f>O1232*H1232</f>
        <v>0</v>
      </c>
      <c r="Q1232" s="136">
        <v>0</v>
      </c>
      <c r="R1232" s="136">
        <f>Q1232*H1232</f>
        <v>0</v>
      </c>
      <c r="S1232" s="136">
        <v>1E-3</v>
      </c>
      <c r="T1232" s="137">
        <f>S1232*H1232</f>
        <v>3.3147600000000002</v>
      </c>
      <c r="AR1232" s="138" t="s">
        <v>210</v>
      </c>
      <c r="AT1232" s="138" t="s">
        <v>165</v>
      </c>
      <c r="AU1232" s="138" t="s">
        <v>87</v>
      </c>
      <c r="AY1232" s="18" t="s">
        <v>137</v>
      </c>
      <c r="BE1232" s="139">
        <f>IF(N1232="základní",J1232,0)</f>
        <v>0</v>
      </c>
      <c r="BF1232" s="139">
        <f>IF(N1232="snížená",J1232,0)</f>
        <v>0</v>
      </c>
      <c r="BG1232" s="139">
        <f>IF(N1232="zákl. přenesená",J1232,0)</f>
        <v>0</v>
      </c>
      <c r="BH1232" s="139">
        <f>IF(N1232="sníž. přenesená",J1232,0)</f>
        <v>0</v>
      </c>
      <c r="BI1232" s="139">
        <f>IF(N1232="nulová",J1232,0)</f>
        <v>0</v>
      </c>
      <c r="BJ1232" s="18" t="s">
        <v>85</v>
      </c>
      <c r="BK1232" s="139">
        <f>ROUND(I1232*H1232,2)</f>
        <v>0</v>
      </c>
      <c r="BL1232" s="18" t="s">
        <v>210</v>
      </c>
      <c r="BM1232" s="138" t="s">
        <v>2081</v>
      </c>
    </row>
    <row r="1233" spans="2:65" s="1" customFormat="1" ht="11.25">
      <c r="B1233" s="33"/>
      <c r="D1233" s="140" t="s">
        <v>147</v>
      </c>
      <c r="F1233" s="141" t="s">
        <v>2082</v>
      </c>
      <c r="I1233" s="142"/>
      <c r="L1233" s="33"/>
      <c r="M1233" s="143"/>
      <c r="T1233" s="54"/>
      <c r="AT1233" s="18" t="s">
        <v>147</v>
      </c>
      <c r="AU1233" s="18" t="s">
        <v>87</v>
      </c>
    </row>
    <row r="1234" spans="2:65" s="1" customFormat="1" ht="11.25">
      <c r="B1234" s="33"/>
      <c r="D1234" s="163" t="s">
        <v>538</v>
      </c>
      <c r="F1234" s="164" t="s">
        <v>2083</v>
      </c>
      <c r="I1234" s="142"/>
      <c r="L1234" s="33"/>
      <c r="M1234" s="143"/>
      <c r="T1234" s="54"/>
      <c r="AT1234" s="18" t="s">
        <v>538</v>
      </c>
      <c r="AU1234" s="18" t="s">
        <v>87</v>
      </c>
    </row>
    <row r="1235" spans="2:65" s="12" customFormat="1" ht="11.25">
      <c r="B1235" s="154"/>
      <c r="D1235" s="140" t="s">
        <v>253</v>
      </c>
      <c r="E1235" s="155" t="s">
        <v>21</v>
      </c>
      <c r="F1235" s="156" t="s">
        <v>2084</v>
      </c>
      <c r="H1235" s="157">
        <v>3314.76</v>
      </c>
      <c r="I1235" s="158"/>
      <c r="L1235" s="154"/>
      <c r="M1235" s="159"/>
      <c r="T1235" s="160"/>
      <c r="AT1235" s="155" t="s">
        <v>253</v>
      </c>
      <c r="AU1235" s="155" t="s">
        <v>87</v>
      </c>
      <c r="AV1235" s="12" t="s">
        <v>87</v>
      </c>
      <c r="AW1235" s="12" t="s">
        <v>38</v>
      </c>
      <c r="AX1235" s="12" t="s">
        <v>77</v>
      </c>
      <c r="AY1235" s="155" t="s">
        <v>137</v>
      </c>
    </row>
    <row r="1236" spans="2:65" s="14" customFormat="1" ht="11.25">
      <c r="B1236" s="178"/>
      <c r="D1236" s="140" t="s">
        <v>253</v>
      </c>
      <c r="E1236" s="179" t="s">
        <v>611</v>
      </c>
      <c r="F1236" s="180" t="s">
        <v>837</v>
      </c>
      <c r="H1236" s="181">
        <v>3314.76</v>
      </c>
      <c r="I1236" s="182"/>
      <c r="L1236" s="178"/>
      <c r="M1236" s="183"/>
      <c r="T1236" s="184"/>
      <c r="AT1236" s="179" t="s">
        <v>253</v>
      </c>
      <c r="AU1236" s="179" t="s">
        <v>87</v>
      </c>
      <c r="AV1236" s="14" t="s">
        <v>153</v>
      </c>
      <c r="AW1236" s="14" t="s">
        <v>38</v>
      </c>
      <c r="AX1236" s="14" t="s">
        <v>85</v>
      </c>
      <c r="AY1236" s="179" t="s">
        <v>137</v>
      </c>
    </row>
    <row r="1237" spans="2:65" s="1" customFormat="1" ht="16.5" customHeight="1">
      <c r="B1237" s="33"/>
      <c r="C1237" s="145" t="s">
        <v>2085</v>
      </c>
      <c r="D1237" s="145" t="s">
        <v>165</v>
      </c>
      <c r="E1237" s="146" t="s">
        <v>2086</v>
      </c>
      <c r="F1237" s="147" t="s">
        <v>2087</v>
      </c>
      <c r="G1237" s="148" t="s">
        <v>144</v>
      </c>
      <c r="H1237" s="149">
        <v>5660.6450000000004</v>
      </c>
      <c r="I1237" s="150"/>
      <c r="J1237" s="151">
        <f>ROUND(I1237*H1237,2)</f>
        <v>0</v>
      </c>
      <c r="K1237" s="147" t="s">
        <v>535</v>
      </c>
      <c r="L1237" s="33"/>
      <c r="M1237" s="152" t="s">
        <v>21</v>
      </c>
      <c r="N1237" s="153" t="s">
        <v>48</v>
      </c>
      <c r="P1237" s="136">
        <f>O1237*H1237</f>
        <v>0</v>
      </c>
      <c r="Q1237" s="136">
        <v>0</v>
      </c>
      <c r="R1237" s="136">
        <f>Q1237*H1237</f>
        <v>0</v>
      </c>
      <c r="S1237" s="136">
        <v>1E-3</v>
      </c>
      <c r="T1237" s="137">
        <f>S1237*H1237</f>
        <v>5.6606450000000006</v>
      </c>
      <c r="AR1237" s="138" t="s">
        <v>210</v>
      </c>
      <c r="AT1237" s="138" t="s">
        <v>165</v>
      </c>
      <c r="AU1237" s="138" t="s">
        <v>87</v>
      </c>
      <c r="AY1237" s="18" t="s">
        <v>137</v>
      </c>
      <c r="BE1237" s="139">
        <f>IF(N1237="základní",J1237,0)</f>
        <v>0</v>
      </c>
      <c r="BF1237" s="139">
        <f>IF(N1237="snížená",J1237,0)</f>
        <v>0</v>
      </c>
      <c r="BG1237" s="139">
        <f>IF(N1237="zákl. přenesená",J1237,0)</f>
        <v>0</v>
      </c>
      <c r="BH1237" s="139">
        <f>IF(N1237="sníž. přenesená",J1237,0)</f>
        <v>0</v>
      </c>
      <c r="BI1237" s="139">
        <f>IF(N1237="nulová",J1237,0)</f>
        <v>0</v>
      </c>
      <c r="BJ1237" s="18" t="s">
        <v>85</v>
      </c>
      <c r="BK1237" s="139">
        <f>ROUND(I1237*H1237,2)</f>
        <v>0</v>
      </c>
      <c r="BL1237" s="18" t="s">
        <v>210</v>
      </c>
      <c r="BM1237" s="138" t="s">
        <v>2088</v>
      </c>
    </row>
    <row r="1238" spans="2:65" s="1" customFormat="1" ht="11.25">
      <c r="B1238" s="33"/>
      <c r="D1238" s="140" t="s">
        <v>147</v>
      </c>
      <c r="F1238" s="141" t="s">
        <v>2089</v>
      </c>
      <c r="I1238" s="142"/>
      <c r="L1238" s="33"/>
      <c r="M1238" s="143"/>
      <c r="T1238" s="54"/>
      <c r="AT1238" s="18" t="s">
        <v>147</v>
      </c>
      <c r="AU1238" s="18" t="s">
        <v>87</v>
      </c>
    </row>
    <row r="1239" spans="2:65" s="1" customFormat="1" ht="11.25">
      <c r="B1239" s="33"/>
      <c r="D1239" s="163" t="s">
        <v>538</v>
      </c>
      <c r="F1239" s="164" t="s">
        <v>2090</v>
      </c>
      <c r="I1239" s="142"/>
      <c r="L1239" s="33"/>
      <c r="M1239" s="143"/>
      <c r="T1239" s="54"/>
      <c r="AT1239" s="18" t="s">
        <v>538</v>
      </c>
      <c r="AU1239" s="18" t="s">
        <v>87</v>
      </c>
    </row>
    <row r="1240" spans="2:65" s="12" customFormat="1" ht="11.25">
      <c r="B1240" s="154"/>
      <c r="D1240" s="140" t="s">
        <v>253</v>
      </c>
      <c r="E1240" s="155" t="s">
        <v>613</v>
      </c>
      <c r="F1240" s="156" t="s">
        <v>2091</v>
      </c>
      <c r="H1240" s="157">
        <v>5660.6450000000004</v>
      </c>
      <c r="I1240" s="158"/>
      <c r="L1240" s="154"/>
      <c r="M1240" s="159"/>
      <c r="T1240" s="160"/>
      <c r="AT1240" s="155" t="s">
        <v>253</v>
      </c>
      <c r="AU1240" s="155" t="s">
        <v>87</v>
      </c>
      <c r="AV1240" s="12" t="s">
        <v>87</v>
      </c>
      <c r="AW1240" s="12" t="s">
        <v>38</v>
      </c>
      <c r="AX1240" s="12" t="s">
        <v>85</v>
      </c>
      <c r="AY1240" s="155" t="s">
        <v>137</v>
      </c>
    </row>
    <row r="1241" spans="2:65" s="1" customFormat="1" ht="16.5" customHeight="1">
      <c r="B1241" s="33"/>
      <c r="C1241" s="145" t="s">
        <v>2092</v>
      </c>
      <c r="D1241" s="145" t="s">
        <v>165</v>
      </c>
      <c r="E1241" s="146" t="s">
        <v>2093</v>
      </c>
      <c r="F1241" s="147" t="s">
        <v>2094</v>
      </c>
      <c r="G1241" s="148" t="s">
        <v>590</v>
      </c>
      <c r="H1241" s="149">
        <v>68.644000000000005</v>
      </c>
      <c r="I1241" s="150"/>
      <c r="J1241" s="151">
        <f>ROUND(I1241*H1241,2)</f>
        <v>0</v>
      </c>
      <c r="K1241" s="147" t="s">
        <v>535</v>
      </c>
      <c r="L1241" s="33"/>
      <c r="M1241" s="152" t="s">
        <v>21</v>
      </c>
      <c r="N1241" s="153" t="s">
        <v>48</v>
      </c>
      <c r="P1241" s="136">
        <f>O1241*H1241</f>
        <v>0</v>
      </c>
      <c r="Q1241" s="136">
        <v>0</v>
      </c>
      <c r="R1241" s="136">
        <f>Q1241*H1241</f>
        <v>0</v>
      </c>
      <c r="S1241" s="136">
        <v>0</v>
      </c>
      <c r="T1241" s="137">
        <f>S1241*H1241</f>
        <v>0</v>
      </c>
      <c r="AR1241" s="138" t="s">
        <v>210</v>
      </c>
      <c r="AT1241" s="138" t="s">
        <v>165</v>
      </c>
      <c r="AU1241" s="138" t="s">
        <v>87</v>
      </c>
      <c r="AY1241" s="18" t="s">
        <v>137</v>
      </c>
      <c r="BE1241" s="139">
        <f>IF(N1241="základní",J1241,0)</f>
        <v>0</v>
      </c>
      <c r="BF1241" s="139">
        <f>IF(N1241="snížená",J1241,0)</f>
        <v>0</v>
      </c>
      <c r="BG1241" s="139">
        <f>IF(N1241="zákl. přenesená",J1241,0)</f>
        <v>0</v>
      </c>
      <c r="BH1241" s="139">
        <f>IF(N1241="sníž. přenesená",J1241,0)</f>
        <v>0</v>
      </c>
      <c r="BI1241" s="139">
        <f>IF(N1241="nulová",J1241,0)</f>
        <v>0</v>
      </c>
      <c r="BJ1241" s="18" t="s">
        <v>85</v>
      </c>
      <c r="BK1241" s="139">
        <f>ROUND(I1241*H1241,2)</f>
        <v>0</v>
      </c>
      <c r="BL1241" s="18" t="s">
        <v>210</v>
      </c>
      <c r="BM1241" s="138" t="s">
        <v>2095</v>
      </c>
    </row>
    <row r="1242" spans="2:65" s="1" customFormat="1" ht="19.5">
      <c r="B1242" s="33"/>
      <c r="D1242" s="140" t="s">
        <v>147</v>
      </c>
      <c r="F1242" s="141" t="s">
        <v>2096</v>
      </c>
      <c r="I1242" s="142"/>
      <c r="L1242" s="33"/>
      <c r="M1242" s="143"/>
      <c r="T1242" s="54"/>
      <c r="AT1242" s="18" t="s">
        <v>147</v>
      </c>
      <c r="AU1242" s="18" t="s">
        <v>87</v>
      </c>
    </row>
    <row r="1243" spans="2:65" s="1" customFormat="1" ht="11.25">
      <c r="B1243" s="33"/>
      <c r="D1243" s="163" t="s">
        <v>538</v>
      </c>
      <c r="F1243" s="164" t="s">
        <v>2097</v>
      </c>
      <c r="I1243" s="142"/>
      <c r="L1243" s="33"/>
      <c r="M1243" s="143"/>
      <c r="T1243" s="54"/>
      <c r="AT1243" s="18" t="s">
        <v>538</v>
      </c>
      <c r="AU1243" s="18" t="s">
        <v>87</v>
      </c>
    </row>
    <row r="1244" spans="2:65" s="1" customFormat="1" ht="29.25">
      <c r="B1244" s="33"/>
      <c r="D1244" s="140" t="s">
        <v>149</v>
      </c>
      <c r="F1244" s="144" t="s">
        <v>1899</v>
      </c>
      <c r="I1244" s="142"/>
      <c r="L1244" s="33"/>
      <c r="M1244" s="143"/>
      <c r="T1244" s="54"/>
      <c r="AT1244" s="18" t="s">
        <v>149</v>
      </c>
      <c r="AU1244" s="18" t="s">
        <v>87</v>
      </c>
    </row>
    <row r="1245" spans="2:65" s="11" customFormat="1" ht="25.9" customHeight="1">
      <c r="B1245" s="116"/>
      <c r="D1245" s="117" t="s">
        <v>76</v>
      </c>
      <c r="E1245" s="118" t="s">
        <v>141</v>
      </c>
      <c r="F1245" s="118" t="s">
        <v>2098</v>
      </c>
      <c r="I1245" s="119"/>
      <c r="J1245" s="120">
        <f>BK1245</f>
        <v>0</v>
      </c>
      <c r="L1245" s="116"/>
      <c r="M1245" s="121"/>
      <c r="P1245" s="122">
        <f>P1246+P1250</f>
        <v>0</v>
      </c>
      <c r="R1245" s="122">
        <f>R1246+R1250</f>
        <v>0.58933500000000005</v>
      </c>
      <c r="T1245" s="123">
        <f>T1246+T1250</f>
        <v>0</v>
      </c>
      <c r="AR1245" s="117" t="s">
        <v>140</v>
      </c>
      <c r="AT1245" s="124" t="s">
        <v>76</v>
      </c>
      <c r="AU1245" s="124" t="s">
        <v>77</v>
      </c>
      <c r="AY1245" s="117" t="s">
        <v>137</v>
      </c>
      <c r="BK1245" s="125">
        <f>BK1246+BK1250</f>
        <v>0</v>
      </c>
    </row>
    <row r="1246" spans="2:65" s="11" customFormat="1" ht="22.9" customHeight="1">
      <c r="B1246" s="116"/>
      <c r="D1246" s="117" t="s">
        <v>76</v>
      </c>
      <c r="E1246" s="161" t="s">
        <v>2099</v>
      </c>
      <c r="F1246" s="161" t="s">
        <v>2100</v>
      </c>
      <c r="I1246" s="119"/>
      <c r="J1246" s="162">
        <f>BK1246</f>
        <v>0</v>
      </c>
      <c r="L1246" s="116"/>
      <c r="M1246" s="121"/>
      <c r="P1246" s="122">
        <f>SUM(P1247:P1249)</f>
        <v>0</v>
      </c>
      <c r="R1246" s="122">
        <f>SUM(R1247:R1249)</f>
        <v>0</v>
      </c>
      <c r="T1246" s="123">
        <f>SUM(T1247:T1249)</f>
        <v>0</v>
      </c>
      <c r="AR1246" s="117" t="s">
        <v>140</v>
      </c>
      <c r="AT1246" s="124" t="s">
        <v>76</v>
      </c>
      <c r="AU1246" s="124" t="s">
        <v>85</v>
      </c>
      <c r="AY1246" s="117" t="s">
        <v>137</v>
      </c>
      <c r="BK1246" s="125">
        <f>SUM(BK1247:BK1249)</f>
        <v>0</v>
      </c>
    </row>
    <row r="1247" spans="2:65" s="1" customFormat="1" ht="16.5" customHeight="1">
      <c r="B1247" s="33"/>
      <c r="C1247" s="145" t="s">
        <v>2101</v>
      </c>
      <c r="D1247" s="145" t="s">
        <v>165</v>
      </c>
      <c r="E1247" s="146" t="s">
        <v>2102</v>
      </c>
      <c r="F1247" s="147" t="s">
        <v>2103</v>
      </c>
      <c r="G1247" s="148" t="s">
        <v>213</v>
      </c>
      <c r="H1247" s="149">
        <v>540</v>
      </c>
      <c r="I1247" s="150"/>
      <c r="J1247" s="151">
        <f>ROUND(I1247*H1247,2)</f>
        <v>0</v>
      </c>
      <c r="K1247" s="147" t="s">
        <v>21</v>
      </c>
      <c r="L1247" s="33"/>
      <c r="M1247" s="152" t="s">
        <v>21</v>
      </c>
      <c r="N1247" s="153" t="s">
        <v>48</v>
      </c>
      <c r="P1247" s="136">
        <f>O1247*H1247</f>
        <v>0</v>
      </c>
      <c r="Q1247" s="136">
        <v>0</v>
      </c>
      <c r="R1247" s="136">
        <f>Q1247*H1247</f>
        <v>0</v>
      </c>
      <c r="S1247" s="136">
        <v>0</v>
      </c>
      <c r="T1247" s="137">
        <f>S1247*H1247</f>
        <v>0</v>
      </c>
      <c r="AR1247" s="138" t="s">
        <v>146</v>
      </c>
      <c r="AT1247" s="138" t="s">
        <v>165</v>
      </c>
      <c r="AU1247" s="138" t="s">
        <v>87</v>
      </c>
      <c r="AY1247" s="18" t="s">
        <v>137</v>
      </c>
      <c r="BE1247" s="139">
        <f>IF(N1247="základní",J1247,0)</f>
        <v>0</v>
      </c>
      <c r="BF1247" s="139">
        <f>IF(N1247="snížená",J1247,0)</f>
        <v>0</v>
      </c>
      <c r="BG1247" s="139">
        <f>IF(N1247="zákl. přenesená",J1247,0)</f>
        <v>0</v>
      </c>
      <c r="BH1247" s="139">
        <f>IF(N1247="sníž. přenesená",J1247,0)</f>
        <v>0</v>
      </c>
      <c r="BI1247" s="139">
        <f>IF(N1247="nulová",J1247,0)</f>
        <v>0</v>
      </c>
      <c r="BJ1247" s="18" t="s">
        <v>85</v>
      </c>
      <c r="BK1247" s="139">
        <f>ROUND(I1247*H1247,2)</f>
        <v>0</v>
      </c>
      <c r="BL1247" s="18" t="s">
        <v>146</v>
      </c>
      <c r="BM1247" s="138" t="s">
        <v>2104</v>
      </c>
    </row>
    <row r="1248" spans="2:65" s="1" customFormat="1" ht="11.25">
      <c r="B1248" s="33"/>
      <c r="D1248" s="140" t="s">
        <v>147</v>
      </c>
      <c r="F1248" s="141" t="s">
        <v>2103</v>
      </c>
      <c r="I1248" s="142"/>
      <c r="L1248" s="33"/>
      <c r="M1248" s="143"/>
      <c r="T1248" s="54"/>
      <c r="AT1248" s="18" t="s">
        <v>147</v>
      </c>
      <c r="AU1248" s="18" t="s">
        <v>87</v>
      </c>
    </row>
    <row r="1249" spans="2:65" s="12" customFormat="1" ht="11.25">
      <c r="B1249" s="154"/>
      <c r="D1249" s="140" t="s">
        <v>253</v>
      </c>
      <c r="E1249" s="155" t="s">
        <v>21</v>
      </c>
      <c r="F1249" s="156" t="s">
        <v>2105</v>
      </c>
      <c r="H1249" s="157">
        <v>540</v>
      </c>
      <c r="I1249" s="158"/>
      <c r="L1249" s="154"/>
      <c r="M1249" s="159"/>
      <c r="T1249" s="160"/>
      <c r="AT1249" s="155" t="s">
        <v>253</v>
      </c>
      <c r="AU1249" s="155" t="s">
        <v>87</v>
      </c>
      <c r="AV1249" s="12" t="s">
        <v>87</v>
      </c>
      <c r="AW1249" s="12" t="s">
        <v>38</v>
      </c>
      <c r="AX1249" s="12" t="s">
        <v>85</v>
      </c>
      <c r="AY1249" s="155" t="s">
        <v>137</v>
      </c>
    </row>
    <row r="1250" spans="2:65" s="11" customFormat="1" ht="22.9" customHeight="1">
      <c r="B1250" s="116"/>
      <c r="D1250" s="117" t="s">
        <v>76</v>
      </c>
      <c r="E1250" s="161" t="s">
        <v>2106</v>
      </c>
      <c r="F1250" s="161" t="s">
        <v>2107</v>
      </c>
      <c r="I1250" s="119"/>
      <c r="J1250" s="162">
        <f>BK1250</f>
        <v>0</v>
      </c>
      <c r="L1250" s="116"/>
      <c r="M1250" s="121"/>
      <c r="P1250" s="122">
        <f>SUM(P1251:P1268)</f>
        <v>0</v>
      </c>
      <c r="R1250" s="122">
        <f>SUM(R1251:R1268)</f>
        <v>0.58933500000000005</v>
      </c>
      <c r="T1250" s="123">
        <f>SUM(T1251:T1268)</f>
        <v>0</v>
      </c>
      <c r="AR1250" s="117" t="s">
        <v>140</v>
      </c>
      <c r="AT1250" s="124" t="s">
        <v>76</v>
      </c>
      <c r="AU1250" s="124" t="s">
        <v>85</v>
      </c>
      <c r="AY1250" s="117" t="s">
        <v>137</v>
      </c>
      <c r="BK1250" s="125">
        <f>SUM(BK1251:BK1268)</f>
        <v>0</v>
      </c>
    </row>
    <row r="1251" spans="2:65" s="1" customFormat="1" ht="16.5" customHeight="1">
      <c r="B1251" s="33"/>
      <c r="C1251" s="145" t="s">
        <v>2108</v>
      </c>
      <c r="D1251" s="145" t="s">
        <v>165</v>
      </c>
      <c r="E1251" s="146" t="s">
        <v>2109</v>
      </c>
      <c r="F1251" s="147" t="s">
        <v>2110</v>
      </c>
      <c r="G1251" s="148" t="s">
        <v>213</v>
      </c>
      <c r="H1251" s="149">
        <v>2.1</v>
      </c>
      <c r="I1251" s="150"/>
      <c r="J1251" s="151">
        <f>ROUND(I1251*H1251,2)</f>
        <v>0</v>
      </c>
      <c r="K1251" s="147" t="s">
        <v>535</v>
      </c>
      <c r="L1251" s="33"/>
      <c r="M1251" s="152" t="s">
        <v>21</v>
      </c>
      <c r="N1251" s="153" t="s">
        <v>48</v>
      </c>
      <c r="P1251" s="136">
        <f>O1251*H1251</f>
        <v>0</v>
      </c>
      <c r="Q1251" s="136">
        <v>0</v>
      </c>
      <c r="R1251" s="136">
        <f>Q1251*H1251</f>
        <v>0</v>
      </c>
      <c r="S1251" s="136">
        <v>0</v>
      </c>
      <c r="T1251" s="137">
        <f>S1251*H1251</f>
        <v>0</v>
      </c>
      <c r="AR1251" s="138" t="s">
        <v>146</v>
      </c>
      <c r="AT1251" s="138" t="s">
        <v>165</v>
      </c>
      <c r="AU1251" s="138" t="s">
        <v>87</v>
      </c>
      <c r="AY1251" s="18" t="s">
        <v>137</v>
      </c>
      <c r="BE1251" s="139">
        <f>IF(N1251="základní",J1251,0)</f>
        <v>0</v>
      </c>
      <c r="BF1251" s="139">
        <f>IF(N1251="snížená",J1251,0)</f>
        <v>0</v>
      </c>
      <c r="BG1251" s="139">
        <f>IF(N1251="zákl. přenesená",J1251,0)</f>
        <v>0</v>
      </c>
      <c r="BH1251" s="139">
        <f>IF(N1251="sníž. přenesená",J1251,0)</f>
        <v>0</v>
      </c>
      <c r="BI1251" s="139">
        <f>IF(N1251="nulová",J1251,0)</f>
        <v>0</v>
      </c>
      <c r="BJ1251" s="18" t="s">
        <v>85</v>
      </c>
      <c r="BK1251" s="139">
        <f>ROUND(I1251*H1251,2)</f>
        <v>0</v>
      </c>
      <c r="BL1251" s="18" t="s">
        <v>146</v>
      </c>
      <c r="BM1251" s="138" t="s">
        <v>2111</v>
      </c>
    </row>
    <row r="1252" spans="2:65" s="1" customFormat="1" ht="11.25">
      <c r="B1252" s="33"/>
      <c r="D1252" s="140" t="s">
        <v>147</v>
      </c>
      <c r="F1252" s="141" t="s">
        <v>2112</v>
      </c>
      <c r="I1252" s="142"/>
      <c r="L1252" s="33"/>
      <c r="M1252" s="143"/>
      <c r="T1252" s="54"/>
      <c r="AT1252" s="18" t="s">
        <v>147</v>
      </c>
      <c r="AU1252" s="18" t="s">
        <v>87</v>
      </c>
    </row>
    <row r="1253" spans="2:65" s="1" customFormat="1" ht="11.25">
      <c r="B1253" s="33"/>
      <c r="D1253" s="163" t="s">
        <v>538</v>
      </c>
      <c r="F1253" s="164" t="s">
        <v>2113</v>
      </c>
      <c r="I1253" s="142"/>
      <c r="L1253" s="33"/>
      <c r="M1253" s="143"/>
      <c r="T1253" s="54"/>
      <c r="AT1253" s="18" t="s">
        <v>538</v>
      </c>
      <c r="AU1253" s="18" t="s">
        <v>87</v>
      </c>
    </row>
    <row r="1254" spans="2:65" s="13" customFormat="1" ht="11.25">
      <c r="B1254" s="165"/>
      <c r="D1254" s="140" t="s">
        <v>253</v>
      </c>
      <c r="E1254" s="166" t="s">
        <v>21</v>
      </c>
      <c r="F1254" s="167" t="s">
        <v>2114</v>
      </c>
      <c r="H1254" s="166" t="s">
        <v>21</v>
      </c>
      <c r="I1254" s="168"/>
      <c r="L1254" s="165"/>
      <c r="M1254" s="169"/>
      <c r="T1254" s="170"/>
      <c r="AT1254" s="166" t="s">
        <v>253</v>
      </c>
      <c r="AU1254" s="166" t="s">
        <v>87</v>
      </c>
      <c r="AV1254" s="13" t="s">
        <v>85</v>
      </c>
      <c r="AW1254" s="13" t="s">
        <v>38</v>
      </c>
      <c r="AX1254" s="13" t="s">
        <v>77</v>
      </c>
      <c r="AY1254" s="166" t="s">
        <v>137</v>
      </c>
    </row>
    <row r="1255" spans="2:65" s="12" customFormat="1" ht="11.25">
      <c r="B1255" s="154"/>
      <c r="D1255" s="140" t="s">
        <v>253</v>
      </c>
      <c r="E1255" s="155" t="s">
        <v>21</v>
      </c>
      <c r="F1255" s="156" t="s">
        <v>2115</v>
      </c>
      <c r="H1255" s="157">
        <v>0.9</v>
      </c>
      <c r="I1255" s="158"/>
      <c r="L1255" s="154"/>
      <c r="M1255" s="159"/>
      <c r="T1255" s="160"/>
      <c r="AT1255" s="155" t="s">
        <v>253</v>
      </c>
      <c r="AU1255" s="155" t="s">
        <v>87</v>
      </c>
      <c r="AV1255" s="12" t="s">
        <v>87</v>
      </c>
      <c r="AW1255" s="12" t="s">
        <v>38</v>
      </c>
      <c r="AX1255" s="12" t="s">
        <v>77</v>
      </c>
      <c r="AY1255" s="155" t="s">
        <v>137</v>
      </c>
    </row>
    <row r="1256" spans="2:65" s="12" customFormat="1" ht="11.25">
      <c r="B1256" s="154"/>
      <c r="D1256" s="140" t="s">
        <v>253</v>
      </c>
      <c r="E1256" s="155" t="s">
        <v>21</v>
      </c>
      <c r="F1256" s="156" t="s">
        <v>2116</v>
      </c>
      <c r="H1256" s="157">
        <v>1.2</v>
      </c>
      <c r="I1256" s="158"/>
      <c r="L1256" s="154"/>
      <c r="M1256" s="159"/>
      <c r="T1256" s="160"/>
      <c r="AT1256" s="155" t="s">
        <v>253</v>
      </c>
      <c r="AU1256" s="155" t="s">
        <v>87</v>
      </c>
      <c r="AV1256" s="12" t="s">
        <v>87</v>
      </c>
      <c r="AW1256" s="12" t="s">
        <v>38</v>
      </c>
      <c r="AX1256" s="12" t="s">
        <v>77</v>
      </c>
      <c r="AY1256" s="155" t="s">
        <v>137</v>
      </c>
    </row>
    <row r="1257" spans="2:65" s="14" customFormat="1" ht="11.25">
      <c r="B1257" s="178"/>
      <c r="D1257" s="140" t="s">
        <v>253</v>
      </c>
      <c r="E1257" s="179" t="s">
        <v>21</v>
      </c>
      <c r="F1257" s="180" t="s">
        <v>837</v>
      </c>
      <c r="H1257" s="181">
        <v>2.1</v>
      </c>
      <c r="I1257" s="182"/>
      <c r="L1257" s="178"/>
      <c r="M1257" s="183"/>
      <c r="T1257" s="184"/>
      <c r="AT1257" s="179" t="s">
        <v>253</v>
      </c>
      <c r="AU1257" s="179" t="s">
        <v>87</v>
      </c>
      <c r="AV1257" s="14" t="s">
        <v>153</v>
      </c>
      <c r="AW1257" s="14" t="s">
        <v>38</v>
      </c>
      <c r="AX1257" s="14" t="s">
        <v>85</v>
      </c>
      <c r="AY1257" s="179" t="s">
        <v>137</v>
      </c>
    </row>
    <row r="1258" spans="2:65" s="1" customFormat="1" ht="16.5" customHeight="1">
      <c r="B1258" s="33"/>
      <c r="C1258" s="126" t="s">
        <v>2117</v>
      </c>
      <c r="D1258" s="126" t="s">
        <v>141</v>
      </c>
      <c r="E1258" s="127" t="s">
        <v>2118</v>
      </c>
      <c r="F1258" s="128" t="s">
        <v>2119</v>
      </c>
      <c r="G1258" s="129" t="s">
        <v>213</v>
      </c>
      <c r="H1258" s="130">
        <v>2.1</v>
      </c>
      <c r="I1258" s="131"/>
      <c r="J1258" s="132">
        <f>ROUND(I1258*H1258,2)</f>
        <v>0</v>
      </c>
      <c r="K1258" s="128" t="s">
        <v>535</v>
      </c>
      <c r="L1258" s="133"/>
      <c r="M1258" s="134" t="s">
        <v>21</v>
      </c>
      <c r="N1258" s="135" t="s">
        <v>48</v>
      </c>
      <c r="P1258" s="136">
        <f>O1258*H1258</f>
        <v>0</v>
      </c>
      <c r="Q1258" s="136">
        <v>5.9500000000000004E-3</v>
      </c>
      <c r="R1258" s="136">
        <f>Q1258*H1258</f>
        <v>1.2495000000000001E-2</v>
      </c>
      <c r="S1258" s="136">
        <v>0</v>
      </c>
      <c r="T1258" s="137">
        <f>S1258*H1258</f>
        <v>0</v>
      </c>
      <c r="AR1258" s="138" t="s">
        <v>1769</v>
      </c>
      <c r="AT1258" s="138" t="s">
        <v>141</v>
      </c>
      <c r="AU1258" s="138" t="s">
        <v>87</v>
      </c>
      <c r="AY1258" s="18" t="s">
        <v>137</v>
      </c>
      <c r="BE1258" s="139">
        <f>IF(N1258="základní",J1258,0)</f>
        <v>0</v>
      </c>
      <c r="BF1258" s="139">
        <f>IF(N1258="snížená",J1258,0)</f>
        <v>0</v>
      </c>
      <c r="BG1258" s="139">
        <f>IF(N1258="zákl. přenesená",J1258,0)</f>
        <v>0</v>
      </c>
      <c r="BH1258" s="139">
        <f>IF(N1258="sníž. přenesená",J1258,0)</f>
        <v>0</v>
      </c>
      <c r="BI1258" s="139">
        <f>IF(N1258="nulová",J1258,0)</f>
        <v>0</v>
      </c>
      <c r="BJ1258" s="18" t="s">
        <v>85</v>
      </c>
      <c r="BK1258" s="139">
        <f>ROUND(I1258*H1258,2)</f>
        <v>0</v>
      </c>
      <c r="BL1258" s="18" t="s">
        <v>1769</v>
      </c>
      <c r="BM1258" s="138" t="s">
        <v>2120</v>
      </c>
    </row>
    <row r="1259" spans="2:65" s="1" customFormat="1" ht="11.25">
      <c r="B1259" s="33"/>
      <c r="D1259" s="140" t="s">
        <v>147</v>
      </c>
      <c r="F1259" s="141" t="s">
        <v>2119</v>
      </c>
      <c r="I1259" s="142"/>
      <c r="L1259" s="33"/>
      <c r="M1259" s="143"/>
      <c r="T1259" s="54"/>
      <c r="AT1259" s="18" t="s">
        <v>147</v>
      </c>
      <c r="AU1259" s="18" t="s">
        <v>87</v>
      </c>
    </row>
    <row r="1260" spans="2:65" s="1" customFormat="1" ht="21.75" customHeight="1">
      <c r="B1260" s="33"/>
      <c r="C1260" s="145" t="s">
        <v>2121</v>
      </c>
      <c r="D1260" s="145" t="s">
        <v>165</v>
      </c>
      <c r="E1260" s="146" t="s">
        <v>2122</v>
      </c>
      <c r="F1260" s="147" t="s">
        <v>2123</v>
      </c>
      <c r="G1260" s="148" t="s">
        <v>213</v>
      </c>
      <c r="H1260" s="149">
        <v>12</v>
      </c>
      <c r="I1260" s="150"/>
      <c r="J1260" s="151">
        <f>ROUND(I1260*H1260,2)</f>
        <v>0</v>
      </c>
      <c r="K1260" s="147" t="s">
        <v>2124</v>
      </c>
      <c r="L1260" s="33"/>
      <c r="M1260" s="152" t="s">
        <v>21</v>
      </c>
      <c r="N1260" s="153" t="s">
        <v>48</v>
      </c>
      <c r="P1260" s="136">
        <f>O1260*H1260</f>
        <v>0</v>
      </c>
      <c r="Q1260" s="136">
        <v>0</v>
      </c>
      <c r="R1260" s="136">
        <f>Q1260*H1260</f>
        <v>0</v>
      </c>
      <c r="S1260" s="136">
        <v>0</v>
      </c>
      <c r="T1260" s="137">
        <f>S1260*H1260</f>
        <v>0</v>
      </c>
      <c r="AR1260" s="138" t="s">
        <v>146</v>
      </c>
      <c r="AT1260" s="138" t="s">
        <v>165</v>
      </c>
      <c r="AU1260" s="138" t="s">
        <v>87</v>
      </c>
      <c r="AY1260" s="18" t="s">
        <v>137</v>
      </c>
      <c r="BE1260" s="139">
        <f>IF(N1260="základní",J1260,0)</f>
        <v>0</v>
      </c>
      <c r="BF1260" s="139">
        <f>IF(N1260="snížená",J1260,0)</f>
        <v>0</v>
      </c>
      <c r="BG1260" s="139">
        <f>IF(N1260="zákl. přenesená",J1260,0)</f>
        <v>0</v>
      </c>
      <c r="BH1260" s="139">
        <f>IF(N1260="sníž. přenesená",J1260,0)</f>
        <v>0</v>
      </c>
      <c r="BI1260" s="139">
        <f>IF(N1260="nulová",J1260,0)</f>
        <v>0</v>
      </c>
      <c r="BJ1260" s="18" t="s">
        <v>85</v>
      </c>
      <c r="BK1260" s="139">
        <f>ROUND(I1260*H1260,2)</f>
        <v>0</v>
      </c>
      <c r="BL1260" s="18" t="s">
        <v>146</v>
      </c>
      <c r="BM1260" s="138" t="s">
        <v>2125</v>
      </c>
    </row>
    <row r="1261" spans="2:65" s="1" customFormat="1" ht="11.25">
      <c r="B1261" s="33"/>
      <c r="D1261" s="140" t="s">
        <v>147</v>
      </c>
      <c r="F1261" s="141" t="s">
        <v>2126</v>
      </c>
      <c r="I1261" s="142"/>
      <c r="L1261" s="33"/>
      <c r="M1261" s="143"/>
      <c r="T1261" s="54"/>
      <c r="AT1261" s="18" t="s">
        <v>147</v>
      </c>
      <c r="AU1261" s="18" t="s">
        <v>87</v>
      </c>
    </row>
    <row r="1262" spans="2:65" s="1" customFormat="1" ht="11.25">
      <c r="B1262" s="33"/>
      <c r="D1262" s="163" t="s">
        <v>538</v>
      </c>
      <c r="F1262" s="164" t="s">
        <v>2127</v>
      </c>
      <c r="I1262" s="142"/>
      <c r="L1262" s="33"/>
      <c r="M1262" s="143"/>
      <c r="T1262" s="54"/>
      <c r="AT1262" s="18" t="s">
        <v>538</v>
      </c>
      <c r="AU1262" s="18" t="s">
        <v>87</v>
      </c>
    </row>
    <row r="1263" spans="2:65" s="13" customFormat="1" ht="11.25">
      <c r="B1263" s="165"/>
      <c r="D1263" s="140" t="s">
        <v>253</v>
      </c>
      <c r="E1263" s="166" t="s">
        <v>21</v>
      </c>
      <c r="F1263" s="167" t="s">
        <v>1313</v>
      </c>
      <c r="H1263" s="166" t="s">
        <v>21</v>
      </c>
      <c r="I1263" s="168"/>
      <c r="L1263" s="165"/>
      <c r="M1263" s="169"/>
      <c r="T1263" s="170"/>
      <c r="AT1263" s="166" t="s">
        <v>253</v>
      </c>
      <c r="AU1263" s="166" t="s">
        <v>87</v>
      </c>
      <c r="AV1263" s="13" t="s">
        <v>85</v>
      </c>
      <c r="AW1263" s="13" t="s">
        <v>38</v>
      </c>
      <c r="AX1263" s="13" t="s">
        <v>77</v>
      </c>
      <c r="AY1263" s="166" t="s">
        <v>137</v>
      </c>
    </row>
    <row r="1264" spans="2:65" s="12" customFormat="1" ht="11.25">
      <c r="B1264" s="154"/>
      <c r="D1264" s="140" t="s">
        <v>253</v>
      </c>
      <c r="E1264" s="155" t="s">
        <v>21</v>
      </c>
      <c r="F1264" s="156" t="s">
        <v>2128</v>
      </c>
      <c r="H1264" s="157">
        <v>12</v>
      </c>
      <c r="I1264" s="158"/>
      <c r="L1264" s="154"/>
      <c r="M1264" s="159"/>
      <c r="T1264" s="160"/>
      <c r="AT1264" s="155" t="s">
        <v>253</v>
      </c>
      <c r="AU1264" s="155" t="s">
        <v>87</v>
      </c>
      <c r="AV1264" s="12" t="s">
        <v>87</v>
      </c>
      <c r="AW1264" s="12" t="s">
        <v>38</v>
      </c>
      <c r="AX1264" s="12" t="s">
        <v>85</v>
      </c>
      <c r="AY1264" s="155" t="s">
        <v>137</v>
      </c>
    </row>
    <row r="1265" spans="2:65" s="1" customFormat="1" ht="16.5" customHeight="1">
      <c r="B1265" s="33"/>
      <c r="C1265" s="126" t="s">
        <v>2129</v>
      </c>
      <c r="D1265" s="126" t="s">
        <v>141</v>
      </c>
      <c r="E1265" s="127" t="s">
        <v>2130</v>
      </c>
      <c r="F1265" s="128" t="s">
        <v>2131</v>
      </c>
      <c r="G1265" s="129" t="s">
        <v>213</v>
      </c>
      <c r="H1265" s="130">
        <v>12</v>
      </c>
      <c r="I1265" s="131"/>
      <c r="J1265" s="132">
        <f>ROUND(I1265*H1265,2)</f>
        <v>0</v>
      </c>
      <c r="K1265" s="128" t="s">
        <v>21</v>
      </c>
      <c r="L1265" s="133"/>
      <c r="M1265" s="134" t="s">
        <v>21</v>
      </c>
      <c r="N1265" s="135" t="s">
        <v>48</v>
      </c>
      <c r="P1265" s="136">
        <f>O1265*H1265</f>
        <v>0</v>
      </c>
      <c r="Q1265" s="136">
        <v>4.8070000000000002E-2</v>
      </c>
      <c r="R1265" s="136">
        <f>Q1265*H1265</f>
        <v>0.57684000000000002</v>
      </c>
      <c r="S1265" s="136">
        <v>0</v>
      </c>
      <c r="T1265" s="137">
        <f>S1265*H1265</f>
        <v>0</v>
      </c>
      <c r="AR1265" s="138" t="s">
        <v>1769</v>
      </c>
      <c r="AT1265" s="138" t="s">
        <v>141</v>
      </c>
      <c r="AU1265" s="138" t="s">
        <v>87</v>
      </c>
      <c r="AY1265" s="18" t="s">
        <v>137</v>
      </c>
      <c r="BE1265" s="139">
        <f>IF(N1265="základní",J1265,0)</f>
        <v>0</v>
      </c>
      <c r="BF1265" s="139">
        <f>IF(N1265="snížená",J1265,0)</f>
        <v>0</v>
      </c>
      <c r="BG1265" s="139">
        <f>IF(N1265="zákl. přenesená",J1265,0)</f>
        <v>0</v>
      </c>
      <c r="BH1265" s="139">
        <f>IF(N1265="sníž. přenesená",J1265,0)</f>
        <v>0</v>
      </c>
      <c r="BI1265" s="139">
        <f>IF(N1265="nulová",J1265,0)</f>
        <v>0</v>
      </c>
      <c r="BJ1265" s="18" t="s">
        <v>85</v>
      </c>
      <c r="BK1265" s="139">
        <f>ROUND(I1265*H1265,2)</f>
        <v>0</v>
      </c>
      <c r="BL1265" s="18" t="s">
        <v>1769</v>
      </c>
      <c r="BM1265" s="138" t="s">
        <v>2132</v>
      </c>
    </row>
    <row r="1266" spans="2:65" s="1" customFormat="1" ht="11.25">
      <c r="B1266" s="33"/>
      <c r="D1266" s="140" t="s">
        <v>147</v>
      </c>
      <c r="F1266" s="141" t="s">
        <v>2133</v>
      </c>
      <c r="I1266" s="142"/>
      <c r="L1266" s="33"/>
      <c r="M1266" s="143"/>
      <c r="T1266" s="54"/>
      <c r="AT1266" s="18" t="s">
        <v>147</v>
      </c>
      <c r="AU1266" s="18" t="s">
        <v>87</v>
      </c>
    </row>
    <row r="1267" spans="2:65" s="13" customFormat="1" ht="11.25">
      <c r="B1267" s="165"/>
      <c r="D1267" s="140" t="s">
        <v>253</v>
      </c>
      <c r="E1267" s="166" t="s">
        <v>21</v>
      </c>
      <c r="F1267" s="167" t="s">
        <v>1329</v>
      </c>
      <c r="H1267" s="166" t="s">
        <v>21</v>
      </c>
      <c r="I1267" s="168"/>
      <c r="L1267" s="165"/>
      <c r="M1267" s="169"/>
      <c r="T1267" s="170"/>
      <c r="AT1267" s="166" t="s">
        <v>253</v>
      </c>
      <c r="AU1267" s="166" t="s">
        <v>87</v>
      </c>
      <c r="AV1267" s="13" t="s">
        <v>85</v>
      </c>
      <c r="AW1267" s="13" t="s">
        <v>38</v>
      </c>
      <c r="AX1267" s="13" t="s">
        <v>77</v>
      </c>
      <c r="AY1267" s="166" t="s">
        <v>137</v>
      </c>
    </row>
    <row r="1268" spans="2:65" s="12" customFormat="1" ht="11.25">
      <c r="B1268" s="154"/>
      <c r="D1268" s="140" t="s">
        <v>253</v>
      </c>
      <c r="E1268" s="155" t="s">
        <v>21</v>
      </c>
      <c r="F1268" s="156" t="s">
        <v>2134</v>
      </c>
      <c r="H1268" s="157">
        <v>12</v>
      </c>
      <c r="I1268" s="158"/>
      <c r="L1268" s="154"/>
      <c r="M1268" s="192"/>
      <c r="N1268" s="193"/>
      <c r="O1268" s="193"/>
      <c r="P1268" s="193"/>
      <c r="Q1268" s="193"/>
      <c r="R1268" s="193"/>
      <c r="S1268" s="193"/>
      <c r="T1268" s="194"/>
      <c r="AT1268" s="155" t="s">
        <v>253</v>
      </c>
      <c r="AU1268" s="155" t="s">
        <v>87</v>
      </c>
      <c r="AV1268" s="12" t="s">
        <v>87</v>
      </c>
      <c r="AW1268" s="12" t="s">
        <v>38</v>
      </c>
      <c r="AX1268" s="12" t="s">
        <v>85</v>
      </c>
      <c r="AY1268" s="155" t="s">
        <v>137</v>
      </c>
    </row>
    <row r="1269" spans="2:65" s="1" customFormat="1" ht="6.95" customHeight="1">
      <c r="B1269" s="42"/>
      <c r="C1269" s="43"/>
      <c r="D1269" s="43"/>
      <c r="E1269" s="43"/>
      <c r="F1269" s="43"/>
      <c r="G1269" s="43"/>
      <c r="H1269" s="43"/>
      <c r="I1269" s="43"/>
      <c r="J1269" s="43"/>
      <c r="K1269" s="43"/>
      <c r="L1269" s="33"/>
    </row>
  </sheetData>
  <sheetProtection algorithmName="SHA-512" hashValue="CfxagRQ18tzZeqQ2HhBgZfLTYWsaHKY26fYIQNfg9/QcHKrQ/7eXrs/OYndHoweegHn28DQIOugbXWp6MscvxA==" saltValue="M6N7bl3uOPSlBKRg8KDm8liHVYLCf1Iv3nS/PtiTxAzGu7XsIK4b/SEEn5B5BDxzFq4vwuE9ptEPebIvh9sI8g==" spinCount="100000" sheet="1" objects="1" scenarios="1" formatColumns="0" formatRows="0" autoFilter="0"/>
  <autoFilter ref="C94:K1268" xr:uid="{00000000-0009-0000-0000-000002000000}"/>
  <mergeCells count="9">
    <mergeCell ref="E50:H50"/>
    <mergeCell ref="E85:H85"/>
    <mergeCell ref="E87:H87"/>
    <mergeCell ref="L2:V2"/>
    <mergeCell ref="E7:H7"/>
    <mergeCell ref="E9:H9"/>
    <mergeCell ref="E18:H18"/>
    <mergeCell ref="E27:H27"/>
    <mergeCell ref="E48:H48"/>
  </mergeCells>
  <hyperlinks>
    <hyperlink ref="F100" r:id="rId1" xr:uid="{00000000-0004-0000-0200-000000000000}"/>
    <hyperlink ref="F104" r:id="rId2" xr:uid="{00000000-0004-0000-0200-000001000000}"/>
    <hyperlink ref="F119" r:id="rId3" xr:uid="{00000000-0004-0000-0200-000002000000}"/>
    <hyperlink ref="F124" r:id="rId4" xr:uid="{00000000-0004-0000-0200-000003000000}"/>
    <hyperlink ref="F128" r:id="rId5" xr:uid="{00000000-0004-0000-0200-000004000000}"/>
    <hyperlink ref="F132" r:id="rId6" xr:uid="{00000000-0004-0000-0200-000005000000}"/>
    <hyperlink ref="F148" r:id="rId7" xr:uid="{00000000-0004-0000-0200-000006000000}"/>
    <hyperlink ref="F164" r:id="rId8" xr:uid="{00000000-0004-0000-0200-000007000000}"/>
    <hyperlink ref="F191" r:id="rId9" xr:uid="{00000000-0004-0000-0200-000008000000}"/>
    <hyperlink ref="F222" r:id="rId10" xr:uid="{00000000-0004-0000-0200-000009000000}"/>
    <hyperlink ref="F229" r:id="rId11" xr:uid="{00000000-0004-0000-0200-00000A000000}"/>
    <hyperlink ref="F242" r:id="rId12" xr:uid="{00000000-0004-0000-0200-00000B000000}"/>
    <hyperlink ref="F263" r:id="rId13" xr:uid="{00000000-0004-0000-0200-00000C000000}"/>
    <hyperlink ref="F272" r:id="rId14" xr:uid="{00000000-0004-0000-0200-00000D000000}"/>
    <hyperlink ref="F279" r:id="rId15" xr:uid="{00000000-0004-0000-0200-00000E000000}"/>
    <hyperlink ref="F286" r:id="rId16" xr:uid="{00000000-0004-0000-0200-00000F000000}"/>
    <hyperlink ref="F290" r:id="rId17" xr:uid="{00000000-0004-0000-0200-000010000000}"/>
    <hyperlink ref="F297" r:id="rId18" xr:uid="{00000000-0004-0000-0200-000011000000}"/>
    <hyperlink ref="F301" r:id="rId19" xr:uid="{00000000-0004-0000-0200-000012000000}"/>
    <hyperlink ref="F306" r:id="rId20" xr:uid="{00000000-0004-0000-0200-000013000000}"/>
    <hyperlink ref="F310" r:id="rId21" xr:uid="{00000000-0004-0000-0200-000014000000}"/>
    <hyperlink ref="F314" r:id="rId22" xr:uid="{00000000-0004-0000-0200-000015000000}"/>
    <hyperlink ref="F326" r:id="rId23" xr:uid="{00000000-0004-0000-0200-000016000000}"/>
    <hyperlink ref="F334" r:id="rId24" xr:uid="{00000000-0004-0000-0200-000017000000}"/>
    <hyperlink ref="F348" r:id="rId25" xr:uid="{00000000-0004-0000-0200-000018000000}"/>
    <hyperlink ref="F361" r:id="rId26" xr:uid="{00000000-0004-0000-0200-000019000000}"/>
    <hyperlink ref="F370" r:id="rId27" xr:uid="{00000000-0004-0000-0200-00001A000000}"/>
    <hyperlink ref="F378" r:id="rId28" xr:uid="{00000000-0004-0000-0200-00001B000000}"/>
    <hyperlink ref="F416" r:id="rId29" xr:uid="{00000000-0004-0000-0200-00001C000000}"/>
    <hyperlink ref="F447" r:id="rId30" xr:uid="{00000000-0004-0000-0200-00001D000000}"/>
    <hyperlink ref="F450" r:id="rId31" xr:uid="{00000000-0004-0000-0200-00001E000000}"/>
    <hyperlink ref="F459" r:id="rId32" xr:uid="{00000000-0004-0000-0200-00001F000000}"/>
    <hyperlink ref="F474" r:id="rId33" xr:uid="{00000000-0004-0000-0200-000020000000}"/>
    <hyperlink ref="F483" r:id="rId34" xr:uid="{00000000-0004-0000-0200-000021000000}"/>
    <hyperlink ref="F492" r:id="rId35" xr:uid="{00000000-0004-0000-0200-000022000000}"/>
    <hyperlink ref="F502" r:id="rId36" xr:uid="{00000000-0004-0000-0200-000023000000}"/>
    <hyperlink ref="F508" r:id="rId37" xr:uid="{00000000-0004-0000-0200-000024000000}"/>
    <hyperlink ref="F527" r:id="rId38" xr:uid="{00000000-0004-0000-0200-000025000000}"/>
    <hyperlink ref="F538" r:id="rId39" xr:uid="{00000000-0004-0000-0200-000026000000}"/>
    <hyperlink ref="F548" r:id="rId40" xr:uid="{00000000-0004-0000-0200-000027000000}"/>
    <hyperlink ref="F553" r:id="rId41" xr:uid="{00000000-0004-0000-0200-000028000000}"/>
    <hyperlink ref="F657" r:id="rId42" xr:uid="{00000000-0004-0000-0200-000029000000}"/>
    <hyperlink ref="F661" r:id="rId43" xr:uid="{00000000-0004-0000-0200-00002A000000}"/>
    <hyperlink ref="F672" r:id="rId44" xr:uid="{00000000-0004-0000-0200-00002B000000}"/>
    <hyperlink ref="F679" r:id="rId45" xr:uid="{00000000-0004-0000-0200-00002C000000}"/>
    <hyperlink ref="F685" r:id="rId46" xr:uid="{00000000-0004-0000-0200-00002D000000}"/>
    <hyperlink ref="F689" r:id="rId47" xr:uid="{00000000-0004-0000-0200-00002E000000}"/>
    <hyperlink ref="F700" r:id="rId48" xr:uid="{00000000-0004-0000-0200-00002F000000}"/>
    <hyperlink ref="F712" r:id="rId49" xr:uid="{00000000-0004-0000-0200-000030000000}"/>
    <hyperlink ref="F717" r:id="rId50" xr:uid="{00000000-0004-0000-0200-000031000000}"/>
    <hyperlink ref="F721" r:id="rId51" xr:uid="{00000000-0004-0000-0200-000032000000}"/>
    <hyperlink ref="F731" r:id="rId52" xr:uid="{00000000-0004-0000-0200-000033000000}"/>
    <hyperlink ref="F738" r:id="rId53" xr:uid="{00000000-0004-0000-0200-000034000000}"/>
    <hyperlink ref="F742" r:id="rId54" xr:uid="{00000000-0004-0000-0200-000035000000}"/>
    <hyperlink ref="F747" r:id="rId55" xr:uid="{00000000-0004-0000-0200-000036000000}"/>
    <hyperlink ref="F753" r:id="rId56" xr:uid="{00000000-0004-0000-0200-000037000000}"/>
    <hyperlink ref="F784" r:id="rId57" xr:uid="{00000000-0004-0000-0200-000038000000}"/>
    <hyperlink ref="F789" r:id="rId58" xr:uid="{00000000-0004-0000-0200-000039000000}"/>
    <hyperlink ref="F795" r:id="rId59" xr:uid="{00000000-0004-0000-0200-00003A000000}"/>
    <hyperlink ref="F799" r:id="rId60" xr:uid="{00000000-0004-0000-0200-00003B000000}"/>
    <hyperlink ref="F803" r:id="rId61" xr:uid="{00000000-0004-0000-0200-00003C000000}"/>
    <hyperlink ref="F807" r:id="rId62" xr:uid="{00000000-0004-0000-0200-00003D000000}"/>
    <hyperlink ref="F811" r:id="rId63" xr:uid="{00000000-0004-0000-0200-00003E000000}"/>
    <hyperlink ref="F815" r:id="rId64" xr:uid="{00000000-0004-0000-0200-00003F000000}"/>
    <hyperlink ref="F820" r:id="rId65" xr:uid="{00000000-0004-0000-0200-000040000000}"/>
    <hyperlink ref="F825" r:id="rId66" xr:uid="{00000000-0004-0000-0200-000041000000}"/>
    <hyperlink ref="F830" r:id="rId67" xr:uid="{00000000-0004-0000-0200-000042000000}"/>
    <hyperlink ref="F886" r:id="rId68" xr:uid="{00000000-0004-0000-0200-000043000000}"/>
    <hyperlink ref="F891" r:id="rId69" xr:uid="{00000000-0004-0000-0200-000044000000}"/>
    <hyperlink ref="F898" r:id="rId70" xr:uid="{00000000-0004-0000-0200-000045000000}"/>
    <hyperlink ref="F905" r:id="rId71" xr:uid="{00000000-0004-0000-0200-000046000000}"/>
    <hyperlink ref="F910" r:id="rId72" xr:uid="{00000000-0004-0000-0200-000047000000}"/>
    <hyperlink ref="F928" r:id="rId73" xr:uid="{00000000-0004-0000-0200-000048000000}"/>
    <hyperlink ref="F933" r:id="rId74" xr:uid="{00000000-0004-0000-0200-000049000000}"/>
    <hyperlink ref="F937" r:id="rId75" xr:uid="{00000000-0004-0000-0200-00004A000000}"/>
    <hyperlink ref="F942" r:id="rId76" xr:uid="{00000000-0004-0000-0200-00004B000000}"/>
    <hyperlink ref="F946" r:id="rId77" xr:uid="{00000000-0004-0000-0200-00004C000000}"/>
    <hyperlink ref="F951" r:id="rId78" xr:uid="{00000000-0004-0000-0200-00004D000000}"/>
    <hyperlink ref="F956" r:id="rId79" xr:uid="{00000000-0004-0000-0200-00004E000000}"/>
    <hyperlink ref="F961" r:id="rId80" xr:uid="{00000000-0004-0000-0200-00004F000000}"/>
    <hyperlink ref="F965" r:id="rId81" xr:uid="{00000000-0004-0000-0200-000050000000}"/>
    <hyperlink ref="F1000" r:id="rId82" xr:uid="{00000000-0004-0000-0200-000051000000}"/>
    <hyperlink ref="F1020" r:id="rId83" xr:uid="{00000000-0004-0000-0200-000052000000}"/>
    <hyperlink ref="F1024" r:id="rId84" xr:uid="{00000000-0004-0000-0200-000053000000}"/>
    <hyperlink ref="F1028" r:id="rId85" xr:uid="{00000000-0004-0000-0200-000054000000}"/>
    <hyperlink ref="F1050" r:id="rId86" xr:uid="{00000000-0004-0000-0200-000055000000}"/>
    <hyperlink ref="F1074" r:id="rId87" xr:uid="{00000000-0004-0000-0200-000056000000}"/>
    <hyperlink ref="F1102" r:id="rId88" xr:uid="{00000000-0004-0000-0200-000057000000}"/>
    <hyperlink ref="F1121" r:id="rId89" xr:uid="{00000000-0004-0000-0200-000058000000}"/>
    <hyperlink ref="F1134" r:id="rId90" xr:uid="{00000000-0004-0000-0200-000059000000}"/>
    <hyperlink ref="F1150" r:id="rId91" xr:uid="{00000000-0004-0000-0200-00005A000000}"/>
    <hyperlink ref="F1155" r:id="rId92" xr:uid="{00000000-0004-0000-0200-00005B000000}"/>
    <hyperlink ref="F1162" r:id="rId93" xr:uid="{00000000-0004-0000-0200-00005C000000}"/>
    <hyperlink ref="F1170" r:id="rId94" xr:uid="{00000000-0004-0000-0200-00005D000000}"/>
    <hyperlink ref="F1177" r:id="rId95" xr:uid="{00000000-0004-0000-0200-00005E000000}"/>
    <hyperlink ref="F1202" r:id="rId96" xr:uid="{00000000-0004-0000-0200-00005F000000}"/>
    <hyperlink ref="F1210" r:id="rId97" xr:uid="{00000000-0004-0000-0200-000060000000}"/>
    <hyperlink ref="F1217" r:id="rId98" xr:uid="{00000000-0004-0000-0200-000061000000}"/>
    <hyperlink ref="F1221" r:id="rId99" xr:uid="{00000000-0004-0000-0200-000062000000}"/>
    <hyperlink ref="F1230" r:id="rId100" xr:uid="{00000000-0004-0000-0200-000063000000}"/>
    <hyperlink ref="F1234" r:id="rId101" xr:uid="{00000000-0004-0000-0200-000064000000}"/>
    <hyperlink ref="F1239" r:id="rId102" xr:uid="{00000000-0004-0000-0200-000065000000}"/>
    <hyperlink ref="F1243" r:id="rId103" xr:uid="{00000000-0004-0000-0200-000066000000}"/>
    <hyperlink ref="F1253" r:id="rId104" xr:uid="{00000000-0004-0000-0200-000067000000}"/>
    <hyperlink ref="F1262" r:id="rId105" xr:uid="{00000000-0004-0000-0200-000068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0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68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AT2" s="18" t="s">
        <v>93</v>
      </c>
      <c r="AZ2" s="174" t="s">
        <v>2135</v>
      </c>
      <c r="BA2" s="174" t="s">
        <v>2136</v>
      </c>
      <c r="BB2" s="174" t="s">
        <v>484</v>
      </c>
      <c r="BC2" s="174" t="s">
        <v>2137</v>
      </c>
      <c r="BD2" s="174" t="s">
        <v>87</v>
      </c>
    </row>
    <row r="3" spans="2:5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  <c r="AZ3" s="174" t="s">
        <v>2138</v>
      </c>
      <c r="BA3" s="174" t="s">
        <v>2139</v>
      </c>
      <c r="BB3" s="174" t="s">
        <v>484</v>
      </c>
      <c r="BC3" s="174" t="s">
        <v>2140</v>
      </c>
      <c r="BD3" s="174" t="s">
        <v>87</v>
      </c>
    </row>
    <row r="4" spans="2:56" ht="24.95" customHeight="1">
      <c r="B4" s="21"/>
      <c r="D4" s="22" t="s">
        <v>100</v>
      </c>
      <c r="L4" s="21"/>
      <c r="M4" s="86" t="s">
        <v>10</v>
      </c>
      <c r="AT4" s="18" t="s">
        <v>4</v>
      </c>
      <c r="AZ4" s="174" t="s">
        <v>2141</v>
      </c>
      <c r="BA4" s="174" t="s">
        <v>2141</v>
      </c>
      <c r="BB4" s="174" t="s">
        <v>21</v>
      </c>
      <c r="BC4" s="174" t="s">
        <v>2142</v>
      </c>
      <c r="BD4" s="174" t="s">
        <v>87</v>
      </c>
    </row>
    <row r="5" spans="2:56" ht="6.95" customHeight="1">
      <c r="B5" s="21"/>
      <c r="L5" s="21"/>
      <c r="AZ5" s="174" t="s">
        <v>2143</v>
      </c>
      <c r="BA5" s="174" t="s">
        <v>2144</v>
      </c>
      <c r="BB5" s="174" t="s">
        <v>144</v>
      </c>
      <c r="BC5" s="174" t="s">
        <v>2145</v>
      </c>
      <c r="BD5" s="174" t="s">
        <v>87</v>
      </c>
    </row>
    <row r="6" spans="2:56" ht="12" customHeight="1">
      <c r="B6" s="21"/>
      <c r="D6" s="28" t="s">
        <v>16</v>
      </c>
      <c r="L6" s="21"/>
      <c r="AZ6" s="174" t="s">
        <v>2146</v>
      </c>
      <c r="BA6" s="174" t="s">
        <v>2147</v>
      </c>
      <c r="BB6" s="174" t="s">
        <v>144</v>
      </c>
      <c r="BC6" s="174" t="s">
        <v>2148</v>
      </c>
      <c r="BD6" s="174" t="s">
        <v>87</v>
      </c>
    </row>
    <row r="7" spans="2:56" ht="16.5" customHeight="1">
      <c r="B7" s="21"/>
      <c r="E7" s="325" t="str">
        <f>'Rekapitulace stavby'!K6</f>
        <v>PK Roztoky – rekonstrukce</v>
      </c>
      <c r="F7" s="326"/>
      <c r="G7" s="326"/>
      <c r="H7" s="326"/>
      <c r="L7" s="21"/>
      <c r="AZ7" s="174" t="s">
        <v>2149</v>
      </c>
      <c r="BA7" s="174" t="s">
        <v>2150</v>
      </c>
      <c r="BB7" s="174" t="s">
        <v>144</v>
      </c>
      <c r="BC7" s="174" t="s">
        <v>2151</v>
      </c>
      <c r="BD7" s="174" t="s">
        <v>87</v>
      </c>
    </row>
    <row r="8" spans="2:56" s="1" customFormat="1" ht="12" customHeight="1">
      <c r="B8" s="33"/>
      <c r="D8" s="28" t="s">
        <v>101</v>
      </c>
      <c r="L8" s="33"/>
      <c r="AZ8" s="174" t="s">
        <v>2152</v>
      </c>
      <c r="BA8" s="174" t="s">
        <v>2152</v>
      </c>
      <c r="BB8" s="174" t="s">
        <v>144</v>
      </c>
      <c r="BC8" s="174" t="s">
        <v>2153</v>
      </c>
      <c r="BD8" s="174" t="s">
        <v>87</v>
      </c>
    </row>
    <row r="9" spans="2:56" s="1" customFormat="1" ht="16.5" customHeight="1">
      <c r="B9" s="33"/>
      <c r="E9" s="288" t="s">
        <v>2154</v>
      </c>
      <c r="F9" s="327"/>
      <c r="G9" s="327"/>
      <c r="H9" s="327"/>
      <c r="L9" s="33"/>
      <c r="AZ9" s="174" t="s">
        <v>2155</v>
      </c>
      <c r="BA9" s="174" t="s">
        <v>2156</v>
      </c>
      <c r="BB9" s="174" t="s">
        <v>144</v>
      </c>
      <c r="BC9" s="174" t="s">
        <v>2157</v>
      </c>
      <c r="BD9" s="174" t="s">
        <v>87</v>
      </c>
    </row>
    <row r="10" spans="2:56" s="1" customFormat="1" ht="11.25">
      <c r="B10" s="33"/>
      <c r="L10" s="33"/>
      <c r="AZ10" s="174" t="s">
        <v>2158</v>
      </c>
      <c r="BA10" s="174" t="s">
        <v>2159</v>
      </c>
      <c r="BB10" s="174" t="s">
        <v>484</v>
      </c>
      <c r="BC10" s="174" t="s">
        <v>2160</v>
      </c>
      <c r="BD10" s="174" t="s">
        <v>87</v>
      </c>
    </row>
    <row r="11" spans="2:5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21</v>
      </c>
      <c r="L11" s="33"/>
      <c r="AZ11" s="174" t="s">
        <v>2161</v>
      </c>
      <c r="BA11" s="174" t="s">
        <v>2162</v>
      </c>
      <c r="BB11" s="174" t="s">
        <v>213</v>
      </c>
      <c r="BC11" s="174" t="s">
        <v>2163</v>
      </c>
      <c r="BD11" s="174" t="s">
        <v>87</v>
      </c>
    </row>
    <row r="12" spans="2:56" s="1" customFormat="1" ht="12" customHeight="1">
      <c r="B12" s="33"/>
      <c r="D12" s="28" t="s">
        <v>22</v>
      </c>
      <c r="F12" s="26" t="s">
        <v>103</v>
      </c>
      <c r="I12" s="28" t="s">
        <v>24</v>
      </c>
      <c r="J12" s="50" t="str">
        <f>'Rekapitulace stavby'!AN8</f>
        <v>9. 7. 2025</v>
      </c>
      <c r="L12" s="33"/>
      <c r="AZ12" s="174" t="s">
        <v>2164</v>
      </c>
      <c r="BA12" s="174" t="s">
        <v>2164</v>
      </c>
      <c r="BB12" s="174" t="s">
        <v>484</v>
      </c>
      <c r="BC12" s="174" t="s">
        <v>2165</v>
      </c>
      <c r="BD12" s="174" t="s">
        <v>87</v>
      </c>
    </row>
    <row r="13" spans="2:56" s="1" customFormat="1" ht="10.9" customHeight="1">
      <c r="B13" s="33"/>
      <c r="L13" s="33"/>
      <c r="AZ13" s="174" t="s">
        <v>2166</v>
      </c>
      <c r="BA13" s="174" t="s">
        <v>2167</v>
      </c>
      <c r="BB13" s="174" t="s">
        <v>484</v>
      </c>
      <c r="BC13" s="174" t="s">
        <v>2168</v>
      </c>
      <c r="BD13" s="174" t="s">
        <v>87</v>
      </c>
    </row>
    <row r="14" spans="2:56" s="1" customFormat="1" ht="12" customHeight="1">
      <c r="B14" s="33"/>
      <c r="D14" s="28" t="s">
        <v>26</v>
      </c>
      <c r="I14" s="28" t="s">
        <v>27</v>
      </c>
      <c r="J14" s="26" t="s">
        <v>28</v>
      </c>
      <c r="L14" s="33"/>
      <c r="AZ14" s="174" t="s">
        <v>2169</v>
      </c>
      <c r="BA14" s="174" t="s">
        <v>2170</v>
      </c>
      <c r="BB14" s="174" t="s">
        <v>144</v>
      </c>
      <c r="BC14" s="174" t="s">
        <v>2171</v>
      </c>
      <c r="BD14" s="174" t="s">
        <v>87</v>
      </c>
    </row>
    <row r="15" spans="2:56" s="1" customFormat="1" ht="18" customHeight="1">
      <c r="B15" s="33"/>
      <c r="E15" s="26" t="s">
        <v>29</v>
      </c>
      <c r="I15" s="28" t="s">
        <v>30</v>
      </c>
      <c r="J15" s="26" t="s">
        <v>31</v>
      </c>
      <c r="L15" s="33"/>
      <c r="AZ15" s="174" t="s">
        <v>2172</v>
      </c>
      <c r="BA15" s="174" t="s">
        <v>2173</v>
      </c>
      <c r="BB15" s="174" t="s">
        <v>144</v>
      </c>
      <c r="BC15" s="174" t="s">
        <v>2174</v>
      </c>
      <c r="BD15" s="174" t="s">
        <v>87</v>
      </c>
    </row>
    <row r="16" spans="2:56" s="1" customFormat="1" ht="6.95" customHeight="1">
      <c r="B16" s="33"/>
      <c r="L16" s="33"/>
      <c r="AZ16" s="174" t="s">
        <v>2175</v>
      </c>
      <c r="BA16" s="174" t="s">
        <v>2175</v>
      </c>
      <c r="BB16" s="174" t="s">
        <v>484</v>
      </c>
      <c r="BC16" s="174" t="s">
        <v>2176</v>
      </c>
      <c r="BD16" s="174" t="s">
        <v>87</v>
      </c>
    </row>
    <row r="17" spans="2:56" s="1" customFormat="1" ht="12" customHeight="1">
      <c r="B17" s="33"/>
      <c r="D17" s="28" t="s">
        <v>32</v>
      </c>
      <c r="I17" s="28" t="s">
        <v>27</v>
      </c>
      <c r="J17" s="29" t="str">
        <f>'Rekapitulace stavby'!AN13</f>
        <v>Vyplň údaj</v>
      </c>
      <c r="L17" s="33"/>
      <c r="AZ17" s="174" t="s">
        <v>2177</v>
      </c>
      <c r="BA17" s="174" t="s">
        <v>2178</v>
      </c>
      <c r="BB17" s="174" t="s">
        <v>144</v>
      </c>
      <c r="BC17" s="174" t="s">
        <v>2179</v>
      </c>
      <c r="BD17" s="174" t="s">
        <v>87</v>
      </c>
    </row>
    <row r="18" spans="2:56" s="1" customFormat="1" ht="18" customHeight="1">
      <c r="B18" s="33"/>
      <c r="E18" s="328" t="str">
        <f>'Rekapitulace stavby'!E14</f>
        <v>Vyplň údaj</v>
      </c>
      <c r="F18" s="309"/>
      <c r="G18" s="309"/>
      <c r="H18" s="309"/>
      <c r="I18" s="28" t="s">
        <v>30</v>
      </c>
      <c r="J18" s="29" t="str">
        <f>'Rekapitulace stavby'!AN14</f>
        <v>Vyplň údaj</v>
      </c>
      <c r="L18" s="33"/>
      <c r="AZ18" s="174" t="s">
        <v>2180</v>
      </c>
      <c r="BA18" s="174" t="s">
        <v>2181</v>
      </c>
      <c r="BB18" s="174" t="s">
        <v>144</v>
      </c>
      <c r="BC18" s="174" t="s">
        <v>2182</v>
      </c>
      <c r="BD18" s="174" t="s">
        <v>87</v>
      </c>
    </row>
    <row r="19" spans="2:56" s="1" customFormat="1" ht="6.95" customHeight="1">
      <c r="B19" s="33"/>
      <c r="L19" s="33"/>
      <c r="AZ19" s="174" t="s">
        <v>2183</v>
      </c>
      <c r="BA19" s="174" t="s">
        <v>2183</v>
      </c>
      <c r="BB19" s="174" t="s">
        <v>484</v>
      </c>
      <c r="BC19" s="174" t="s">
        <v>2184</v>
      </c>
      <c r="BD19" s="174" t="s">
        <v>87</v>
      </c>
    </row>
    <row r="20" spans="2:56" s="1" customFormat="1" ht="12" customHeight="1">
      <c r="B20" s="33"/>
      <c r="D20" s="28" t="s">
        <v>34</v>
      </c>
      <c r="I20" s="28" t="s">
        <v>27</v>
      </c>
      <c r="J20" s="26" t="s">
        <v>35</v>
      </c>
      <c r="L20" s="33"/>
      <c r="AZ20" s="174" t="s">
        <v>579</v>
      </c>
      <c r="BA20" s="174" t="s">
        <v>579</v>
      </c>
      <c r="BB20" s="174" t="s">
        <v>574</v>
      </c>
      <c r="BC20" s="174" t="s">
        <v>2185</v>
      </c>
      <c r="BD20" s="174" t="s">
        <v>87</v>
      </c>
    </row>
    <row r="21" spans="2:56" s="1" customFormat="1" ht="18" customHeight="1">
      <c r="B21" s="33"/>
      <c r="E21" s="26" t="s">
        <v>36</v>
      </c>
      <c r="I21" s="28" t="s">
        <v>30</v>
      </c>
      <c r="J21" s="26" t="s">
        <v>37</v>
      </c>
      <c r="L21" s="33"/>
      <c r="AZ21" s="174" t="s">
        <v>2186</v>
      </c>
      <c r="BA21" s="174" t="s">
        <v>2187</v>
      </c>
      <c r="BB21" s="174" t="s">
        <v>484</v>
      </c>
      <c r="BC21" s="174" t="s">
        <v>2188</v>
      </c>
      <c r="BD21" s="174" t="s">
        <v>87</v>
      </c>
    </row>
    <row r="22" spans="2:56" s="1" customFormat="1" ht="6.95" customHeight="1">
      <c r="B22" s="33"/>
      <c r="L22" s="33"/>
      <c r="AZ22" s="174" t="s">
        <v>2189</v>
      </c>
      <c r="BA22" s="174" t="s">
        <v>2190</v>
      </c>
      <c r="BB22" s="174" t="s">
        <v>590</v>
      </c>
      <c r="BC22" s="174" t="s">
        <v>2191</v>
      </c>
      <c r="BD22" s="174" t="s">
        <v>87</v>
      </c>
    </row>
    <row r="23" spans="2:56" s="1" customFormat="1" ht="12" customHeight="1">
      <c r="B23" s="33"/>
      <c r="D23" s="28" t="s">
        <v>39</v>
      </c>
      <c r="I23" s="28" t="s">
        <v>27</v>
      </c>
      <c r="J23" s="26" t="s">
        <v>21</v>
      </c>
      <c r="L23" s="33"/>
      <c r="AZ23" s="174" t="s">
        <v>2192</v>
      </c>
      <c r="BA23" s="174" t="s">
        <v>2193</v>
      </c>
      <c r="BB23" s="174" t="s">
        <v>590</v>
      </c>
      <c r="BC23" s="174" t="s">
        <v>2194</v>
      </c>
      <c r="BD23" s="174" t="s">
        <v>87</v>
      </c>
    </row>
    <row r="24" spans="2:56" s="1" customFormat="1" ht="18" customHeight="1">
      <c r="B24" s="33"/>
      <c r="E24" s="26" t="s">
        <v>40</v>
      </c>
      <c r="I24" s="28" t="s">
        <v>30</v>
      </c>
      <c r="J24" s="26" t="s">
        <v>21</v>
      </c>
      <c r="L24" s="33"/>
      <c r="AZ24" s="174" t="s">
        <v>2195</v>
      </c>
      <c r="BA24" s="174" t="s">
        <v>2196</v>
      </c>
      <c r="BB24" s="174" t="s">
        <v>590</v>
      </c>
      <c r="BC24" s="174" t="s">
        <v>2197</v>
      </c>
      <c r="BD24" s="174" t="s">
        <v>87</v>
      </c>
    </row>
    <row r="25" spans="2:56" s="1" customFormat="1" ht="6.95" customHeight="1">
      <c r="B25" s="33"/>
      <c r="L25" s="33"/>
      <c r="AZ25" s="174" t="s">
        <v>2198</v>
      </c>
      <c r="BA25" s="174" t="s">
        <v>2199</v>
      </c>
      <c r="BB25" s="174" t="s">
        <v>590</v>
      </c>
      <c r="BC25" s="174" t="s">
        <v>2200</v>
      </c>
      <c r="BD25" s="174" t="s">
        <v>87</v>
      </c>
    </row>
    <row r="26" spans="2:56" s="1" customFormat="1" ht="12" customHeight="1">
      <c r="B26" s="33"/>
      <c r="D26" s="28" t="s">
        <v>41</v>
      </c>
      <c r="L26" s="33"/>
      <c r="AZ26" s="174" t="s">
        <v>2201</v>
      </c>
      <c r="BA26" s="174" t="s">
        <v>2202</v>
      </c>
      <c r="BB26" s="174" t="s">
        <v>574</v>
      </c>
      <c r="BC26" s="174" t="s">
        <v>2203</v>
      </c>
      <c r="BD26" s="174" t="s">
        <v>87</v>
      </c>
    </row>
    <row r="27" spans="2:56" s="7" customFormat="1" ht="16.5" customHeight="1">
      <c r="B27" s="87"/>
      <c r="E27" s="314" t="s">
        <v>21</v>
      </c>
      <c r="F27" s="314"/>
      <c r="G27" s="314"/>
      <c r="H27" s="314"/>
      <c r="L27" s="87"/>
      <c r="AZ27" s="175" t="s">
        <v>650</v>
      </c>
      <c r="BA27" s="175" t="s">
        <v>2204</v>
      </c>
      <c r="BB27" s="175" t="s">
        <v>574</v>
      </c>
      <c r="BC27" s="175" t="s">
        <v>2205</v>
      </c>
      <c r="BD27" s="175" t="s">
        <v>87</v>
      </c>
    </row>
    <row r="28" spans="2:56" s="1" customFormat="1" ht="6.95" customHeight="1">
      <c r="B28" s="33"/>
      <c r="L28" s="33"/>
      <c r="AZ28" s="174" t="s">
        <v>2206</v>
      </c>
      <c r="BA28" s="174" t="s">
        <v>2207</v>
      </c>
      <c r="BB28" s="174" t="s">
        <v>144</v>
      </c>
      <c r="BC28" s="174" t="s">
        <v>2208</v>
      </c>
      <c r="BD28" s="174" t="s">
        <v>87</v>
      </c>
    </row>
    <row r="29" spans="2:56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  <c r="AZ29" s="174" t="s">
        <v>653</v>
      </c>
      <c r="BA29" s="174" t="s">
        <v>654</v>
      </c>
      <c r="BB29" s="174" t="s">
        <v>484</v>
      </c>
      <c r="BC29" s="174" t="s">
        <v>2209</v>
      </c>
      <c r="BD29" s="174" t="s">
        <v>87</v>
      </c>
    </row>
    <row r="30" spans="2:56" s="1" customFormat="1" ht="25.35" customHeight="1">
      <c r="B30" s="33"/>
      <c r="D30" s="88" t="s">
        <v>43</v>
      </c>
      <c r="J30" s="64">
        <f>ROUND(J95, 2)</f>
        <v>0</v>
      </c>
      <c r="L30" s="33"/>
      <c r="AZ30" s="174" t="s">
        <v>2210</v>
      </c>
      <c r="BA30" s="174" t="s">
        <v>2211</v>
      </c>
      <c r="BB30" s="174" t="s">
        <v>574</v>
      </c>
      <c r="BC30" s="174" t="s">
        <v>2212</v>
      </c>
      <c r="BD30" s="174" t="s">
        <v>87</v>
      </c>
    </row>
    <row r="31" spans="2:56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  <c r="AZ31" s="174" t="s">
        <v>2213</v>
      </c>
      <c r="BA31" s="174" t="s">
        <v>2214</v>
      </c>
      <c r="BB31" s="174" t="s">
        <v>574</v>
      </c>
      <c r="BC31" s="174" t="s">
        <v>2215</v>
      </c>
      <c r="BD31" s="174" t="s">
        <v>87</v>
      </c>
    </row>
    <row r="32" spans="2:56" s="1" customFormat="1" ht="14.45" customHeight="1">
      <c r="B32" s="33"/>
      <c r="F32" s="36" t="s">
        <v>45</v>
      </c>
      <c r="I32" s="36" t="s">
        <v>44</v>
      </c>
      <c r="J32" s="36" t="s">
        <v>46</v>
      </c>
      <c r="L32" s="33"/>
      <c r="AZ32" s="174" t="s">
        <v>2216</v>
      </c>
      <c r="BA32" s="174" t="s">
        <v>2216</v>
      </c>
      <c r="BB32" s="174" t="s">
        <v>144</v>
      </c>
      <c r="BC32" s="174" t="s">
        <v>2217</v>
      </c>
      <c r="BD32" s="174" t="s">
        <v>87</v>
      </c>
    </row>
    <row r="33" spans="2:56" s="1" customFormat="1" ht="14.45" customHeight="1">
      <c r="B33" s="33"/>
      <c r="D33" s="53" t="s">
        <v>47</v>
      </c>
      <c r="E33" s="28" t="s">
        <v>48</v>
      </c>
      <c r="F33" s="89">
        <f>ROUND((SUM(BE95:BE688)),  2)</f>
        <v>0</v>
      </c>
      <c r="I33" s="90">
        <v>0.21</v>
      </c>
      <c r="J33" s="89">
        <f>ROUND(((SUM(BE95:BE688))*I33),  2)</f>
        <v>0</v>
      </c>
      <c r="L33" s="33"/>
      <c r="AZ33" s="174" t="s">
        <v>2218</v>
      </c>
      <c r="BA33" s="174" t="s">
        <v>2218</v>
      </c>
      <c r="BB33" s="174" t="s">
        <v>144</v>
      </c>
      <c r="BC33" s="174" t="s">
        <v>2219</v>
      </c>
      <c r="BD33" s="174" t="s">
        <v>87</v>
      </c>
    </row>
    <row r="34" spans="2:56" s="1" customFormat="1" ht="14.45" customHeight="1">
      <c r="B34" s="33"/>
      <c r="E34" s="28" t="s">
        <v>49</v>
      </c>
      <c r="F34" s="89">
        <f>ROUND((SUM(BF95:BF688)),  2)</f>
        <v>0</v>
      </c>
      <c r="I34" s="90">
        <v>0.12</v>
      </c>
      <c r="J34" s="89">
        <f>ROUND(((SUM(BF95:BF688))*I34),  2)</f>
        <v>0</v>
      </c>
      <c r="L34" s="33"/>
    </row>
    <row r="35" spans="2:56" s="1" customFormat="1" ht="14.45" hidden="1" customHeight="1">
      <c r="B35" s="33"/>
      <c r="E35" s="28" t="s">
        <v>50</v>
      </c>
      <c r="F35" s="89">
        <f>ROUND((SUM(BG95:BG688)),  2)</f>
        <v>0</v>
      </c>
      <c r="I35" s="90">
        <v>0.21</v>
      </c>
      <c r="J35" s="89">
        <f>0</f>
        <v>0</v>
      </c>
      <c r="L35" s="33"/>
    </row>
    <row r="36" spans="2:56" s="1" customFormat="1" ht="14.45" hidden="1" customHeight="1">
      <c r="B36" s="33"/>
      <c r="E36" s="28" t="s">
        <v>51</v>
      </c>
      <c r="F36" s="89">
        <f>ROUND((SUM(BH95:BH688)),  2)</f>
        <v>0</v>
      </c>
      <c r="I36" s="90">
        <v>0.12</v>
      </c>
      <c r="J36" s="89">
        <f>0</f>
        <v>0</v>
      </c>
      <c r="L36" s="33"/>
    </row>
    <row r="37" spans="2:56" s="1" customFormat="1" ht="14.45" hidden="1" customHeight="1">
      <c r="B37" s="33"/>
      <c r="E37" s="28" t="s">
        <v>52</v>
      </c>
      <c r="F37" s="89">
        <f>ROUND((SUM(BI95:BI688)),  2)</f>
        <v>0</v>
      </c>
      <c r="I37" s="90">
        <v>0</v>
      </c>
      <c r="J37" s="89">
        <f>0</f>
        <v>0</v>
      </c>
      <c r="L37" s="33"/>
    </row>
    <row r="38" spans="2:56" s="1" customFormat="1" ht="6.95" customHeight="1">
      <c r="B38" s="33"/>
      <c r="L38" s="33"/>
    </row>
    <row r="39" spans="2:56" s="1" customFormat="1" ht="25.35" customHeight="1">
      <c r="B39" s="33"/>
      <c r="C39" s="91"/>
      <c r="D39" s="92" t="s">
        <v>53</v>
      </c>
      <c r="E39" s="55"/>
      <c r="F39" s="55"/>
      <c r="G39" s="93" t="s">
        <v>54</v>
      </c>
      <c r="H39" s="94" t="s">
        <v>55</v>
      </c>
      <c r="I39" s="55"/>
      <c r="J39" s="95">
        <f>SUM(J30:J37)</f>
        <v>0</v>
      </c>
      <c r="K39" s="96"/>
      <c r="L39" s="33"/>
    </row>
    <row r="40" spans="2:56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56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56" s="1" customFormat="1" ht="24.95" customHeight="1">
      <c r="B45" s="33"/>
      <c r="C45" s="22" t="s">
        <v>104</v>
      </c>
      <c r="L45" s="33"/>
    </row>
    <row r="46" spans="2:56" s="1" customFormat="1" ht="6.95" customHeight="1">
      <c r="B46" s="33"/>
      <c r="L46" s="33"/>
    </row>
    <row r="47" spans="2:56" s="1" customFormat="1" ht="12" customHeight="1">
      <c r="B47" s="33"/>
      <c r="C47" s="28" t="s">
        <v>16</v>
      </c>
      <c r="L47" s="33"/>
    </row>
    <row r="48" spans="2:56" s="1" customFormat="1" ht="16.5" customHeight="1">
      <c r="B48" s="33"/>
      <c r="E48" s="325" t="str">
        <f>E7</f>
        <v>PK Roztoky – rekonstrukce</v>
      </c>
      <c r="F48" s="326"/>
      <c r="G48" s="326"/>
      <c r="H48" s="326"/>
      <c r="L48" s="33"/>
    </row>
    <row r="49" spans="2:47" s="1" customFormat="1" ht="12" customHeight="1">
      <c r="B49" s="33"/>
      <c r="C49" s="28" t="s">
        <v>101</v>
      </c>
      <c r="L49" s="33"/>
    </row>
    <row r="50" spans="2:47" s="1" customFormat="1" ht="16.5" customHeight="1">
      <c r="B50" s="33"/>
      <c r="E50" s="288" t="str">
        <f>E9</f>
        <v>SO 02 - Rekonstrukce vystrojení plavební komory</v>
      </c>
      <c r="F50" s="327"/>
      <c r="G50" s="327"/>
      <c r="H50" s="327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22</v>
      </c>
      <c r="F52" s="26" t="str">
        <f>F12</f>
        <v xml:space="preserve"> </v>
      </c>
      <c r="I52" s="28" t="s">
        <v>24</v>
      </c>
      <c r="J52" s="50" t="str">
        <f>IF(J12="","",J12)</f>
        <v>9. 7. 2025</v>
      </c>
      <c r="L52" s="33"/>
    </row>
    <row r="53" spans="2:47" s="1" customFormat="1" ht="6.95" customHeight="1">
      <c r="B53" s="33"/>
      <c r="L53" s="33"/>
    </row>
    <row r="54" spans="2:47" s="1" customFormat="1" ht="15.2" customHeight="1">
      <c r="B54" s="33"/>
      <c r="C54" s="28" t="s">
        <v>26</v>
      </c>
      <c r="F54" s="26" t="str">
        <f>E15</f>
        <v>Povodí Vltavy, státní podnik</v>
      </c>
      <c r="I54" s="28" t="s">
        <v>34</v>
      </c>
      <c r="J54" s="31" t="str">
        <f>E21</f>
        <v>AQUATIS a. s.</v>
      </c>
      <c r="L54" s="33"/>
    </row>
    <row r="55" spans="2:47" s="1" customFormat="1" ht="15.2" customHeight="1">
      <c r="B55" s="33"/>
      <c r="C55" s="28" t="s">
        <v>32</v>
      </c>
      <c r="F55" s="26" t="str">
        <f>IF(E18="","",E18)</f>
        <v>Vyplň údaj</v>
      </c>
      <c r="I55" s="28" t="s">
        <v>39</v>
      </c>
      <c r="J55" s="31" t="str">
        <f>E24</f>
        <v>Bc. Aneta Patková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105</v>
      </c>
      <c r="D57" s="91"/>
      <c r="E57" s="91"/>
      <c r="F57" s="91"/>
      <c r="G57" s="91"/>
      <c r="H57" s="91"/>
      <c r="I57" s="91"/>
      <c r="J57" s="98" t="s">
        <v>106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99" t="s">
        <v>75</v>
      </c>
      <c r="J59" s="64">
        <f>J95</f>
        <v>0</v>
      </c>
      <c r="L59" s="33"/>
      <c r="AU59" s="18" t="s">
        <v>107</v>
      </c>
    </row>
    <row r="60" spans="2:47" s="8" customFormat="1" ht="24.95" customHeight="1">
      <c r="B60" s="100"/>
      <c r="D60" s="101" t="s">
        <v>735</v>
      </c>
      <c r="E60" s="102"/>
      <c r="F60" s="102"/>
      <c r="G60" s="102"/>
      <c r="H60" s="102"/>
      <c r="I60" s="102"/>
      <c r="J60" s="103">
        <f>J96</f>
        <v>0</v>
      </c>
      <c r="L60" s="100"/>
    </row>
    <row r="61" spans="2:47" s="9" customFormat="1" ht="19.899999999999999" customHeight="1">
      <c r="B61" s="104"/>
      <c r="D61" s="105" t="s">
        <v>739</v>
      </c>
      <c r="E61" s="106"/>
      <c r="F61" s="106"/>
      <c r="G61" s="106"/>
      <c r="H61" s="106"/>
      <c r="I61" s="106"/>
      <c r="J61" s="107">
        <f>J97</f>
        <v>0</v>
      </c>
      <c r="L61" s="104"/>
    </row>
    <row r="62" spans="2:47" s="9" customFormat="1" ht="19.899999999999999" customHeight="1">
      <c r="B62" s="104"/>
      <c r="D62" s="105" t="s">
        <v>743</v>
      </c>
      <c r="E62" s="106"/>
      <c r="F62" s="106"/>
      <c r="G62" s="106"/>
      <c r="H62" s="106"/>
      <c r="I62" s="106"/>
      <c r="J62" s="107">
        <f>J210</f>
        <v>0</v>
      </c>
      <c r="L62" s="104"/>
    </row>
    <row r="63" spans="2:47" s="9" customFormat="1" ht="19.899999999999999" customHeight="1">
      <c r="B63" s="104"/>
      <c r="D63" s="105" t="s">
        <v>747</v>
      </c>
      <c r="E63" s="106"/>
      <c r="F63" s="106"/>
      <c r="G63" s="106"/>
      <c r="H63" s="106"/>
      <c r="I63" s="106"/>
      <c r="J63" s="107">
        <f>J255</f>
        <v>0</v>
      </c>
      <c r="L63" s="104"/>
    </row>
    <row r="64" spans="2:47" s="9" customFormat="1" ht="19.899999999999999" customHeight="1">
      <c r="B64" s="104"/>
      <c r="D64" s="105" t="s">
        <v>751</v>
      </c>
      <c r="E64" s="106"/>
      <c r="F64" s="106"/>
      <c r="G64" s="106"/>
      <c r="H64" s="106"/>
      <c r="I64" s="106"/>
      <c r="J64" s="107">
        <f>J326</f>
        <v>0</v>
      </c>
      <c r="L64" s="104"/>
    </row>
    <row r="65" spans="2:12" s="9" customFormat="1" ht="19.899999999999999" customHeight="1">
      <c r="B65" s="104"/>
      <c r="D65" s="105" t="s">
        <v>2220</v>
      </c>
      <c r="E65" s="106"/>
      <c r="F65" s="106"/>
      <c r="G65" s="106"/>
      <c r="H65" s="106"/>
      <c r="I65" s="106"/>
      <c r="J65" s="107">
        <f>J345</f>
        <v>0</v>
      </c>
      <c r="L65" s="104"/>
    </row>
    <row r="66" spans="2:12" s="9" customFormat="1" ht="19.899999999999999" customHeight="1">
      <c r="B66" s="104"/>
      <c r="D66" s="105" t="s">
        <v>758</v>
      </c>
      <c r="E66" s="106"/>
      <c r="F66" s="106"/>
      <c r="G66" s="106"/>
      <c r="H66" s="106"/>
      <c r="I66" s="106"/>
      <c r="J66" s="107">
        <f>J354</f>
        <v>0</v>
      </c>
      <c r="L66" s="104"/>
    </row>
    <row r="67" spans="2:12" s="9" customFormat="1" ht="19.899999999999999" customHeight="1">
      <c r="B67" s="104"/>
      <c r="D67" s="105" t="s">
        <v>762</v>
      </c>
      <c r="E67" s="106"/>
      <c r="F67" s="106"/>
      <c r="G67" s="106"/>
      <c r="H67" s="106"/>
      <c r="I67" s="106"/>
      <c r="J67" s="107">
        <f>J366</f>
        <v>0</v>
      </c>
      <c r="L67" s="104"/>
    </row>
    <row r="68" spans="2:12" s="9" customFormat="1" ht="19.899999999999999" customHeight="1">
      <c r="B68" s="104"/>
      <c r="D68" s="105" t="s">
        <v>766</v>
      </c>
      <c r="E68" s="106"/>
      <c r="F68" s="106"/>
      <c r="G68" s="106"/>
      <c r="H68" s="106"/>
      <c r="I68" s="106"/>
      <c r="J68" s="107">
        <f>J520</f>
        <v>0</v>
      </c>
      <c r="L68" s="104"/>
    </row>
    <row r="69" spans="2:12" s="9" customFormat="1" ht="19.899999999999999" customHeight="1">
      <c r="B69" s="104"/>
      <c r="D69" s="105" t="s">
        <v>770</v>
      </c>
      <c r="E69" s="106"/>
      <c r="F69" s="106"/>
      <c r="G69" s="106"/>
      <c r="H69" s="106"/>
      <c r="I69" s="106"/>
      <c r="J69" s="107">
        <f>J528</f>
        <v>0</v>
      </c>
      <c r="L69" s="104"/>
    </row>
    <row r="70" spans="2:12" s="8" customFormat="1" ht="24.95" customHeight="1">
      <c r="B70" s="100"/>
      <c r="D70" s="101" t="s">
        <v>774</v>
      </c>
      <c r="E70" s="102"/>
      <c r="F70" s="102"/>
      <c r="G70" s="102"/>
      <c r="H70" s="102"/>
      <c r="I70" s="102"/>
      <c r="J70" s="103">
        <f>J542</f>
        <v>0</v>
      </c>
      <c r="L70" s="100"/>
    </row>
    <row r="71" spans="2:12" s="9" customFormat="1" ht="19.899999999999999" customHeight="1">
      <c r="B71" s="104"/>
      <c r="D71" s="105" t="s">
        <v>2221</v>
      </c>
      <c r="E71" s="106"/>
      <c r="F71" s="106"/>
      <c r="G71" s="106"/>
      <c r="H71" s="106"/>
      <c r="I71" s="106"/>
      <c r="J71" s="107">
        <f>J543</f>
        <v>0</v>
      </c>
      <c r="L71" s="104"/>
    </row>
    <row r="72" spans="2:12" s="9" customFormat="1" ht="19.899999999999999" customHeight="1">
      <c r="B72" s="104"/>
      <c r="D72" s="105" t="s">
        <v>782</v>
      </c>
      <c r="E72" s="106"/>
      <c r="F72" s="106"/>
      <c r="G72" s="106"/>
      <c r="H72" s="106"/>
      <c r="I72" s="106"/>
      <c r="J72" s="107">
        <f>J552</f>
        <v>0</v>
      </c>
      <c r="L72" s="104"/>
    </row>
    <row r="73" spans="2:12" s="9" customFormat="1" ht="19.899999999999999" customHeight="1">
      <c r="B73" s="104"/>
      <c r="D73" s="105" t="s">
        <v>2222</v>
      </c>
      <c r="E73" s="106"/>
      <c r="F73" s="106"/>
      <c r="G73" s="106"/>
      <c r="H73" s="106"/>
      <c r="I73" s="106"/>
      <c r="J73" s="107">
        <f>J662</f>
        <v>0</v>
      </c>
      <c r="L73" s="104"/>
    </row>
    <row r="74" spans="2:12" s="8" customFormat="1" ht="24.95" customHeight="1">
      <c r="B74" s="100"/>
      <c r="D74" s="101" t="s">
        <v>785</v>
      </c>
      <c r="E74" s="102"/>
      <c r="F74" s="102"/>
      <c r="G74" s="102"/>
      <c r="H74" s="102"/>
      <c r="I74" s="102"/>
      <c r="J74" s="103">
        <f>J676</f>
        <v>0</v>
      </c>
      <c r="L74" s="100"/>
    </row>
    <row r="75" spans="2:12" s="9" customFormat="1" ht="19.899999999999999" customHeight="1">
      <c r="B75" s="104"/>
      <c r="D75" s="105" t="s">
        <v>2223</v>
      </c>
      <c r="E75" s="106"/>
      <c r="F75" s="106"/>
      <c r="G75" s="106"/>
      <c r="H75" s="106"/>
      <c r="I75" s="106"/>
      <c r="J75" s="107">
        <f>J677</f>
        <v>0</v>
      </c>
      <c r="L75" s="104"/>
    </row>
    <row r="76" spans="2:12" s="1" customFormat="1" ht="21.75" customHeight="1">
      <c r="B76" s="33"/>
      <c r="L76" s="33"/>
    </row>
    <row r="77" spans="2:12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3"/>
    </row>
    <row r="81" spans="2:63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3"/>
    </row>
    <row r="82" spans="2:63" s="1" customFormat="1" ht="24.95" customHeight="1">
      <c r="B82" s="33"/>
      <c r="C82" s="22" t="s">
        <v>122</v>
      </c>
      <c r="L82" s="33"/>
    </row>
    <row r="83" spans="2:63" s="1" customFormat="1" ht="6.95" customHeight="1">
      <c r="B83" s="33"/>
      <c r="L83" s="33"/>
    </row>
    <row r="84" spans="2:63" s="1" customFormat="1" ht="12" customHeight="1">
      <c r="B84" s="33"/>
      <c r="C84" s="28" t="s">
        <v>16</v>
      </c>
      <c r="L84" s="33"/>
    </row>
    <row r="85" spans="2:63" s="1" customFormat="1" ht="16.5" customHeight="1">
      <c r="B85" s="33"/>
      <c r="E85" s="325" t="str">
        <f>E7</f>
        <v>PK Roztoky – rekonstrukce</v>
      </c>
      <c r="F85" s="326"/>
      <c r="G85" s="326"/>
      <c r="H85" s="326"/>
      <c r="L85" s="33"/>
    </row>
    <row r="86" spans="2:63" s="1" customFormat="1" ht="12" customHeight="1">
      <c r="B86" s="33"/>
      <c r="C86" s="28" t="s">
        <v>101</v>
      </c>
      <c r="L86" s="33"/>
    </row>
    <row r="87" spans="2:63" s="1" customFormat="1" ht="16.5" customHeight="1">
      <c r="B87" s="33"/>
      <c r="E87" s="288" t="str">
        <f>E9</f>
        <v>SO 02 - Rekonstrukce vystrojení plavební komory</v>
      </c>
      <c r="F87" s="327"/>
      <c r="G87" s="327"/>
      <c r="H87" s="327"/>
      <c r="L87" s="33"/>
    </row>
    <row r="88" spans="2:63" s="1" customFormat="1" ht="6.95" customHeight="1">
      <c r="B88" s="33"/>
      <c r="L88" s="33"/>
    </row>
    <row r="89" spans="2:63" s="1" customFormat="1" ht="12" customHeight="1">
      <c r="B89" s="33"/>
      <c r="C89" s="28" t="s">
        <v>22</v>
      </c>
      <c r="F89" s="26" t="str">
        <f>F12</f>
        <v xml:space="preserve"> </v>
      </c>
      <c r="I89" s="28" t="s">
        <v>24</v>
      </c>
      <c r="J89" s="50" t="str">
        <f>IF(J12="","",J12)</f>
        <v>9. 7. 2025</v>
      </c>
      <c r="L89" s="33"/>
    </row>
    <row r="90" spans="2:63" s="1" customFormat="1" ht="6.95" customHeight="1">
      <c r="B90" s="33"/>
      <c r="L90" s="33"/>
    </row>
    <row r="91" spans="2:63" s="1" customFormat="1" ht="15.2" customHeight="1">
      <c r="B91" s="33"/>
      <c r="C91" s="28" t="s">
        <v>26</v>
      </c>
      <c r="F91" s="26" t="str">
        <f>E15</f>
        <v>Povodí Vltavy, státní podnik</v>
      </c>
      <c r="I91" s="28" t="s">
        <v>34</v>
      </c>
      <c r="J91" s="31" t="str">
        <f>E21</f>
        <v>AQUATIS a. s.</v>
      </c>
      <c r="L91" s="33"/>
    </row>
    <row r="92" spans="2:63" s="1" customFormat="1" ht="15.2" customHeight="1">
      <c r="B92" s="33"/>
      <c r="C92" s="28" t="s">
        <v>32</v>
      </c>
      <c r="F92" s="26" t="str">
        <f>IF(E18="","",E18)</f>
        <v>Vyplň údaj</v>
      </c>
      <c r="I92" s="28" t="s">
        <v>39</v>
      </c>
      <c r="J92" s="31" t="str">
        <f>E24</f>
        <v>Bc. Aneta Patková</v>
      </c>
      <c r="L92" s="33"/>
    </row>
    <row r="93" spans="2:63" s="1" customFormat="1" ht="10.35" customHeight="1">
      <c r="B93" s="33"/>
      <c r="L93" s="33"/>
    </row>
    <row r="94" spans="2:63" s="10" customFormat="1" ht="29.25" customHeight="1">
      <c r="B94" s="108"/>
      <c r="C94" s="109" t="s">
        <v>123</v>
      </c>
      <c r="D94" s="110" t="s">
        <v>62</v>
      </c>
      <c r="E94" s="110" t="s">
        <v>58</v>
      </c>
      <c r="F94" s="110" t="s">
        <v>59</v>
      </c>
      <c r="G94" s="110" t="s">
        <v>124</v>
      </c>
      <c r="H94" s="110" t="s">
        <v>125</v>
      </c>
      <c r="I94" s="110" t="s">
        <v>126</v>
      </c>
      <c r="J94" s="110" t="s">
        <v>106</v>
      </c>
      <c r="K94" s="111" t="s">
        <v>127</v>
      </c>
      <c r="L94" s="108"/>
      <c r="M94" s="57" t="s">
        <v>21</v>
      </c>
      <c r="N94" s="58" t="s">
        <v>47</v>
      </c>
      <c r="O94" s="58" t="s">
        <v>128</v>
      </c>
      <c r="P94" s="58" t="s">
        <v>129</v>
      </c>
      <c r="Q94" s="58" t="s">
        <v>130</v>
      </c>
      <c r="R94" s="58" t="s">
        <v>131</v>
      </c>
      <c r="S94" s="58" t="s">
        <v>132</v>
      </c>
      <c r="T94" s="59" t="s">
        <v>133</v>
      </c>
    </row>
    <row r="95" spans="2:63" s="1" customFormat="1" ht="22.9" customHeight="1">
      <c r="B95" s="33"/>
      <c r="C95" s="62" t="s">
        <v>134</v>
      </c>
      <c r="J95" s="112">
        <f>BK95</f>
        <v>0</v>
      </c>
      <c r="L95" s="33"/>
      <c r="M95" s="60"/>
      <c r="N95" s="51"/>
      <c r="O95" s="51"/>
      <c r="P95" s="113">
        <f>P96+P542+P676</f>
        <v>0</v>
      </c>
      <c r="Q95" s="51"/>
      <c r="R95" s="113">
        <f>R96+R542+R676</f>
        <v>425.09347778999989</v>
      </c>
      <c r="S95" s="51"/>
      <c r="T95" s="114">
        <f>T96+T542+T676</f>
        <v>117.15578099999999</v>
      </c>
      <c r="AT95" s="18" t="s">
        <v>76</v>
      </c>
      <c r="AU95" s="18" t="s">
        <v>107</v>
      </c>
      <c r="BK95" s="115">
        <f>BK96+BK542+BK676</f>
        <v>0</v>
      </c>
    </row>
    <row r="96" spans="2:63" s="11" customFormat="1" ht="25.9" customHeight="1">
      <c r="B96" s="116"/>
      <c r="D96" s="117" t="s">
        <v>76</v>
      </c>
      <c r="E96" s="118" t="s">
        <v>820</v>
      </c>
      <c r="F96" s="118" t="s">
        <v>821</v>
      </c>
      <c r="I96" s="119"/>
      <c r="J96" s="120">
        <f>BK96</f>
        <v>0</v>
      </c>
      <c r="L96" s="116"/>
      <c r="M96" s="121"/>
      <c r="P96" s="122">
        <f>P97+P210+P255+P326+P345+P354+P366+P520+P528</f>
        <v>0</v>
      </c>
      <c r="R96" s="122">
        <f>R97+R210+R255+R326+R345+R354+R366+R520+R528</f>
        <v>387.14730528999991</v>
      </c>
      <c r="T96" s="123">
        <f>T97+T210+T255+T326+T345+T354+T366+T520+T528</f>
        <v>97.761839999999992</v>
      </c>
      <c r="AR96" s="117" t="s">
        <v>85</v>
      </c>
      <c r="AT96" s="124" t="s">
        <v>76</v>
      </c>
      <c r="AU96" s="124" t="s">
        <v>77</v>
      </c>
      <c r="AY96" s="117" t="s">
        <v>137</v>
      </c>
      <c r="BK96" s="125">
        <f>BK97+BK210+BK255+BK326+BK345+BK354+BK366+BK520+BK528</f>
        <v>0</v>
      </c>
    </row>
    <row r="97" spans="2:65" s="11" customFormat="1" ht="22.9" customHeight="1">
      <c r="B97" s="116"/>
      <c r="D97" s="117" t="s">
        <v>76</v>
      </c>
      <c r="E97" s="161" t="s">
        <v>85</v>
      </c>
      <c r="F97" s="161" t="s">
        <v>822</v>
      </c>
      <c r="I97" s="119"/>
      <c r="J97" s="162">
        <f>BK97</f>
        <v>0</v>
      </c>
      <c r="L97" s="116"/>
      <c r="M97" s="121"/>
      <c r="P97" s="122">
        <f>SUM(P98:P209)</f>
        <v>0</v>
      </c>
      <c r="R97" s="122">
        <f>SUM(R98:R209)</f>
        <v>105.38767593999998</v>
      </c>
      <c r="T97" s="123">
        <f>SUM(T98:T209)</f>
        <v>0</v>
      </c>
      <c r="AR97" s="117" t="s">
        <v>85</v>
      </c>
      <c r="AT97" s="124" t="s">
        <v>76</v>
      </c>
      <c r="AU97" s="124" t="s">
        <v>85</v>
      </c>
      <c r="AY97" s="117" t="s">
        <v>137</v>
      </c>
      <c r="BK97" s="125">
        <f>SUM(BK98:BK209)</f>
        <v>0</v>
      </c>
    </row>
    <row r="98" spans="2:65" s="1" customFormat="1" ht="16.5" customHeight="1">
      <c r="B98" s="33"/>
      <c r="C98" s="145" t="s">
        <v>85</v>
      </c>
      <c r="D98" s="145" t="s">
        <v>165</v>
      </c>
      <c r="E98" s="146" t="s">
        <v>2224</v>
      </c>
      <c r="F98" s="147" t="s">
        <v>2225</v>
      </c>
      <c r="G98" s="148" t="s">
        <v>574</v>
      </c>
      <c r="H98" s="149">
        <v>130.47499999999999</v>
      </c>
      <c r="I98" s="150"/>
      <c r="J98" s="151">
        <f>ROUND(I98*H98,2)</f>
        <v>0</v>
      </c>
      <c r="K98" s="147" t="s">
        <v>535</v>
      </c>
      <c r="L98" s="33"/>
      <c r="M98" s="152" t="s">
        <v>21</v>
      </c>
      <c r="N98" s="153" t="s">
        <v>48</v>
      </c>
      <c r="P98" s="136">
        <f>O98*H98</f>
        <v>0</v>
      </c>
      <c r="Q98" s="136">
        <v>4.1099999999999999E-3</v>
      </c>
      <c r="R98" s="136">
        <f>Q98*H98</f>
        <v>0.53625224999999999</v>
      </c>
      <c r="S98" s="136">
        <v>0</v>
      </c>
      <c r="T98" s="137">
        <f>S98*H98</f>
        <v>0</v>
      </c>
      <c r="AR98" s="138" t="s">
        <v>153</v>
      </c>
      <c r="AT98" s="138" t="s">
        <v>165</v>
      </c>
      <c r="AU98" s="138" t="s">
        <v>87</v>
      </c>
      <c r="AY98" s="18" t="s">
        <v>137</v>
      </c>
      <c r="BE98" s="139">
        <f>IF(N98="základní",J98,0)</f>
        <v>0</v>
      </c>
      <c r="BF98" s="139">
        <f>IF(N98="snížená",J98,0)</f>
        <v>0</v>
      </c>
      <c r="BG98" s="139">
        <f>IF(N98="zákl. přenesená",J98,0)</f>
        <v>0</v>
      </c>
      <c r="BH98" s="139">
        <f>IF(N98="sníž. přenesená",J98,0)</f>
        <v>0</v>
      </c>
      <c r="BI98" s="139">
        <f>IF(N98="nulová",J98,0)</f>
        <v>0</v>
      </c>
      <c r="BJ98" s="18" t="s">
        <v>85</v>
      </c>
      <c r="BK98" s="139">
        <f>ROUND(I98*H98,2)</f>
        <v>0</v>
      </c>
      <c r="BL98" s="18" t="s">
        <v>153</v>
      </c>
      <c r="BM98" s="138" t="s">
        <v>2226</v>
      </c>
    </row>
    <row r="99" spans="2:65" s="1" customFormat="1" ht="19.5">
      <c r="B99" s="33"/>
      <c r="D99" s="140" t="s">
        <v>147</v>
      </c>
      <c r="F99" s="141" t="s">
        <v>2227</v>
      </c>
      <c r="I99" s="142"/>
      <c r="L99" s="33"/>
      <c r="M99" s="143"/>
      <c r="T99" s="54"/>
      <c r="AT99" s="18" t="s">
        <v>147</v>
      </c>
      <c r="AU99" s="18" t="s">
        <v>87</v>
      </c>
    </row>
    <row r="100" spans="2:65" s="1" customFormat="1" ht="11.25">
      <c r="B100" s="33"/>
      <c r="D100" s="163" t="s">
        <v>538</v>
      </c>
      <c r="F100" s="164" t="s">
        <v>2228</v>
      </c>
      <c r="I100" s="142"/>
      <c r="L100" s="33"/>
      <c r="M100" s="143"/>
      <c r="T100" s="54"/>
      <c r="AT100" s="18" t="s">
        <v>538</v>
      </c>
      <c r="AU100" s="18" t="s">
        <v>87</v>
      </c>
    </row>
    <row r="101" spans="2:65" s="1" customFormat="1" ht="19.5">
      <c r="B101" s="33"/>
      <c r="D101" s="140" t="s">
        <v>149</v>
      </c>
      <c r="F101" s="144" t="s">
        <v>2229</v>
      </c>
      <c r="I101" s="142"/>
      <c r="L101" s="33"/>
      <c r="M101" s="143"/>
      <c r="T101" s="54"/>
      <c r="AT101" s="18" t="s">
        <v>149</v>
      </c>
      <c r="AU101" s="18" t="s">
        <v>87</v>
      </c>
    </row>
    <row r="102" spans="2:65" s="13" customFormat="1" ht="11.25">
      <c r="B102" s="165"/>
      <c r="D102" s="140" t="s">
        <v>253</v>
      </c>
      <c r="E102" s="166" t="s">
        <v>21</v>
      </c>
      <c r="F102" s="167" t="s">
        <v>2230</v>
      </c>
      <c r="H102" s="166" t="s">
        <v>21</v>
      </c>
      <c r="I102" s="168"/>
      <c r="L102" s="165"/>
      <c r="M102" s="169"/>
      <c r="T102" s="170"/>
      <c r="AT102" s="166" t="s">
        <v>253</v>
      </c>
      <c r="AU102" s="166" t="s">
        <v>87</v>
      </c>
      <c r="AV102" s="13" t="s">
        <v>85</v>
      </c>
      <c r="AW102" s="13" t="s">
        <v>38</v>
      </c>
      <c r="AX102" s="13" t="s">
        <v>77</v>
      </c>
      <c r="AY102" s="166" t="s">
        <v>137</v>
      </c>
    </row>
    <row r="103" spans="2:65" s="13" customFormat="1" ht="11.25">
      <c r="B103" s="165"/>
      <c r="D103" s="140" t="s">
        <v>253</v>
      </c>
      <c r="E103" s="166" t="s">
        <v>21</v>
      </c>
      <c r="F103" s="167" t="s">
        <v>2231</v>
      </c>
      <c r="H103" s="166" t="s">
        <v>21</v>
      </c>
      <c r="I103" s="168"/>
      <c r="L103" s="165"/>
      <c r="M103" s="169"/>
      <c r="T103" s="170"/>
      <c r="AT103" s="166" t="s">
        <v>253</v>
      </c>
      <c r="AU103" s="166" t="s">
        <v>87</v>
      </c>
      <c r="AV103" s="13" t="s">
        <v>85</v>
      </c>
      <c r="AW103" s="13" t="s">
        <v>38</v>
      </c>
      <c r="AX103" s="13" t="s">
        <v>77</v>
      </c>
      <c r="AY103" s="166" t="s">
        <v>137</v>
      </c>
    </row>
    <row r="104" spans="2:65" s="12" customFormat="1" ht="11.25">
      <c r="B104" s="154"/>
      <c r="D104" s="140" t="s">
        <v>253</v>
      </c>
      <c r="E104" s="155" t="s">
        <v>21</v>
      </c>
      <c r="F104" s="156" t="s">
        <v>2232</v>
      </c>
      <c r="H104" s="157">
        <v>65.635999999999996</v>
      </c>
      <c r="I104" s="158"/>
      <c r="L104" s="154"/>
      <c r="M104" s="159"/>
      <c r="T104" s="160"/>
      <c r="AT104" s="155" t="s">
        <v>253</v>
      </c>
      <c r="AU104" s="155" t="s">
        <v>87</v>
      </c>
      <c r="AV104" s="12" t="s">
        <v>87</v>
      </c>
      <c r="AW104" s="12" t="s">
        <v>38</v>
      </c>
      <c r="AX104" s="12" t="s">
        <v>77</v>
      </c>
      <c r="AY104" s="155" t="s">
        <v>137</v>
      </c>
    </row>
    <row r="105" spans="2:65" s="13" customFormat="1" ht="11.25">
      <c r="B105" s="165"/>
      <c r="D105" s="140" t="s">
        <v>253</v>
      </c>
      <c r="E105" s="166" t="s">
        <v>21</v>
      </c>
      <c r="F105" s="167" t="s">
        <v>2233</v>
      </c>
      <c r="H105" s="166" t="s">
        <v>21</v>
      </c>
      <c r="I105" s="168"/>
      <c r="L105" s="165"/>
      <c r="M105" s="169"/>
      <c r="T105" s="170"/>
      <c r="AT105" s="166" t="s">
        <v>253</v>
      </c>
      <c r="AU105" s="166" t="s">
        <v>87</v>
      </c>
      <c r="AV105" s="13" t="s">
        <v>85</v>
      </c>
      <c r="AW105" s="13" t="s">
        <v>38</v>
      </c>
      <c r="AX105" s="13" t="s">
        <v>77</v>
      </c>
      <c r="AY105" s="166" t="s">
        <v>137</v>
      </c>
    </row>
    <row r="106" spans="2:65" s="12" customFormat="1" ht="11.25">
      <c r="B106" s="154"/>
      <c r="D106" s="140" t="s">
        <v>253</v>
      </c>
      <c r="E106" s="155" t="s">
        <v>21</v>
      </c>
      <c r="F106" s="156" t="s">
        <v>2234</v>
      </c>
      <c r="H106" s="157">
        <v>64.838999999999999</v>
      </c>
      <c r="I106" s="158"/>
      <c r="L106" s="154"/>
      <c r="M106" s="159"/>
      <c r="T106" s="160"/>
      <c r="AT106" s="155" t="s">
        <v>253</v>
      </c>
      <c r="AU106" s="155" t="s">
        <v>87</v>
      </c>
      <c r="AV106" s="12" t="s">
        <v>87</v>
      </c>
      <c r="AW106" s="12" t="s">
        <v>38</v>
      </c>
      <c r="AX106" s="12" t="s">
        <v>77</v>
      </c>
      <c r="AY106" s="155" t="s">
        <v>137</v>
      </c>
    </row>
    <row r="107" spans="2:65" s="14" customFormat="1" ht="11.25">
      <c r="B107" s="178"/>
      <c r="D107" s="140" t="s">
        <v>253</v>
      </c>
      <c r="E107" s="179" t="s">
        <v>21</v>
      </c>
      <c r="F107" s="180" t="s">
        <v>837</v>
      </c>
      <c r="H107" s="181">
        <v>130.47499999999999</v>
      </c>
      <c r="I107" s="182"/>
      <c r="L107" s="178"/>
      <c r="M107" s="183"/>
      <c r="T107" s="184"/>
      <c r="AT107" s="179" t="s">
        <v>253</v>
      </c>
      <c r="AU107" s="179" t="s">
        <v>87</v>
      </c>
      <c r="AV107" s="14" t="s">
        <v>153</v>
      </c>
      <c r="AW107" s="14" t="s">
        <v>38</v>
      </c>
      <c r="AX107" s="14" t="s">
        <v>85</v>
      </c>
      <c r="AY107" s="179" t="s">
        <v>137</v>
      </c>
    </row>
    <row r="108" spans="2:65" s="1" customFormat="1" ht="16.5" customHeight="1">
      <c r="B108" s="33"/>
      <c r="C108" s="145" t="s">
        <v>87</v>
      </c>
      <c r="D108" s="145" t="s">
        <v>165</v>
      </c>
      <c r="E108" s="146" t="s">
        <v>2235</v>
      </c>
      <c r="F108" s="147" t="s">
        <v>2236</v>
      </c>
      <c r="G108" s="148" t="s">
        <v>574</v>
      </c>
      <c r="H108" s="149">
        <v>179.10400000000001</v>
      </c>
      <c r="I108" s="150"/>
      <c r="J108" s="151">
        <f>ROUND(I108*H108,2)</f>
        <v>0</v>
      </c>
      <c r="K108" s="147" t="s">
        <v>535</v>
      </c>
      <c r="L108" s="33"/>
      <c r="M108" s="152" t="s">
        <v>21</v>
      </c>
      <c r="N108" s="153" t="s">
        <v>48</v>
      </c>
      <c r="P108" s="136">
        <f>O108*H108</f>
        <v>0</v>
      </c>
      <c r="Q108" s="136">
        <v>4.1099999999999999E-3</v>
      </c>
      <c r="R108" s="136">
        <f>Q108*H108</f>
        <v>0.73611744000000001</v>
      </c>
      <c r="S108" s="136">
        <v>0</v>
      </c>
      <c r="T108" s="137">
        <f>S108*H108</f>
        <v>0</v>
      </c>
      <c r="AR108" s="138" t="s">
        <v>153</v>
      </c>
      <c r="AT108" s="138" t="s">
        <v>165</v>
      </c>
      <c r="AU108" s="138" t="s">
        <v>87</v>
      </c>
      <c r="AY108" s="18" t="s">
        <v>137</v>
      </c>
      <c r="BE108" s="139">
        <f>IF(N108="základní",J108,0)</f>
        <v>0</v>
      </c>
      <c r="BF108" s="139">
        <f>IF(N108="snížená",J108,0)</f>
        <v>0</v>
      </c>
      <c r="BG108" s="139">
        <f>IF(N108="zákl. přenesená",J108,0)</f>
        <v>0</v>
      </c>
      <c r="BH108" s="139">
        <f>IF(N108="sníž. přenesená",J108,0)</f>
        <v>0</v>
      </c>
      <c r="BI108" s="139">
        <f>IF(N108="nulová",J108,0)</f>
        <v>0</v>
      </c>
      <c r="BJ108" s="18" t="s">
        <v>85</v>
      </c>
      <c r="BK108" s="139">
        <f>ROUND(I108*H108,2)</f>
        <v>0</v>
      </c>
      <c r="BL108" s="18" t="s">
        <v>153</v>
      </c>
      <c r="BM108" s="138" t="s">
        <v>2237</v>
      </c>
    </row>
    <row r="109" spans="2:65" s="1" customFormat="1" ht="19.5">
      <c r="B109" s="33"/>
      <c r="D109" s="140" t="s">
        <v>147</v>
      </c>
      <c r="F109" s="141" t="s">
        <v>2238</v>
      </c>
      <c r="I109" s="142"/>
      <c r="L109" s="33"/>
      <c r="M109" s="143"/>
      <c r="T109" s="54"/>
      <c r="AT109" s="18" t="s">
        <v>147</v>
      </c>
      <c r="AU109" s="18" t="s">
        <v>87</v>
      </c>
    </row>
    <row r="110" spans="2:65" s="1" customFormat="1" ht="11.25">
      <c r="B110" s="33"/>
      <c r="D110" s="163" t="s">
        <v>538</v>
      </c>
      <c r="F110" s="164" t="s">
        <v>2239</v>
      </c>
      <c r="I110" s="142"/>
      <c r="L110" s="33"/>
      <c r="M110" s="143"/>
      <c r="T110" s="54"/>
      <c r="AT110" s="18" t="s">
        <v>538</v>
      </c>
      <c r="AU110" s="18" t="s">
        <v>87</v>
      </c>
    </row>
    <row r="111" spans="2:65" s="1" customFormat="1" ht="19.5">
      <c r="B111" s="33"/>
      <c r="D111" s="140" t="s">
        <v>149</v>
      </c>
      <c r="F111" s="144" t="s">
        <v>2229</v>
      </c>
      <c r="I111" s="142"/>
      <c r="L111" s="33"/>
      <c r="M111" s="143"/>
      <c r="T111" s="54"/>
      <c r="AT111" s="18" t="s">
        <v>149</v>
      </c>
      <c r="AU111" s="18" t="s">
        <v>87</v>
      </c>
    </row>
    <row r="112" spans="2:65" s="13" customFormat="1" ht="11.25">
      <c r="B112" s="165"/>
      <c r="D112" s="140" t="s">
        <v>253</v>
      </c>
      <c r="E112" s="166" t="s">
        <v>21</v>
      </c>
      <c r="F112" s="167" t="s">
        <v>2230</v>
      </c>
      <c r="H112" s="166" t="s">
        <v>21</v>
      </c>
      <c r="I112" s="168"/>
      <c r="L112" s="165"/>
      <c r="M112" s="169"/>
      <c r="T112" s="170"/>
      <c r="AT112" s="166" t="s">
        <v>253</v>
      </c>
      <c r="AU112" s="166" t="s">
        <v>87</v>
      </c>
      <c r="AV112" s="13" t="s">
        <v>85</v>
      </c>
      <c r="AW112" s="13" t="s">
        <v>38</v>
      </c>
      <c r="AX112" s="13" t="s">
        <v>77</v>
      </c>
      <c r="AY112" s="166" t="s">
        <v>137</v>
      </c>
    </row>
    <row r="113" spans="2:65" s="13" customFormat="1" ht="11.25">
      <c r="B113" s="165"/>
      <c r="D113" s="140" t="s">
        <v>253</v>
      </c>
      <c r="E113" s="166" t="s">
        <v>21</v>
      </c>
      <c r="F113" s="167" t="s">
        <v>2231</v>
      </c>
      <c r="H113" s="166" t="s">
        <v>21</v>
      </c>
      <c r="I113" s="168"/>
      <c r="L113" s="165"/>
      <c r="M113" s="169"/>
      <c r="T113" s="170"/>
      <c r="AT113" s="166" t="s">
        <v>253</v>
      </c>
      <c r="AU113" s="166" t="s">
        <v>87</v>
      </c>
      <c r="AV113" s="13" t="s">
        <v>85</v>
      </c>
      <c r="AW113" s="13" t="s">
        <v>38</v>
      </c>
      <c r="AX113" s="13" t="s">
        <v>77</v>
      </c>
      <c r="AY113" s="166" t="s">
        <v>137</v>
      </c>
    </row>
    <row r="114" spans="2:65" s="12" customFormat="1" ht="11.25">
      <c r="B114" s="154"/>
      <c r="D114" s="140" t="s">
        <v>253</v>
      </c>
      <c r="E114" s="155" t="s">
        <v>21</v>
      </c>
      <c r="F114" s="156" t="s">
        <v>2240</v>
      </c>
      <c r="H114" s="157">
        <v>65.635999999999996</v>
      </c>
      <c r="I114" s="158"/>
      <c r="L114" s="154"/>
      <c r="M114" s="159"/>
      <c r="T114" s="160"/>
      <c r="AT114" s="155" t="s">
        <v>253</v>
      </c>
      <c r="AU114" s="155" t="s">
        <v>87</v>
      </c>
      <c r="AV114" s="12" t="s">
        <v>87</v>
      </c>
      <c r="AW114" s="12" t="s">
        <v>38</v>
      </c>
      <c r="AX114" s="12" t="s">
        <v>77</v>
      </c>
      <c r="AY114" s="155" t="s">
        <v>137</v>
      </c>
    </row>
    <row r="115" spans="2:65" s="13" customFormat="1" ht="11.25">
      <c r="B115" s="165"/>
      <c r="D115" s="140" t="s">
        <v>253</v>
      </c>
      <c r="E115" s="166" t="s">
        <v>21</v>
      </c>
      <c r="F115" s="167" t="s">
        <v>2233</v>
      </c>
      <c r="H115" s="166" t="s">
        <v>21</v>
      </c>
      <c r="I115" s="168"/>
      <c r="L115" s="165"/>
      <c r="M115" s="169"/>
      <c r="T115" s="170"/>
      <c r="AT115" s="166" t="s">
        <v>253</v>
      </c>
      <c r="AU115" s="166" t="s">
        <v>87</v>
      </c>
      <c r="AV115" s="13" t="s">
        <v>85</v>
      </c>
      <c r="AW115" s="13" t="s">
        <v>38</v>
      </c>
      <c r="AX115" s="13" t="s">
        <v>77</v>
      </c>
      <c r="AY115" s="166" t="s">
        <v>137</v>
      </c>
    </row>
    <row r="116" spans="2:65" s="12" customFormat="1" ht="11.25">
      <c r="B116" s="154"/>
      <c r="D116" s="140" t="s">
        <v>253</v>
      </c>
      <c r="E116" s="155" t="s">
        <v>21</v>
      </c>
      <c r="F116" s="156" t="s">
        <v>2241</v>
      </c>
      <c r="H116" s="157">
        <v>113.468</v>
      </c>
      <c r="I116" s="158"/>
      <c r="L116" s="154"/>
      <c r="M116" s="159"/>
      <c r="T116" s="160"/>
      <c r="AT116" s="155" t="s">
        <v>253</v>
      </c>
      <c r="AU116" s="155" t="s">
        <v>87</v>
      </c>
      <c r="AV116" s="12" t="s">
        <v>87</v>
      </c>
      <c r="AW116" s="12" t="s">
        <v>38</v>
      </c>
      <c r="AX116" s="12" t="s">
        <v>77</v>
      </c>
      <c r="AY116" s="155" t="s">
        <v>137</v>
      </c>
    </row>
    <row r="117" spans="2:65" s="14" customFormat="1" ht="11.25">
      <c r="B117" s="178"/>
      <c r="D117" s="140" t="s">
        <v>253</v>
      </c>
      <c r="E117" s="179" t="s">
        <v>21</v>
      </c>
      <c r="F117" s="180" t="s">
        <v>837</v>
      </c>
      <c r="H117" s="181">
        <v>179.10400000000001</v>
      </c>
      <c r="I117" s="182"/>
      <c r="L117" s="178"/>
      <c r="M117" s="183"/>
      <c r="T117" s="184"/>
      <c r="AT117" s="179" t="s">
        <v>253</v>
      </c>
      <c r="AU117" s="179" t="s">
        <v>87</v>
      </c>
      <c r="AV117" s="14" t="s">
        <v>153</v>
      </c>
      <c r="AW117" s="14" t="s">
        <v>38</v>
      </c>
      <c r="AX117" s="14" t="s">
        <v>85</v>
      </c>
      <c r="AY117" s="179" t="s">
        <v>137</v>
      </c>
    </row>
    <row r="118" spans="2:65" s="1" customFormat="1" ht="16.5" customHeight="1">
      <c r="B118" s="33"/>
      <c r="C118" s="145" t="s">
        <v>140</v>
      </c>
      <c r="D118" s="145" t="s">
        <v>165</v>
      </c>
      <c r="E118" s="146" t="s">
        <v>2242</v>
      </c>
      <c r="F118" s="147" t="s">
        <v>2243</v>
      </c>
      <c r="G118" s="148" t="s">
        <v>574</v>
      </c>
      <c r="H118" s="149">
        <v>30.824999999999999</v>
      </c>
      <c r="I118" s="150"/>
      <c r="J118" s="151">
        <f>ROUND(I118*H118,2)</f>
        <v>0</v>
      </c>
      <c r="K118" s="147" t="s">
        <v>535</v>
      </c>
      <c r="L118" s="33"/>
      <c r="M118" s="152" t="s">
        <v>21</v>
      </c>
      <c r="N118" s="153" t="s">
        <v>48</v>
      </c>
      <c r="P118" s="136">
        <f>O118*H118</f>
        <v>0</v>
      </c>
      <c r="Q118" s="136">
        <v>6.4900000000000001E-3</v>
      </c>
      <c r="R118" s="136">
        <f>Q118*H118</f>
        <v>0.20005424999999999</v>
      </c>
      <c r="S118" s="136">
        <v>0</v>
      </c>
      <c r="T118" s="137">
        <f>S118*H118</f>
        <v>0</v>
      </c>
      <c r="AR118" s="138" t="s">
        <v>153</v>
      </c>
      <c r="AT118" s="138" t="s">
        <v>165</v>
      </c>
      <c r="AU118" s="138" t="s">
        <v>87</v>
      </c>
      <c r="AY118" s="18" t="s">
        <v>137</v>
      </c>
      <c r="BE118" s="139">
        <f>IF(N118="základní",J118,0)</f>
        <v>0</v>
      </c>
      <c r="BF118" s="139">
        <f>IF(N118="snížená",J118,0)</f>
        <v>0</v>
      </c>
      <c r="BG118" s="139">
        <f>IF(N118="zákl. přenesená",J118,0)</f>
        <v>0</v>
      </c>
      <c r="BH118" s="139">
        <f>IF(N118="sníž. přenesená",J118,0)</f>
        <v>0</v>
      </c>
      <c r="BI118" s="139">
        <f>IF(N118="nulová",J118,0)</f>
        <v>0</v>
      </c>
      <c r="BJ118" s="18" t="s">
        <v>85</v>
      </c>
      <c r="BK118" s="139">
        <f>ROUND(I118*H118,2)</f>
        <v>0</v>
      </c>
      <c r="BL118" s="18" t="s">
        <v>153</v>
      </c>
      <c r="BM118" s="138" t="s">
        <v>2244</v>
      </c>
    </row>
    <row r="119" spans="2:65" s="1" customFormat="1" ht="19.5">
      <c r="B119" s="33"/>
      <c r="D119" s="140" t="s">
        <v>147</v>
      </c>
      <c r="F119" s="141" t="s">
        <v>2245</v>
      </c>
      <c r="I119" s="142"/>
      <c r="L119" s="33"/>
      <c r="M119" s="143"/>
      <c r="T119" s="54"/>
      <c r="AT119" s="18" t="s">
        <v>147</v>
      </c>
      <c r="AU119" s="18" t="s">
        <v>87</v>
      </c>
    </row>
    <row r="120" spans="2:65" s="1" customFormat="1" ht="11.25">
      <c r="B120" s="33"/>
      <c r="D120" s="163" t="s">
        <v>538</v>
      </c>
      <c r="F120" s="164" t="s">
        <v>2246</v>
      </c>
      <c r="I120" s="142"/>
      <c r="L120" s="33"/>
      <c r="M120" s="143"/>
      <c r="T120" s="54"/>
      <c r="AT120" s="18" t="s">
        <v>538</v>
      </c>
      <c r="AU120" s="18" t="s">
        <v>87</v>
      </c>
    </row>
    <row r="121" spans="2:65" s="1" customFormat="1" ht="19.5">
      <c r="B121" s="33"/>
      <c r="D121" s="140" t="s">
        <v>149</v>
      </c>
      <c r="F121" s="144" t="s">
        <v>2229</v>
      </c>
      <c r="I121" s="142"/>
      <c r="L121" s="33"/>
      <c r="M121" s="143"/>
      <c r="T121" s="54"/>
      <c r="AT121" s="18" t="s">
        <v>149</v>
      </c>
      <c r="AU121" s="18" t="s">
        <v>87</v>
      </c>
    </row>
    <row r="122" spans="2:65" s="13" customFormat="1" ht="11.25">
      <c r="B122" s="165"/>
      <c r="D122" s="140" t="s">
        <v>253</v>
      </c>
      <c r="E122" s="166" t="s">
        <v>21</v>
      </c>
      <c r="F122" s="167" t="s">
        <v>2230</v>
      </c>
      <c r="H122" s="166" t="s">
        <v>21</v>
      </c>
      <c r="I122" s="168"/>
      <c r="L122" s="165"/>
      <c r="M122" s="169"/>
      <c r="T122" s="170"/>
      <c r="AT122" s="166" t="s">
        <v>253</v>
      </c>
      <c r="AU122" s="166" t="s">
        <v>87</v>
      </c>
      <c r="AV122" s="13" t="s">
        <v>85</v>
      </c>
      <c r="AW122" s="13" t="s">
        <v>38</v>
      </c>
      <c r="AX122" s="13" t="s">
        <v>77</v>
      </c>
      <c r="AY122" s="166" t="s">
        <v>137</v>
      </c>
    </row>
    <row r="123" spans="2:65" s="13" customFormat="1" ht="11.25">
      <c r="B123" s="165"/>
      <c r="D123" s="140" t="s">
        <v>253</v>
      </c>
      <c r="E123" s="166" t="s">
        <v>21</v>
      </c>
      <c r="F123" s="167" t="s">
        <v>2231</v>
      </c>
      <c r="H123" s="166" t="s">
        <v>21</v>
      </c>
      <c r="I123" s="168"/>
      <c r="L123" s="165"/>
      <c r="M123" s="169"/>
      <c r="T123" s="170"/>
      <c r="AT123" s="166" t="s">
        <v>253</v>
      </c>
      <c r="AU123" s="166" t="s">
        <v>87</v>
      </c>
      <c r="AV123" s="13" t="s">
        <v>85</v>
      </c>
      <c r="AW123" s="13" t="s">
        <v>38</v>
      </c>
      <c r="AX123" s="13" t="s">
        <v>77</v>
      </c>
      <c r="AY123" s="166" t="s">
        <v>137</v>
      </c>
    </row>
    <row r="124" spans="2:65" s="12" customFormat="1" ht="11.25">
      <c r="B124" s="154"/>
      <c r="D124" s="140" t="s">
        <v>253</v>
      </c>
      <c r="E124" s="155" t="s">
        <v>21</v>
      </c>
      <c r="F124" s="156" t="s">
        <v>2247</v>
      </c>
      <c r="H124" s="157">
        <v>30.824999999999999</v>
      </c>
      <c r="I124" s="158"/>
      <c r="L124" s="154"/>
      <c r="M124" s="159"/>
      <c r="T124" s="160"/>
      <c r="AT124" s="155" t="s">
        <v>253</v>
      </c>
      <c r="AU124" s="155" t="s">
        <v>87</v>
      </c>
      <c r="AV124" s="12" t="s">
        <v>87</v>
      </c>
      <c r="AW124" s="12" t="s">
        <v>38</v>
      </c>
      <c r="AX124" s="12" t="s">
        <v>77</v>
      </c>
      <c r="AY124" s="155" t="s">
        <v>137</v>
      </c>
    </row>
    <row r="125" spans="2:65" s="14" customFormat="1" ht="11.25">
      <c r="B125" s="178"/>
      <c r="D125" s="140" t="s">
        <v>253</v>
      </c>
      <c r="E125" s="179" t="s">
        <v>21</v>
      </c>
      <c r="F125" s="180" t="s">
        <v>837</v>
      </c>
      <c r="H125" s="181">
        <v>30.824999999999999</v>
      </c>
      <c r="I125" s="182"/>
      <c r="L125" s="178"/>
      <c r="M125" s="183"/>
      <c r="T125" s="184"/>
      <c r="AT125" s="179" t="s">
        <v>253</v>
      </c>
      <c r="AU125" s="179" t="s">
        <v>87</v>
      </c>
      <c r="AV125" s="14" t="s">
        <v>153</v>
      </c>
      <c r="AW125" s="14" t="s">
        <v>38</v>
      </c>
      <c r="AX125" s="14" t="s">
        <v>85</v>
      </c>
      <c r="AY125" s="179" t="s">
        <v>137</v>
      </c>
    </row>
    <row r="126" spans="2:65" s="1" customFormat="1" ht="16.5" customHeight="1">
      <c r="B126" s="33"/>
      <c r="C126" s="145" t="s">
        <v>153</v>
      </c>
      <c r="D126" s="145" t="s">
        <v>165</v>
      </c>
      <c r="E126" s="146" t="s">
        <v>2248</v>
      </c>
      <c r="F126" s="147" t="s">
        <v>2249</v>
      </c>
      <c r="G126" s="148" t="s">
        <v>213</v>
      </c>
      <c r="H126" s="149">
        <v>88.8</v>
      </c>
      <c r="I126" s="150"/>
      <c r="J126" s="151">
        <f>ROUND(I126*H126,2)</f>
        <v>0</v>
      </c>
      <c r="K126" s="147" t="s">
        <v>535</v>
      </c>
      <c r="L126" s="33"/>
      <c r="M126" s="152" t="s">
        <v>21</v>
      </c>
      <c r="N126" s="153" t="s">
        <v>48</v>
      </c>
      <c r="P126" s="136">
        <f>O126*H126</f>
        <v>0</v>
      </c>
      <c r="Q126" s="136">
        <v>3.3E-4</v>
      </c>
      <c r="R126" s="136">
        <f>Q126*H126</f>
        <v>2.9304E-2</v>
      </c>
      <c r="S126" s="136">
        <v>0</v>
      </c>
      <c r="T126" s="137">
        <f>S126*H126</f>
        <v>0</v>
      </c>
      <c r="AR126" s="138" t="s">
        <v>153</v>
      </c>
      <c r="AT126" s="138" t="s">
        <v>165</v>
      </c>
      <c r="AU126" s="138" t="s">
        <v>87</v>
      </c>
      <c r="AY126" s="18" t="s">
        <v>137</v>
      </c>
      <c r="BE126" s="139">
        <f>IF(N126="základní",J126,0)</f>
        <v>0</v>
      </c>
      <c r="BF126" s="139">
        <f>IF(N126="snížená",J126,0)</f>
        <v>0</v>
      </c>
      <c r="BG126" s="139">
        <f>IF(N126="zákl. přenesená",J126,0)</f>
        <v>0</v>
      </c>
      <c r="BH126" s="139">
        <f>IF(N126="sníž. přenesená",J126,0)</f>
        <v>0</v>
      </c>
      <c r="BI126" s="139">
        <f>IF(N126="nulová",J126,0)</f>
        <v>0</v>
      </c>
      <c r="BJ126" s="18" t="s">
        <v>85</v>
      </c>
      <c r="BK126" s="139">
        <f>ROUND(I126*H126,2)</f>
        <v>0</v>
      </c>
      <c r="BL126" s="18" t="s">
        <v>153</v>
      </c>
      <c r="BM126" s="138" t="s">
        <v>2250</v>
      </c>
    </row>
    <row r="127" spans="2:65" s="1" customFormat="1" ht="11.25">
      <c r="B127" s="33"/>
      <c r="D127" s="140" t="s">
        <v>147</v>
      </c>
      <c r="F127" s="141" t="s">
        <v>2251</v>
      </c>
      <c r="I127" s="142"/>
      <c r="L127" s="33"/>
      <c r="M127" s="143"/>
      <c r="T127" s="54"/>
      <c r="AT127" s="18" t="s">
        <v>147</v>
      </c>
      <c r="AU127" s="18" t="s">
        <v>87</v>
      </c>
    </row>
    <row r="128" spans="2:65" s="1" customFormat="1" ht="11.25">
      <c r="B128" s="33"/>
      <c r="D128" s="163" t="s">
        <v>538</v>
      </c>
      <c r="F128" s="164" t="s">
        <v>2252</v>
      </c>
      <c r="I128" s="142"/>
      <c r="L128" s="33"/>
      <c r="M128" s="143"/>
      <c r="T128" s="54"/>
      <c r="AT128" s="18" t="s">
        <v>538</v>
      </c>
      <c r="AU128" s="18" t="s">
        <v>87</v>
      </c>
    </row>
    <row r="129" spans="2:65" s="13" customFormat="1" ht="11.25">
      <c r="B129" s="165"/>
      <c r="D129" s="140" t="s">
        <v>253</v>
      </c>
      <c r="E129" s="166" t="s">
        <v>21</v>
      </c>
      <c r="F129" s="167" t="s">
        <v>2253</v>
      </c>
      <c r="H129" s="166" t="s">
        <v>21</v>
      </c>
      <c r="I129" s="168"/>
      <c r="L129" s="165"/>
      <c r="M129" s="169"/>
      <c r="T129" s="170"/>
      <c r="AT129" s="166" t="s">
        <v>253</v>
      </c>
      <c r="AU129" s="166" t="s">
        <v>87</v>
      </c>
      <c r="AV129" s="13" t="s">
        <v>85</v>
      </c>
      <c r="AW129" s="13" t="s">
        <v>38</v>
      </c>
      <c r="AX129" s="13" t="s">
        <v>77</v>
      </c>
      <c r="AY129" s="166" t="s">
        <v>137</v>
      </c>
    </row>
    <row r="130" spans="2:65" s="12" customFormat="1" ht="11.25">
      <c r="B130" s="154"/>
      <c r="D130" s="140" t="s">
        <v>253</v>
      </c>
      <c r="E130" s="155" t="s">
        <v>21</v>
      </c>
      <c r="F130" s="156" t="s">
        <v>2254</v>
      </c>
      <c r="H130" s="157">
        <v>88.8</v>
      </c>
      <c r="I130" s="158"/>
      <c r="L130" s="154"/>
      <c r="M130" s="159"/>
      <c r="T130" s="160"/>
      <c r="AT130" s="155" t="s">
        <v>253</v>
      </c>
      <c r="AU130" s="155" t="s">
        <v>87</v>
      </c>
      <c r="AV130" s="12" t="s">
        <v>87</v>
      </c>
      <c r="AW130" s="12" t="s">
        <v>38</v>
      </c>
      <c r="AX130" s="12" t="s">
        <v>85</v>
      </c>
      <c r="AY130" s="155" t="s">
        <v>137</v>
      </c>
    </row>
    <row r="131" spans="2:65" s="1" customFormat="1" ht="16.5" customHeight="1">
      <c r="B131" s="33"/>
      <c r="C131" s="145" t="s">
        <v>164</v>
      </c>
      <c r="D131" s="145" t="s">
        <v>165</v>
      </c>
      <c r="E131" s="146" t="s">
        <v>2255</v>
      </c>
      <c r="F131" s="147" t="s">
        <v>2256</v>
      </c>
      <c r="G131" s="148" t="s">
        <v>262</v>
      </c>
      <c r="H131" s="149">
        <v>96</v>
      </c>
      <c r="I131" s="150"/>
      <c r="J131" s="151">
        <f>ROUND(I131*H131,2)</f>
        <v>0</v>
      </c>
      <c r="K131" s="147" t="s">
        <v>535</v>
      </c>
      <c r="L131" s="33"/>
      <c r="M131" s="152" t="s">
        <v>21</v>
      </c>
      <c r="N131" s="153" t="s">
        <v>48</v>
      </c>
      <c r="P131" s="136">
        <f>O131*H131</f>
        <v>0</v>
      </c>
      <c r="Q131" s="136">
        <v>2.0000000000000001E-4</v>
      </c>
      <c r="R131" s="136">
        <f>Q131*H131</f>
        <v>1.9200000000000002E-2</v>
      </c>
      <c r="S131" s="136">
        <v>0</v>
      </c>
      <c r="T131" s="137">
        <f>S131*H131</f>
        <v>0</v>
      </c>
      <c r="AR131" s="138" t="s">
        <v>153</v>
      </c>
      <c r="AT131" s="138" t="s">
        <v>165</v>
      </c>
      <c r="AU131" s="138" t="s">
        <v>87</v>
      </c>
      <c r="AY131" s="18" t="s">
        <v>137</v>
      </c>
      <c r="BE131" s="139">
        <f>IF(N131="základní",J131,0)</f>
        <v>0</v>
      </c>
      <c r="BF131" s="139">
        <f>IF(N131="snížená",J131,0)</f>
        <v>0</v>
      </c>
      <c r="BG131" s="139">
        <f>IF(N131="zákl. přenesená",J131,0)</f>
        <v>0</v>
      </c>
      <c r="BH131" s="139">
        <f>IF(N131="sníž. přenesená",J131,0)</f>
        <v>0</v>
      </c>
      <c r="BI131" s="139">
        <f>IF(N131="nulová",J131,0)</f>
        <v>0</v>
      </c>
      <c r="BJ131" s="18" t="s">
        <v>85</v>
      </c>
      <c r="BK131" s="139">
        <f>ROUND(I131*H131,2)</f>
        <v>0</v>
      </c>
      <c r="BL131" s="18" t="s">
        <v>153</v>
      </c>
      <c r="BM131" s="138" t="s">
        <v>2257</v>
      </c>
    </row>
    <row r="132" spans="2:65" s="1" customFormat="1" ht="11.25">
      <c r="B132" s="33"/>
      <c r="D132" s="140" t="s">
        <v>147</v>
      </c>
      <c r="F132" s="141" t="s">
        <v>2258</v>
      </c>
      <c r="I132" s="142"/>
      <c r="L132" s="33"/>
      <c r="M132" s="143"/>
      <c r="T132" s="54"/>
      <c r="AT132" s="18" t="s">
        <v>147</v>
      </c>
      <c r="AU132" s="18" t="s">
        <v>87</v>
      </c>
    </row>
    <row r="133" spans="2:65" s="1" customFormat="1" ht="11.25">
      <c r="B133" s="33"/>
      <c r="D133" s="163" t="s">
        <v>538</v>
      </c>
      <c r="F133" s="164" t="s">
        <v>2259</v>
      </c>
      <c r="I133" s="142"/>
      <c r="L133" s="33"/>
      <c r="M133" s="143"/>
      <c r="T133" s="54"/>
      <c r="AT133" s="18" t="s">
        <v>538</v>
      </c>
      <c r="AU133" s="18" t="s">
        <v>87</v>
      </c>
    </row>
    <row r="134" spans="2:65" s="13" customFormat="1" ht="11.25">
      <c r="B134" s="165"/>
      <c r="D134" s="140" t="s">
        <v>253</v>
      </c>
      <c r="E134" s="166" t="s">
        <v>21</v>
      </c>
      <c r="F134" s="167" t="s">
        <v>2260</v>
      </c>
      <c r="H134" s="166" t="s">
        <v>21</v>
      </c>
      <c r="I134" s="168"/>
      <c r="L134" s="165"/>
      <c r="M134" s="169"/>
      <c r="T134" s="170"/>
      <c r="AT134" s="166" t="s">
        <v>253</v>
      </c>
      <c r="AU134" s="166" t="s">
        <v>87</v>
      </c>
      <c r="AV134" s="13" t="s">
        <v>85</v>
      </c>
      <c r="AW134" s="13" t="s">
        <v>38</v>
      </c>
      <c r="AX134" s="13" t="s">
        <v>77</v>
      </c>
      <c r="AY134" s="166" t="s">
        <v>137</v>
      </c>
    </row>
    <row r="135" spans="2:65" s="12" customFormat="1" ht="11.25">
      <c r="B135" s="154"/>
      <c r="D135" s="140" t="s">
        <v>253</v>
      </c>
      <c r="E135" s="155" t="s">
        <v>21</v>
      </c>
      <c r="F135" s="156" t="s">
        <v>2261</v>
      </c>
      <c r="H135" s="157">
        <v>96</v>
      </c>
      <c r="I135" s="158"/>
      <c r="L135" s="154"/>
      <c r="M135" s="159"/>
      <c r="T135" s="160"/>
      <c r="AT135" s="155" t="s">
        <v>253</v>
      </c>
      <c r="AU135" s="155" t="s">
        <v>87</v>
      </c>
      <c r="AV135" s="12" t="s">
        <v>87</v>
      </c>
      <c r="AW135" s="12" t="s">
        <v>38</v>
      </c>
      <c r="AX135" s="12" t="s">
        <v>85</v>
      </c>
      <c r="AY135" s="155" t="s">
        <v>137</v>
      </c>
    </row>
    <row r="136" spans="2:65" s="1" customFormat="1" ht="16.5" customHeight="1">
      <c r="B136" s="33"/>
      <c r="C136" s="145" t="s">
        <v>157</v>
      </c>
      <c r="D136" s="145" t="s">
        <v>165</v>
      </c>
      <c r="E136" s="146" t="s">
        <v>2262</v>
      </c>
      <c r="F136" s="147" t="s">
        <v>2263</v>
      </c>
      <c r="G136" s="148" t="s">
        <v>262</v>
      </c>
      <c r="H136" s="149">
        <v>36</v>
      </c>
      <c r="I136" s="150"/>
      <c r="J136" s="151">
        <f>ROUND(I136*H136,2)</f>
        <v>0</v>
      </c>
      <c r="K136" s="147" t="s">
        <v>535</v>
      </c>
      <c r="L136" s="33"/>
      <c r="M136" s="152" t="s">
        <v>21</v>
      </c>
      <c r="N136" s="153" t="s">
        <v>48</v>
      </c>
      <c r="P136" s="136">
        <f>O136*H136</f>
        <v>0</v>
      </c>
      <c r="Q136" s="136">
        <v>2.0000000000000001E-4</v>
      </c>
      <c r="R136" s="136">
        <f>Q136*H136</f>
        <v>7.2000000000000007E-3</v>
      </c>
      <c r="S136" s="136">
        <v>0</v>
      </c>
      <c r="T136" s="137">
        <f>S136*H136</f>
        <v>0</v>
      </c>
      <c r="AR136" s="138" t="s">
        <v>153</v>
      </c>
      <c r="AT136" s="138" t="s">
        <v>165</v>
      </c>
      <c r="AU136" s="138" t="s">
        <v>87</v>
      </c>
      <c r="AY136" s="18" t="s">
        <v>137</v>
      </c>
      <c r="BE136" s="139">
        <f>IF(N136="základní",J136,0)</f>
        <v>0</v>
      </c>
      <c r="BF136" s="139">
        <f>IF(N136="snížená",J136,0)</f>
        <v>0</v>
      </c>
      <c r="BG136" s="139">
        <f>IF(N136="zákl. přenesená",J136,0)</f>
        <v>0</v>
      </c>
      <c r="BH136" s="139">
        <f>IF(N136="sníž. přenesená",J136,0)</f>
        <v>0</v>
      </c>
      <c r="BI136" s="139">
        <f>IF(N136="nulová",J136,0)</f>
        <v>0</v>
      </c>
      <c r="BJ136" s="18" t="s">
        <v>85</v>
      </c>
      <c r="BK136" s="139">
        <f>ROUND(I136*H136,2)</f>
        <v>0</v>
      </c>
      <c r="BL136" s="18" t="s">
        <v>153</v>
      </c>
      <c r="BM136" s="138" t="s">
        <v>2264</v>
      </c>
    </row>
    <row r="137" spans="2:65" s="1" customFormat="1" ht="11.25">
      <c r="B137" s="33"/>
      <c r="D137" s="140" t="s">
        <v>147</v>
      </c>
      <c r="F137" s="141" t="s">
        <v>2265</v>
      </c>
      <c r="I137" s="142"/>
      <c r="L137" s="33"/>
      <c r="M137" s="143"/>
      <c r="T137" s="54"/>
      <c r="AT137" s="18" t="s">
        <v>147</v>
      </c>
      <c r="AU137" s="18" t="s">
        <v>87</v>
      </c>
    </row>
    <row r="138" spans="2:65" s="1" customFormat="1" ht="11.25">
      <c r="B138" s="33"/>
      <c r="D138" s="163" t="s">
        <v>538</v>
      </c>
      <c r="F138" s="164" t="s">
        <v>2266</v>
      </c>
      <c r="I138" s="142"/>
      <c r="L138" s="33"/>
      <c r="M138" s="143"/>
      <c r="T138" s="54"/>
      <c r="AT138" s="18" t="s">
        <v>538</v>
      </c>
      <c r="AU138" s="18" t="s">
        <v>87</v>
      </c>
    </row>
    <row r="139" spans="2:65" s="13" customFormat="1" ht="11.25">
      <c r="B139" s="165"/>
      <c r="D139" s="140" t="s">
        <v>253</v>
      </c>
      <c r="E139" s="166" t="s">
        <v>21</v>
      </c>
      <c r="F139" s="167" t="s">
        <v>2260</v>
      </c>
      <c r="H139" s="166" t="s">
        <v>21</v>
      </c>
      <c r="I139" s="168"/>
      <c r="L139" s="165"/>
      <c r="M139" s="169"/>
      <c r="T139" s="170"/>
      <c r="AT139" s="166" t="s">
        <v>253</v>
      </c>
      <c r="AU139" s="166" t="s">
        <v>87</v>
      </c>
      <c r="AV139" s="13" t="s">
        <v>85</v>
      </c>
      <c r="AW139" s="13" t="s">
        <v>38</v>
      </c>
      <c r="AX139" s="13" t="s">
        <v>77</v>
      </c>
      <c r="AY139" s="166" t="s">
        <v>137</v>
      </c>
    </row>
    <row r="140" spans="2:65" s="12" customFormat="1" ht="11.25">
      <c r="B140" s="154"/>
      <c r="D140" s="140" t="s">
        <v>253</v>
      </c>
      <c r="E140" s="155" t="s">
        <v>21</v>
      </c>
      <c r="F140" s="156" t="s">
        <v>2267</v>
      </c>
      <c r="H140" s="157">
        <v>12</v>
      </c>
      <c r="I140" s="158"/>
      <c r="L140" s="154"/>
      <c r="M140" s="159"/>
      <c r="T140" s="160"/>
      <c r="AT140" s="155" t="s">
        <v>253</v>
      </c>
      <c r="AU140" s="155" t="s">
        <v>87</v>
      </c>
      <c r="AV140" s="12" t="s">
        <v>87</v>
      </c>
      <c r="AW140" s="12" t="s">
        <v>38</v>
      </c>
      <c r="AX140" s="12" t="s">
        <v>77</v>
      </c>
      <c r="AY140" s="155" t="s">
        <v>137</v>
      </c>
    </row>
    <row r="141" spans="2:65" s="12" customFormat="1" ht="11.25">
      <c r="B141" s="154"/>
      <c r="D141" s="140" t="s">
        <v>253</v>
      </c>
      <c r="E141" s="155" t="s">
        <v>21</v>
      </c>
      <c r="F141" s="156" t="s">
        <v>2268</v>
      </c>
      <c r="H141" s="157">
        <v>24</v>
      </c>
      <c r="I141" s="158"/>
      <c r="L141" s="154"/>
      <c r="M141" s="159"/>
      <c r="T141" s="160"/>
      <c r="AT141" s="155" t="s">
        <v>253</v>
      </c>
      <c r="AU141" s="155" t="s">
        <v>87</v>
      </c>
      <c r="AV141" s="12" t="s">
        <v>87</v>
      </c>
      <c r="AW141" s="12" t="s">
        <v>38</v>
      </c>
      <c r="AX141" s="12" t="s">
        <v>77</v>
      </c>
      <c r="AY141" s="155" t="s">
        <v>137</v>
      </c>
    </row>
    <row r="142" spans="2:65" s="14" customFormat="1" ht="11.25">
      <c r="B142" s="178"/>
      <c r="D142" s="140" t="s">
        <v>253</v>
      </c>
      <c r="E142" s="179" t="s">
        <v>21</v>
      </c>
      <c r="F142" s="180" t="s">
        <v>837</v>
      </c>
      <c r="H142" s="181">
        <v>36</v>
      </c>
      <c r="I142" s="182"/>
      <c r="L142" s="178"/>
      <c r="M142" s="183"/>
      <c r="T142" s="184"/>
      <c r="AT142" s="179" t="s">
        <v>253</v>
      </c>
      <c r="AU142" s="179" t="s">
        <v>87</v>
      </c>
      <c r="AV142" s="14" t="s">
        <v>153</v>
      </c>
      <c r="AW142" s="14" t="s">
        <v>38</v>
      </c>
      <c r="AX142" s="14" t="s">
        <v>85</v>
      </c>
      <c r="AY142" s="179" t="s">
        <v>137</v>
      </c>
    </row>
    <row r="143" spans="2:65" s="1" customFormat="1" ht="16.5" customHeight="1">
      <c r="B143" s="33"/>
      <c r="C143" s="145" t="s">
        <v>172</v>
      </c>
      <c r="D143" s="145" t="s">
        <v>165</v>
      </c>
      <c r="E143" s="146" t="s">
        <v>2269</v>
      </c>
      <c r="F143" s="147" t="s">
        <v>2270</v>
      </c>
      <c r="G143" s="148" t="s">
        <v>213</v>
      </c>
      <c r="H143" s="149">
        <v>88.8</v>
      </c>
      <c r="I143" s="150"/>
      <c r="J143" s="151">
        <f>ROUND(I143*H143,2)</f>
        <v>0</v>
      </c>
      <c r="K143" s="147" t="s">
        <v>535</v>
      </c>
      <c r="L143" s="33"/>
      <c r="M143" s="152" t="s">
        <v>21</v>
      </c>
      <c r="N143" s="153" t="s">
        <v>48</v>
      </c>
      <c r="P143" s="136">
        <f>O143*H143</f>
        <v>0</v>
      </c>
      <c r="Q143" s="136">
        <v>1.01E-3</v>
      </c>
      <c r="R143" s="136">
        <f>Q143*H143</f>
        <v>8.9688000000000004E-2</v>
      </c>
      <c r="S143" s="136">
        <v>0</v>
      </c>
      <c r="T143" s="137">
        <f>S143*H143</f>
        <v>0</v>
      </c>
      <c r="AR143" s="138" t="s">
        <v>153</v>
      </c>
      <c r="AT143" s="138" t="s">
        <v>165</v>
      </c>
      <c r="AU143" s="138" t="s">
        <v>87</v>
      </c>
      <c r="AY143" s="18" t="s">
        <v>137</v>
      </c>
      <c r="BE143" s="139">
        <f>IF(N143="základní",J143,0)</f>
        <v>0</v>
      </c>
      <c r="BF143" s="139">
        <f>IF(N143="snížená",J143,0)</f>
        <v>0</v>
      </c>
      <c r="BG143" s="139">
        <f>IF(N143="zákl. přenesená",J143,0)</f>
        <v>0</v>
      </c>
      <c r="BH143" s="139">
        <f>IF(N143="sníž. přenesená",J143,0)</f>
        <v>0</v>
      </c>
      <c r="BI143" s="139">
        <f>IF(N143="nulová",J143,0)</f>
        <v>0</v>
      </c>
      <c r="BJ143" s="18" t="s">
        <v>85</v>
      </c>
      <c r="BK143" s="139">
        <f>ROUND(I143*H143,2)</f>
        <v>0</v>
      </c>
      <c r="BL143" s="18" t="s">
        <v>153</v>
      </c>
      <c r="BM143" s="138" t="s">
        <v>2271</v>
      </c>
    </row>
    <row r="144" spans="2:65" s="1" customFormat="1" ht="11.25">
      <c r="B144" s="33"/>
      <c r="D144" s="140" t="s">
        <v>147</v>
      </c>
      <c r="F144" s="141" t="s">
        <v>2272</v>
      </c>
      <c r="I144" s="142"/>
      <c r="L144" s="33"/>
      <c r="M144" s="143"/>
      <c r="T144" s="54"/>
      <c r="AT144" s="18" t="s">
        <v>147</v>
      </c>
      <c r="AU144" s="18" t="s">
        <v>87</v>
      </c>
    </row>
    <row r="145" spans="2:65" s="1" customFormat="1" ht="11.25">
      <c r="B145" s="33"/>
      <c r="D145" s="163" t="s">
        <v>538</v>
      </c>
      <c r="F145" s="164" t="s">
        <v>2273</v>
      </c>
      <c r="I145" s="142"/>
      <c r="L145" s="33"/>
      <c r="M145" s="143"/>
      <c r="T145" s="54"/>
      <c r="AT145" s="18" t="s">
        <v>538</v>
      </c>
      <c r="AU145" s="18" t="s">
        <v>87</v>
      </c>
    </row>
    <row r="146" spans="2:65" s="13" customFormat="1" ht="11.25">
      <c r="B146" s="165"/>
      <c r="D146" s="140" t="s">
        <v>253</v>
      </c>
      <c r="E146" s="166" t="s">
        <v>21</v>
      </c>
      <c r="F146" s="167" t="s">
        <v>2253</v>
      </c>
      <c r="H146" s="166" t="s">
        <v>21</v>
      </c>
      <c r="I146" s="168"/>
      <c r="L146" s="165"/>
      <c r="M146" s="169"/>
      <c r="T146" s="170"/>
      <c r="AT146" s="166" t="s">
        <v>253</v>
      </c>
      <c r="AU146" s="166" t="s">
        <v>87</v>
      </c>
      <c r="AV146" s="13" t="s">
        <v>85</v>
      </c>
      <c r="AW146" s="13" t="s">
        <v>38</v>
      </c>
      <c r="AX146" s="13" t="s">
        <v>77</v>
      </c>
      <c r="AY146" s="166" t="s">
        <v>137</v>
      </c>
    </row>
    <row r="147" spans="2:65" s="12" customFormat="1" ht="11.25">
      <c r="B147" s="154"/>
      <c r="D147" s="140" t="s">
        <v>253</v>
      </c>
      <c r="E147" s="155" t="s">
        <v>21</v>
      </c>
      <c r="F147" s="156" t="s">
        <v>2254</v>
      </c>
      <c r="H147" s="157">
        <v>88.8</v>
      </c>
      <c r="I147" s="158"/>
      <c r="L147" s="154"/>
      <c r="M147" s="159"/>
      <c r="T147" s="160"/>
      <c r="AT147" s="155" t="s">
        <v>253</v>
      </c>
      <c r="AU147" s="155" t="s">
        <v>87</v>
      </c>
      <c r="AV147" s="12" t="s">
        <v>87</v>
      </c>
      <c r="AW147" s="12" t="s">
        <v>38</v>
      </c>
      <c r="AX147" s="12" t="s">
        <v>85</v>
      </c>
      <c r="AY147" s="155" t="s">
        <v>137</v>
      </c>
    </row>
    <row r="148" spans="2:65" s="1" customFormat="1" ht="16.5" customHeight="1">
      <c r="B148" s="33"/>
      <c r="C148" s="145" t="s">
        <v>162</v>
      </c>
      <c r="D148" s="145" t="s">
        <v>165</v>
      </c>
      <c r="E148" s="146" t="s">
        <v>2274</v>
      </c>
      <c r="F148" s="147" t="s">
        <v>2275</v>
      </c>
      <c r="G148" s="148" t="s">
        <v>484</v>
      </c>
      <c r="H148" s="149">
        <v>399.6</v>
      </c>
      <c r="I148" s="150"/>
      <c r="J148" s="151">
        <f>ROUND(I148*H148,2)</f>
        <v>0</v>
      </c>
      <c r="K148" s="147" t="s">
        <v>535</v>
      </c>
      <c r="L148" s="33"/>
      <c r="M148" s="152" t="s">
        <v>21</v>
      </c>
      <c r="N148" s="153" t="s">
        <v>48</v>
      </c>
      <c r="P148" s="136">
        <f>O148*H148</f>
        <v>0</v>
      </c>
      <c r="Q148" s="136">
        <v>1.4999999999999999E-4</v>
      </c>
      <c r="R148" s="136">
        <f>Q148*H148</f>
        <v>5.994E-2</v>
      </c>
      <c r="S148" s="136">
        <v>0</v>
      </c>
      <c r="T148" s="137">
        <f>S148*H148</f>
        <v>0</v>
      </c>
      <c r="AR148" s="138" t="s">
        <v>153</v>
      </c>
      <c r="AT148" s="138" t="s">
        <v>165</v>
      </c>
      <c r="AU148" s="138" t="s">
        <v>87</v>
      </c>
      <c r="AY148" s="18" t="s">
        <v>137</v>
      </c>
      <c r="BE148" s="139">
        <f>IF(N148="základní",J148,0)</f>
        <v>0</v>
      </c>
      <c r="BF148" s="139">
        <f>IF(N148="snížená",J148,0)</f>
        <v>0</v>
      </c>
      <c r="BG148" s="139">
        <f>IF(N148="zákl. přenesená",J148,0)</f>
        <v>0</v>
      </c>
      <c r="BH148" s="139">
        <f>IF(N148="sníž. přenesená",J148,0)</f>
        <v>0</v>
      </c>
      <c r="BI148" s="139">
        <f>IF(N148="nulová",J148,0)</f>
        <v>0</v>
      </c>
      <c r="BJ148" s="18" t="s">
        <v>85</v>
      </c>
      <c r="BK148" s="139">
        <f>ROUND(I148*H148,2)</f>
        <v>0</v>
      </c>
      <c r="BL148" s="18" t="s">
        <v>153</v>
      </c>
      <c r="BM148" s="138" t="s">
        <v>2276</v>
      </c>
    </row>
    <row r="149" spans="2:65" s="1" customFormat="1" ht="11.25">
      <c r="B149" s="33"/>
      <c r="D149" s="140" t="s">
        <v>147</v>
      </c>
      <c r="F149" s="141" t="s">
        <v>2277</v>
      </c>
      <c r="I149" s="142"/>
      <c r="L149" s="33"/>
      <c r="M149" s="143"/>
      <c r="T149" s="54"/>
      <c r="AT149" s="18" t="s">
        <v>147</v>
      </c>
      <c r="AU149" s="18" t="s">
        <v>87</v>
      </c>
    </row>
    <row r="150" spans="2:65" s="1" customFormat="1" ht="11.25">
      <c r="B150" s="33"/>
      <c r="D150" s="163" t="s">
        <v>538</v>
      </c>
      <c r="F150" s="164" t="s">
        <v>2278</v>
      </c>
      <c r="I150" s="142"/>
      <c r="L150" s="33"/>
      <c r="M150" s="143"/>
      <c r="T150" s="54"/>
      <c r="AT150" s="18" t="s">
        <v>538</v>
      </c>
      <c r="AU150" s="18" t="s">
        <v>87</v>
      </c>
    </row>
    <row r="151" spans="2:65" s="13" customFormat="1" ht="11.25">
      <c r="B151" s="165"/>
      <c r="D151" s="140" t="s">
        <v>253</v>
      </c>
      <c r="E151" s="166" t="s">
        <v>21</v>
      </c>
      <c r="F151" s="167" t="s">
        <v>2279</v>
      </c>
      <c r="H151" s="166" t="s">
        <v>21</v>
      </c>
      <c r="I151" s="168"/>
      <c r="L151" s="165"/>
      <c r="M151" s="169"/>
      <c r="T151" s="170"/>
      <c r="AT151" s="166" t="s">
        <v>253</v>
      </c>
      <c r="AU151" s="166" t="s">
        <v>87</v>
      </c>
      <c r="AV151" s="13" t="s">
        <v>85</v>
      </c>
      <c r="AW151" s="13" t="s">
        <v>38</v>
      </c>
      <c r="AX151" s="13" t="s">
        <v>77</v>
      </c>
      <c r="AY151" s="166" t="s">
        <v>137</v>
      </c>
    </row>
    <row r="152" spans="2:65" s="12" customFormat="1" ht="11.25">
      <c r="B152" s="154"/>
      <c r="D152" s="140" t="s">
        <v>253</v>
      </c>
      <c r="E152" s="155" t="s">
        <v>21</v>
      </c>
      <c r="F152" s="156" t="s">
        <v>2280</v>
      </c>
      <c r="H152" s="157">
        <v>399.6</v>
      </c>
      <c r="I152" s="158"/>
      <c r="L152" s="154"/>
      <c r="M152" s="159"/>
      <c r="T152" s="160"/>
      <c r="AT152" s="155" t="s">
        <v>253</v>
      </c>
      <c r="AU152" s="155" t="s">
        <v>87</v>
      </c>
      <c r="AV152" s="12" t="s">
        <v>87</v>
      </c>
      <c r="AW152" s="12" t="s">
        <v>38</v>
      </c>
      <c r="AX152" s="12" t="s">
        <v>77</v>
      </c>
      <c r="AY152" s="155" t="s">
        <v>137</v>
      </c>
    </row>
    <row r="153" spans="2:65" s="14" customFormat="1" ht="11.25">
      <c r="B153" s="178"/>
      <c r="D153" s="140" t="s">
        <v>253</v>
      </c>
      <c r="E153" s="179" t="s">
        <v>2186</v>
      </c>
      <c r="F153" s="180" t="s">
        <v>837</v>
      </c>
      <c r="H153" s="181">
        <v>399.6</v>
      </c>
      <c r="I153" s="182"/>
      <c r="L153" s="178"/>
      <c r="M153" s="183"/>
      <c r="T153" s="184"/>
      <c r="AT153" s="179" t="s">
        <v>253</v>
      </c>
      <c r="AU153" s="179" t="s">
        <v>87</v>
      </c>
      <c r="AV153" s="14" t="s">
        <v>153</v>
      </c>
      <c r="AW153" s="14" t="s">
        <v>38</v>
      </c>
      <c r="AX153" s="14" t="s">
        <v>85</v>
      </c>
      <c r="AY153" s="179" t="s">
        <v>137</v>
      </c>
    </row>
    <row r="154" spans="2:65" s="1" customFormat="1" ht="16.5" customHeight="1">
      <c r="B154" s="33"/>
      <c r="C154" s="126" t="s">
        <v>182</v>
      </c>
      <c r="D154" s="126" t="s">
        <v>141</v>
      </c>
      <c r="E154" s="127" t="s">
        <v>2281</v>
      </c>
      <c r="F154" s="128" t="s">
        <v>2282</v>
      </c>
      <c r="G154" s="129" t="s">
        <v>590</v>
      </c>
      <c r="H154" s="130">
        <v>49.350999999999999</v>
      </c>
      <c r="I154" s="131"/>
      <c r="J154" s="132">
        <f>ROUND(I154*H154,2)</f>
        <v>0</v>
      </c>
      <c r="K154" s="128" t="s">
        <v>21</v>
      </c>
      <c r="L154" s="133"/>
      <c r="M154" s="134" t="s">
        <v>21</v>
      </c>
      <c r="N154" s="135" t="s">
        <v>48</v>
      </c>
      <c r="P154" s="136">
        <f>O154*H154</f>
        <v>0</v>
      </c>
      <c r="Q154" s="136">
        <v>1</v>
      </c>
      <c r="R154" s="136">
        <f>Q154*H154</f>
        <v>49.350999999999999</v>
      </c>
      <c r="S154" s="136">
        <v>0</v>
      </c>
      <c r="T154" s="137">
        <f>S154*H154</f>
        <v>0</v>
      </c>
      <c r="AR154" s="138" t="s">
        <v>162</v>
      </c>
      <c r="AT154" s="138" t="s">
        <v>141</v>
      </c>
      <c r="AU154" s="138" t="s">
        <v>87</v>
      </c>
      <c r="AY154" s="18" t="s">
        <v>137</v>
      </c>
      <c r="BE154" s="139">
        <f>IF(N154="základní",J154,0)</f>
        <v>0</v>
      </c>
      <c r="BF154" s="139">
        <f>IF(N154="snížená",J154,0)</f>
        <v>0</v>
      </c>
      <c r="BG154" s="139">
        <f>IF(N154="zákl. přenesená",J154,0)</f>
        <v>0</v>
      </c>
      <c r="BH154" s="139">
        <f>IF(N154="sníž. přenesená",J154,0)</f>
        <v>0</v>
      </c>
      <c r="BI154" s="139">
        <f>IF(N154="nulová",J154,0)</f>
        <v>0</v>
      </c>
      <c r="BJ154" s="18" t="s">
        <v>85</v>
      </c>
      <c r="BK154" s="139">
        <f>ROUND(I154*H154,2)</f>
        <v>0</v>
      </c>
      <c r="BL154" s="18" t="s">
        <v>153</v>
      </c>
      <c r="BM154" s="138" t="s">
        <v>2283</v>
      </c>
    </row>
    <row r="155" spans="2:65" s="1" customFormat="1" ht="11.25">
      <c r="B155" s="33"/>
      <c r="D155" s="140" t="s">
        <v>147</v>
      </c>
      <c r="F155" s="141" t="s">
        <v>2282</v>
      </c>
      <c r="I155" s="142"/>
      <c r="L155" s="33"/>
      <c r="M155" s="143"/>
      <c r="T155" s="54"/>
      <c r="AT155" s="18" t="s">
        <v>147</v>
      </c>
      <c r="AU155" s="18" t="s">
        <v>87</v>
      </c>
    </row>
    <row r="156" spans="2:65" s="12" customFormat="1" ht="11.25">
      <c r="B156" s="154"/>
      <c r="D156" s="140" t="s">
        <v>253</v>
      </c>
      <c r="E156" s="155" t="s">
        <v>21</v>
      </c>
      <c r="F156" s="156" t="s">
        <v>2284</v>
      </c>
      <c r="H156" s="157">
        <v>49.350999999999999</v>
      </c>
      <c r="I156" s="158"/>
      <c r="L156" s="154"/>
      <c r="M156" s="159"/>
      <c r="T156" s="160"/>
      <c r="AT156" s="155" t="s">
        <v>253</v>
      </c>
      <c r="AU156" s="155" t="s">
        <v>87</v>
      </c>
      <c r="AV156" s="12" t="s">
        <v>87</v>
      </c>
      <c r="AW156" s="12" t="s">
        <v>38</v>
      </c>
      <c r="AX156" s="12" t="s">
        <v>85</v>
      </c>
      <c r="AY156" s="155" t="s">
        <v>137</v>
      </c>
    </row>
    <row r="157" spans="2:65" s="1" customFormat="1" ht="16.5" customHeight="1">
      <c r="B157" s="33"/>
      <c r="C157" s="145" t="s">
        <v>169</v>
      </c>
      <c r="D157" s="145" t="s">
        <v>165</v>
      </c>
      <c r="E157" s="146" t="s">
        <v>2285</v>
      </c>
      <c r="F157" s="147" t="s">
        <v>2286</v>
      </c>
      <c r="G157" s="148" t="s">
        <v>484</v>
      </c>
      <c r="H157" s="149">
        <v>392.4</v>
      </c>
      <c r="I157" s="150"/>
      <c r="J157" s="151">
        <f>ROUND(I157*H157,2)</f>
        <v>0</v>
      </c>
      <c r="K157" s="147" t="s">
        <v>535</v>
      </c>
      <c r="L157" s="33"/>
      <c r="M157" s="152" t="s">
        <v>21</v>
      </c>
      <c r="N157" s="153" t="s">
        <v>48</v>
      </c>
      <c r="P157" s="136">
        <f>O157*H157</f>
        <v>0</v>
      </c>
      <c r="Q157" s="136">
        <v>0</v>
      </c>
      <c r="R157" s="136">
        <f>Q157*H157</f>
        <v>0</v>
      </c>
      <c r="S157" s="136">
        <v>0</v>
      </c>
      <c r="T157" s="137">
        <f>S157*H157</f>
        <v>0</v>
      </c>
      <c r="AR157" s="138" t="s">
        <v>153</v>
      </c>
      <c r="AT157" s="138" t="s">
        <v>165</v>
      </c>
      <c r="AU157" s="138" t="s">
        <v>87</v>
      </c>
      <c r="AY157" s="18" t="s">
        <v>137</v>
      </c>
      <c r="BE157" s="139">
        <f>IF(N157="základní",J157,0)</f>
        <v>0</v>
      </c>
      <c r="BF157" s="139">
        <f>IF(N157="snížená",J157,0)</f>
        <v>0</v>
      </c>
      <c r="BG157" s="139">
        <f>IF(N157="zákl. přenesená",J157,0)</f>
        <v>0</v>
      </c>
      <c r="BH157" s="139">
        <f>IF(N157="sníž. přenesená",J157,0)</f>
        <v>0</v>
      </c>
      <c r="BI157" s="139">
        <f>IF(N157="nulová",J157,0)</f>
        <v>0</v>
      </c>
      <c r="BJ157" s="18" t="s">
        <v>85</v>
      </c>
      <c r="BK157" s="139">
        <f>ROUND(I157*H157,2)</f>
        <v>0</v>
      </c>
      <c r="BL157" s="18" t="s">
        <v>153</v>
      </c>
      <c r="BM157" s="138" t="s">
        <v>2287</v>
      </c>
    </row>
    <row r="158" spans="2:65" s="1" customFormat="1" ht="11.25">
      <c r="B158" s="33"/>
      <c r="D158" s="140" t="s">
        <v>147</v>
      </c>
      <c r="F158" s="141" t="s">
        <v>2288</v>
      </c>
      <c r="I158" s="142"/>
      <c r="L158" s="33"/>
      <c r="M158" s="143"/>
      <c r="T158" s="54"/>
      <c r="AT158" s="18" t="s">
        <v>147</v>
      </c>
      <c r="AU158" s="18" t="s">
        <v>87</v>
      </c>
    </row>
    <row r="159" spans="2:65" s="1" customFormat="1" ht="11.25">
      <c r="B159" s="33"/>
      <c r="D159" s="163" t="s">
        <v>538</v>
      </c>
      <c r="F159" s="164" t="s">
        <v>2289</v>
      </c>
      <c r="I159" s="142"/>
      <c r="L159" s="33"/>
      <c r="M159" s="143"/>
      <c r="T159" s="54"/>
      <c r="AT159" s="18" t="s">
        <v>538</v>
      </c>
      <c r="AU159" s="18" t="s">
        <v>87</v>
      </c>
    </row>
    <row r="160" spans="2:65" s="13" customFormat="1" ht="11.25">
      <c r="B160" s="165"/>
      <c r="D160" s="140" t="s">
        <v>253</v>
      </c>
      <c r="E160" s="166" t="s">
        <v>21</v>
      </c>
      <c r="F160" s="167" t="s">
        <v>2279</v>
      </c>
      <c r="H160" s="166" t="s">
        <v>21</v>
      </c>
      <c r="I160" s="168"/>
      <c r="L160" s="165"/>
      <c r="M160" s="169"/>
      <c r="T160" s="170"/>
      <c r="AT160" s="166" t="s">
        <v>253</v>
      </c>
      <c r="AU160" s="166" t="s">
        <v>87</v>
      </c>
      <c r="AV160" s="13" t="s">
        <v>85</v>
      </c>
      <c r="AW160" s="13" t="s">
        <v>38</v>
      </c>
      <c r="AX160" s="13" t="s">
        <v>77</v>
      </c>
      <c r="AY160" s="166" t="s">
        <v>137</v>
      </c>
    </row>
    <row r="161" spans="2:65" s="12" customFormat="1" ht="11.25">
      <c r="B161" s="154"/>
      <c r="D161" s="140" t="s">
        <v>253</v>
      </c>
      <c r="E161" s="155" t="s">
        <v>21</v>
      </c>
      <c r="F161" s="156" t="s">
        <v>2290</v>
      </c>
      <c r="H161" s="157">
        <v>392.4</v>
      </c>
      <c r="I161" s="158"/>
      <c r="L161" s="154"/>
      <c r="M161" s="159"/>
      <c r="T161" s="160"/>
      <c r="AT161" s="155" t="s">
        <v>253</v>
      </c>
      <c r="AU161" s="155" t="s">
        <v>87</v>
      </c>
      <c r="AV161" s="12" t="s">
        <v>87</v>
      </c>
      <c r="AW161" s="12" t="s">
        <v>38</v>
      </c>
      <c r="AX161" s="12" t="s">
        <v>85</v>
      </c>
      <c r="AY161" s="155" t="s">
        <v>137</v>
      </c>
    </row>
    <row r="162" spans="2:65" s="1" customFormat="1" ht="16.5" customHeight="1">
      <c r="B162" s="33"/>
      <c r="C162" s="145" t="s">
        <v>191</v>
      </c>
      <c r="D162" s="145" t="s">
        <v>165</v>
      </c>
      <c r="E162" s="146" t="s">
        <v>2291</v>
      </c>
      <c r="F162" s="147" t="s">
        <v>2292</v>
      </c>
      <c r="G162" s="148" t="s">
        <v>144</v>
      </c>
      <c r="H162" s="149">
        <v>43142</v>
      </c>
      <c r="I162" s="150"/>
      <c r="J162" s="151">
        <f>ROUND(I162*H162,2)</f>
        <v>0</v>
      </c>
      <c r="K162" s="147" t="s">
        <v>535</v>
      </c>
      <c r="L162" s="33"/>
      <c r="M162" s="152" t="s">
        <v>21</v>
      </c>
      <c r="N162" s="153" t="s">
        <v>48</v>
      </c>
      <c r="P162" s="136">
        <f>O162*H162</f>
        <v>0</v>
      </c>
      <c r="Q162" s="136">
        <v>2.5999999999999998E-4</v>
      </c>
      <c r="R162" s="136">
        <f>Q162*H162</f>
        <v>11.216919999999998</v>
      </c>
      <c r="S162" s="136">
        <v>0</v>
      </c>
      <c r="T162" s="137">
        <f>S162*H162</f>
        <v>0</v>
      </c>
      <c r="AR162" s="138" t="s">
        <v>153</v>
      </c>
      <c r="AT162" s="138" t="s">
        <v>165</v>
      </c>
      <c r="AU162" s="138" t="s">
        <v>87</v>
      </c>
      <c r="AY162" s="18" t="s">
        <v>137</v>
      </c>
      <c r="BE162" s="139">
        <f>IF(N162="základní",J162,0)</f>
        <v>0</v>
      </c>
      <c r="BF162" s="139">
        <f>IF(N162="snížená",J162,0)</f>
        <v>0</v>
      </c>
      <c r="BG162" s="139">
        <f>IF(N162="zákl. přenesená",J162,0)</f>
        <v>0</v>
      </c>
      <c r="BH162" s="139">
        <f>IF(N162="sníž. přenesená",J162,0)</f>
        <v>0</v>
      </c>
      <c r="BI162" s="139">
        <f>IF(N162="nulová",J162,0)</f>
        <v>0</v>
      </c>
      <c r="BJ162" s="18" t="s">
        <v>85</v>
      </c>
      <c r="BK162" s="139">
        <f>ROUND(I162*H162,2)</f>
        <v>0</v>
      </c>
      <c r="BL162" s="18" t="s">
        <v>153</v>
      </c>
      <c r="BM162" s="138" t="s">
        <v>2293</v>
      </c>
    </row>
    <row r="163" spans="2:65" s="1" customFormat="1" ht="19.5">
      <c r="B163" s="33"/>
      <c r="D163" s="140" t="s">
        <v>147</v>
      </c>
      <c r="F163" s="141" t="s">
        <v>2294</v>
      </c>
      <c r="I163" s="142"/>
      <c r="L163" s="33"/>
      <c r="M163" s="143"/>
      <c r="T163" s="54"/>
      <c r="AT163" s="18" t="s">
        <v>147</v>
      </c>
      <c r="AU163" s="18" t="s">
        <v>87</v>
      </c>
    </row>
    <row r="164" spans="2:65" s="1" customFormat="1" ht="11.25">
      <c r="B164" s="33"/>
      <c r="D164" s="163" t="s">
        <v>538</v>
      </c>
      <c r="F164" s="164" t="s">
        <v>2295</v>
      </c>
      <c r="I164" s="142"/>
      <c r="L164" s="33"/>
      <c r="M164" s="143"/>
      <c r="T164" s="54"/>
      <c r="AT164" s="18" t="s">
        <v>538</v>
      </c>
      <c r="AU164" s="18" t="s">
        <v>87</v>
      </c>
    </row>
    <row r="165" spans="2:65" s="12" customFormat="1" ht="11.25">
      <c r="B165" s="154"/>
      <c r="D165" s="140" t="s">
        <v>253</v>
      </c>
      <c r="E165" s="155" t="s">
        <v>21</v>
      </c>
      <c r="F165" s="156" t="s">
        <v>2296</v>
      </c>
      <c r="H165" s="157">
        <v>32376</v>
      </c>
      <c r="I165" s="158"/>
      <c r="L165" s="154"/>
      <c r="M165" s="159"/>
      <c r="T165" s="160"/>
      <c r="AT165" s="155" t="s">
        <v>253</v>
      </c>
      <c r="AU165" s="155" t="s">
        <v>87</v>
      </c>
      <c r="AV165" s="12" t="s">
        <v>87</v>
      </c>
      <c r="AW165" s="12" t="s">
        <v>38</v>
      </c>
      <c r="AX165" s="12" t="s">
        <v>77</v>
      </c>
      <c r="AY165" s="155" t="s">
        <v>137</v>
      </c>
    </row>
    <row r="166" spans="2:65" s="12" customFormat="1" ht="11.25">
      <c r="B166" s="154"/>
      <c r="D166" s="140" t="s">
        <v>253</v>
      </c>
      <c r="E166" s="155" t="s">
        <v>21</v>
      </c>
      <c r="F166" s="156" t="s">
        <v>2297</v>
      </c>
      <c r="H166" s="157">
        <v>6475</v>
      </c>
      <c r="I166" s="158"/>
      <c r="L166" s="154"/>
      <c r="M166" s="159"/>
      <c r="T166" s="160"/>
      <c r="AT166" s="155" t="s">
        <v>253</v>
      </c>
      <c r="AU166" s="155" t="s">
        <v>87</v>
      </c>
      <c r="AV166" s="12" t="s">
        <v>87</v>
      </c>
      <c r="AW166" s="12" t="s">
        <v>38</v>
      </c>
      <c r="AX166" s="12" t="s">
        <v>77</v>
      </c>
      <c r="AY166" s="155" t="s">
        <v>137</v>
      </c>
    </row>
    <row r="167" spans="2:65" s="15" customFormat="1" ht="11.25">
      <c r="B167" s="185"/>
      <c r="D167" s="140" t="s">
        <v>253</v>
      </c>
      <c r="E167" s="186" t="s">
        <v>21</v>
      </c>
      <c r="F167" s="187" t="s">
        <v>895</v>
      </c>
      <c r="H167" s="188">
        <v>38851</v>
      </c>
      <c r="I167" s="189"/>
      <c r="L167" s="185"/>
      <c r="M167" s="190"/>
      <c r="T167" s="191"/>
      <c r="AT167" s="186" t="s">
        <v>253</v>
      </c>
      <c r="AU167" s="186" t="s">
        <v>87</v>
      </c>
      <c r="AV167" s="15" t="s">
        <v>140</v>
      </c>
      <c r="AW167" s="15" t="s">
        <v>38</v>
      </c>
      <c r="AX167" s="15" t="s">
        <v>77</v>
      </c>
      <c r="AY167" s="186" t="s">
        <v>137</v>
      </c>
    </row>
    <row r="168" spans="2:65" s="12" customFormat="1" ht="11.25">
      <c r="B168" s="154"/>
      <c r="D168" s="140" t="s">
        <v>253</v>
      </c>
      <c r="E168" s="155" t="s">
        <v>21</v>
      </c>
      <c r="F168" s="156" t="s">
        <v>2298</v>
      </c>
      <c r="H168" s="157">
        <v>3731</v>
      </c>
      <c r="I168" s="158"/>
      <c r="L168" s="154"/>
      <c r="M168" s="159"/>
      <c r="T168" s="160"/>
      <c r="AT168" s="155" t="s">
        <v>253</v>
      </c>
      <c r="AU168" s="155" t="s">
        <v>87</v>
      </c>
      <c r="AV168" s="12" t="s">
        <v>87</v>
      </c>
      <c r="AW168" s="12" t="s">
        <v>38</v>
      </c>
      <c r="AX168" s="12" t="s">
        <v>77</v>
      </c>
      <c r="AY168" s="155" t="s">
        <v>137</v>
      </c>
    </row>
    <row r="169" spans="2:65" s="12" customFormat="1" ht="11.25">
      <c r="B169" s="154"/>
      <c r="D169" s="140" t="s">
        <v>253</v>
      </c>
      <c r="E169" s="155" t="s">
        <v>21</v>
      </c>
      <c r="F169" s="156" t="s">
        <v>2299</v>
      </c>
      <c r="H169" s="157">
        <v>560</v>
      </c>
      <c r="I169" s="158"/>
      <c r="L169" s="154"/>
      <c r="M169" s="159"/>
      <c r="T169" s="160"/>
      <c r="AT169" s="155" t="s">
        <v>253</v>
      </c>
      <c r="AU169" s="155" t="s">
        <v>87</v>
      </c>
      <c r="AV169" s="12" t="s">
        <v>87</v>
      </c>
      <c r="AW169" s="12" t="s">
        <v>38</v>
      </c>
      <c r="AX169" s="12" t="s">
        <v>77</v>
      </c>
      <c r="AY169" s="155" t="s">
        <v>137</v>
      </c>
    </row>
    <row r="170" spans="2:65" s="15" customFormat="1" ht="11.25">
      <c r="B170" s="185"/>
      <c r="D170" s="140" t="s">
        <v>253</v>
      </c>
      <c r="E170" s="186" t="s">
        <v>21</v>
      </c>
      <c r="F170" s="187" t="s">
        <v>895</v>
      </c>
      <c r="H170" s="188">
        <v>4291</v>
      </c>
      <c r="I170" s="189"/>
      <c r="L170" s="185"/>
      <c r="M170" s="190"/>
      <c r="T170" s="191"/>
      <c r="AT170" s="186" t="s">
        <v>253</v>
      </c>
      <c r="AU170" s="186" t="s">
        <v>87</v>
      </c>
      <c r="AV170" s="15" t="s">
        <v>140</v>
      </c>
      <c r="AW170" s="15" t="s">
        <v>38</v>
      </c>
      <c r="AX170" s="15" t="s">
        <v>77</v>
      </c>
      <c r="AY170" s="186" t="s">
        <v>137</v>
      </c>
    </row>
    <row r="171" spans="2:65" s="14" customFormat="1" ht="11.25">
      <c r="B171" s="178"/>
      <c r="D171" s="140" t="s">
        <v>253</v>
      </c>
      <c r="E171" s="179" t="s">
        <v>21</v>
      </c>
      <c r="F171" s="180" t="s">
        <v>837</v>
      </c>
      <c r="H171" s="181">
        <v>43142</v>
      </c>
      <c r="I171" s="182"/>
      <c r="L171" s="178"/>
      <c r="M171" s="183"/>
      <c r="T171" s="184"/>
      <c r="AT171" s="179" t="s">
        <v>253</v>
      </c>
      <c r="AU171" s="179" t="s">
        <v>87</v>
      </c>
      <c r="AV171" s="14" t="s">
        <v>153</v>
      </c>
      <c r="AW171" s="14" t="s">
        <v>38</v>
      </c>
      <c r="AX171" s="14" t="s">
        <v>85</v>
      </c>
      <c r="AY171" s="179" t="s">
        <v>137</v>
      </c>
    </row>
    <row r="172" spans="2:65" s="1" customFormat="1" ht="16.5" customHeight="1">
      <c r="B172" s="33"/>
      <c r="C172" s="126" t="s">
        <v>8</v>
      </c>
      <c r="D172" s="126" t="s">
        <v>141</v>
      </c>
      <c r="E172" s="127" t="s">
        <v>2300</v>
      </c>
      <c r="F172" s="128" t="s">
        <v>2301</v>
      </c>
      <c r="G172" s="129" t="s">
        <v>590</v>
      </c>
      <c r="H172" s="130">
        <v>32.375999999999998</v>
      </c>
      <c r="I172" s="131"/>
      <c r="J172" s="132">
        <f>ROUND(I172*H172,2)</f>
        <v>0</v>
      </c>
      <c r="K172" s="128" t="s">
        <v>21</v>
      </c>
      <c r="L172" s="133"/>
      <c r="M172" s="134" t="s">
        <v>21</v>
      </c>
      <c r="N172" s="135" t="s">
        <v>48</v>
      </c>
      <c r="P172" s="136">
        <f>O172*H172</f>
        <v>0</v>
      </c>
      <c r="Q172" s="136">
        <v>1</v>
      </c>
      <c r="R172" s="136">
        <f>Q172*H172</f>
        <v>32.375999999999998</v>
      </c>
      <c r="S172" s="136">
        <v>0</v>
      </c>
      <c r="T172" s="137">
        <f>S172*H172</f>
        <v>0</v>
      </c>
      <c r="AR172" s="138" t="s">
        <v>162</v>
      </c>
      <c r="AT172" s="138" t="s">
        <v>141</v>
      </c>
      <c r="AU172" s="138" t="s">
        <v>87</v>
      </c>
      <c r="AY172" s="18" t="s">
        <v>137</v>
      </c>
      <c r="BE172" s="139">
        <f>IF(N172="základní",J172,0)</f>
        <v>0</v>
      </c>
      <c r="BF172" s="139">
        <f>IF(N172="snížená",J172,0)</f>
        <v>0</v>
      </c>
      <c r="BG172" s="139">
        <f>IF(N172="zákl. přenesená",J172,0)</f>
        <v>0</v>
      </c>
      <c r="BH172" s="139">
        <f>IF(N172="sníž. přenesená",J172,0)</f>
        <v>0</v>
      </c>
      <c r="BI172" s="139">
        <f>IF(N172="nulová",J172,0)</f>
        <v>0</v>
      </c>
      <c r="BJ172" s="18" t="s">
        <v>85</v>
      </c>
      <c r="BK172" s="139">
        <f>ROUND(I172*H172,2)</f>
        <v>0</v>
      </c>
      <c r="BL172" s="18" t="s">
        <v>153</v>
      </c>
      <c r="BM172" s="138" t="s">
        <v>2302</v>
      </c>
    </row>
    <row r="173" spans="2:65" s="1" customFormat="1" ht="11.25">
      <c r="B173" s="33"/>
      <c r="D173" s="140" t="s">
        <v>147</v>
      </c>
      <c r="F173" s="141" t="s">
        <v>2301</v>
      </c>
      <c r="I173" s="142"/>
      <c r="L173" s="33"/>
      <c r="M173" s="143"/>
      <c r="T173" s="54"/>
      <c r="AT173" s="18" t="s">
        <v>147</v>
      </c>
      <c r="AU173" s="18" t="s">
        <v>87</v>
      </c>
    </row>
    <row r="174" spans="2:65" s="13" customFormat="1" ht="11.25">
      <c r="B174" s="165"/>
      <c r="D174" s="140" t="s">
        <v>253</v>
      </c>
      <c r="E174" s="166" t="s">
        <v>21</v>
      </c>
      <c r="F174" s="167" t="s">
        <v>2253</v>
      </c>
      <c r="H174" s="166" t="s">
        <v>21</v>
      </c>
      <c r="I174" s="168"/>
      <c r="L174" s="165"/>
      <c r="M174" s="169"/>
      <c r="T174" s="170"/>
      <c r="AT174" s="166" t="s">
        <v>253</v>
      </c>
      <c r="AU174" s="166" t="s">
        <v>87</v>
      </c>
      <c r="AV174" s="13" t="s">
        <v>85</v>
      </c>
      <c r="AW174" s="13" t="s">
        <v>38</v>
      </c>
      <c r="AX174" s="13" t="s">
        <v>77</v>
      </c>
      <c r="AY174" s="166" t="s">
        <v>137</v>
      </c>
    </row>
    <row r="175" spans="2:65" s="12" customFormat="1" ht="11.25">
      <c r="B175" s="154"/>
      <c r="D175" s="140" t="s">
        <v>253</v>
      </c>
      <c r="E175" s="155" t="s">
        <v>2189</v>
      </c>
      <c r="F175" s="156" t="s">
        <v>2303</v>
      </c>
      <c r="H175" s="157">
        <v>32.375999999999998</v>
      </c>
      <c r="I175" s="158"/>
      <c r="L175" s="154"/>
      <c r="M175" s="159"/>
      <c r="T175" s="160"/>
      <c r="AT175" s="155" t="s">
        <v>253</v>
      </c>
      <c r="AU175" s="155" t="s">
        <v>87</v>
      </c>
      <c r="AV175" s="12" t="s">
        <v>87</v>
      </c>
      <c r="AW175" s="12" t="s">
        <v>38</v>
      </c>
      <c r="AX175" s="12" t="s">
        <v>85</v>
      </c>
      <c r="AY175" s="155" t="s">
        <v>137</v>
      </c>
    </row>
    <row r="176" spans="2:65" s="1" customFormat="1" ht="16.5" customHeight="1">
      <c r="B176" s="33"/>
      <c r="C176" s="126" t="s">
        <v>200</v>
      </c>
      <c r="D176" s="126" t="s">
        <v>141</v>
      </c>
      <c r="E176" s="127" t="s">
        <v>2304</v>
      </c>
      <c r="F176" s="128" t="s">
        <v>2305</v>
      </c>
      <c r="G176" s="129" t="s">
        <v>590</v>
      </c>
      <c r="H176" s="130">
        <v>6.4749999999999996</v>
      </c>
      <c r="I176" s="131"/>
      <c r="J176" s="132">
        <f>ROUND(I176*H176,2)</f>
        <v>0</v>
      </c>
      <c r="K176" s="128" t="s">
        <v>21</v>
      </c>
      <c r="L176" s="133"/>
      <c r="M176" s="134" t="s">
        <v>21</v>
      </c>
      <c r="N176" s="135" t="s">
        <v>48</v>
      </c>
      <c r="P176" s="136">
        <f>O176*H176</f>
        <v>0</v>
      </c>
      <c r="Q176" s="136">
        <v>1</v>
      </c>
      <c r="R176" s="136">
        <f>Q176*H176</f>
        <v>6.4749999999999996</v>
      </c>
      <c r="S176" s="136">
        <v>0</v>
      </c>
      <c r="T176" s="137">
        <f>S176*H176</f>
        <v>0</v>
      </c>
      <c r="AR176" s="138" t="s">
        <v>162</v>
      </c>
      <c r="AT176" s="138" t="s">
        <v>141</v>
      </c>
      <c r="AU176" s="138" t="s">
        <v>87</v>
      </c>
      <c r="AY176" s="18" t="s">
        <v>137</v>
      </c>
      <c r="BE176" s="139">
        <f>IF(N176="základní",J176,0)</f>
        <v>0</v>
      </c>
      <c r="BF176" s="139">
        <f>IF(N176="snížená",J176,0)</f>
        <v>0</v>
      </c>
      <c r="BG176" s="139">
        <f>IF(N176="zákl. přenesená",J176,0)</f>
        <v>0</v>
      </c>
      <c r="BH176" s="139">
        <f>IF(N176="sníž. přenesená",J176,0)</f>
        <v>0</v>
      </c>
      <c r="BI176" s="139">
        <f>IF(N176="nulová",J176,0)</f>
        <v>0</v>
      </c>
      <c r="BJ176" s="18" t="s">
        <v>85</v>
      </c>
      <c r="BK176" s="139">
        <f>ROUND(I176*H176,2)</f>
        <v>0</v>
      </c>
      <c r="BL176" s="18" t="s">
        <v>153</v>
      </c>
      <c r="BM176" s="138" t="s">
        <v>2306</v>
      </c>
    </row>
    <row r="177" spans="2:65" s="1" customFormat="1" ht="11.25">
      <c r="B177" s="33"/>
      <c r="D177" s="140" t="s">
        <v>147</v>
      </c>
      <c r="F177" s="141" t="s">
        <v>2305</v>
      </c>
      <c r="I177" s="142"/>
      <c r="L177" s="33"/>
      <c r="M177" s="143"/>
      <c r="T177" s="54"/>
      <c r="AT177" s="18" t="s">
        <v>147</v>
      </c>
      <c r="AU177" s="18" t="s">
        <v>87</v>
      </c>
    </row>
    <row r="178" spans="2:65" s="12" customFormat="1" ht="11.25">
      <c r="B178" s="154"/>
      <c r="D178" s="140" t="s">
        <v>253</v>
      </c>
      <c r="E178" s="155" t="s">
        <v>2192</v>
      </c>
      <c r="F178" s="156" t="s">
        <v>2307</v>
      </c>
      <c r="H178" s="157">
        <v>6.4749999999999996</v>
      </c>
      <c r="I178" s="158"/>
      <c r="L178" s="154"/>
      <c r="M178" s="159"/>
      <c r="T178" s="160"/>
      <c r="AT178" s="155" t="s">
        <v>253</v>
      </c>
      <c r="AU178" s="155" t="s">
        <v>87</v>
      </c>
      <c r="AV178" s="12" t="s">
        <v>87</v>
      </c>
      <c r="AW178" s="12" t="s">
        <v>38</v>
      </c>
      <c r="AX178" s="12" t="s">
        <v>85</v>
      </c>
      <c r="AY178" s="155" t="s">
        <v>137</v>
      </c>
    </row>
    <row r="179" spans="2:65" s="1" customFormat="1" ht="16.5" customHeight="1">
      <c r="B179" s="33"/>
      <c r="C179" s="126" t="s">
        <v>175</v>
      </c>
      <c r="D179" s="126" t="s">
        <v>141</v>
      </c>
      <c r="E179" s="127" t="s">
        <v>2308</v>
      </c>
      <c r="F179" s="128" t="s">
        <v>2309</v>
      </c>
      <c r="G179" s="129" t="s">
        <v>590</v>
      </c>
      <c r="H179" s="130">
        <v>3.7309999999999999</v>
      </c>
      <c r="I179" s="131"/>
      <c r="J179" s="132">
        <f>ROUND(I179*H179,2)</f>
        <v>0</v>
      </c>
      <c r="K179" s="128" t="s">
        <v>21</v>
      </c>
      <c r="L179" s="133"/>
      <c r="M179" s="134" t="s">
        <v>21</v>
      </c>
      <c r="N179" s="135" t="s">
        <v>48</v>
      </c>
      <c r="P179" s="136">
        <f>O179*H179</f>
        <v>0</v>
      </c>
      <c r="Q179" s="136">
        <v>1</v>
      </c>
      <c r="R179" s="136">
        <f>Q179*H179</f>
        <v>3.7309999999999999</v>
      </c>
      <c r="S179" s="136">
        <v>0</v>
      </c>
      <c r="T179" s="137">
        <f>S179*H179</f>
        <v>0</v>
      </c>
      <c r="AR179" s="138" t="s">
        <v>162</v>
      </c>
      <c r="AT179" s="138" t="s">
        <v>141</v>
      </c>
      <c r="AU179" s="138" t="s">
        <v>87</v>
      </c>
      <c r="AY179" s="18" t="s">
        <v>137</v>
      </c>
      <c r="BE179" s="139">
        <f>IF(N179="základní",J179,0)</f>
        <v>0</v>
      </c>
      <c r="BF179" s="139">
        <f>IF(N179="snížená",J179,0)</f>
        <v>0</v>
      </c>
      <c r="BG179" s="139">
        <f>IF(N179="zákl. přenesená",J179,0)</f>
        <v>0</v>
      </c>
      <c r="BH179" s="139">
        <f>IF(N179="sníž. přenesená",J179,0)</f>
        <v>0</v>
      </c>
      <c r="BI179" s="139">
        <f>IF(N179="nulová",J179,0)</f>
        <v>0</v>
      </c>
      <c r="BJ179" s="18" t="s">
        <v>85</v>
      </c>
      <c r="BK179" s="139">
        <f>ROUND(I179*H179,2)</f>
        <v>0</v>
      </c>
      <c r="BL179" s="18" t="s">
        <v>153</v>
      </c>
      <c r="BM179" s="138" t="s">
        <v>2310</v>
      </c>
    </row>
    <row r="180" spans="2:65" s="1" customFormat="1" ht="29.25">
      <c r="B180" s="33"/>
      <c r="D180" s="140" t="s">
        <v>147</v>
      </c>
      <c r="F180" s="141" t="s">
        <v>2311</v>
      </c>
      <c r="I180" s="142"/>
      <c r="L180" s="33"/>
      <c r="M180" s="143"/>
      <c r="T180" s="54"/>
      <c r="AT180" s="18" t="s">
        <v>147</v>
      </c>
      <c r="AU180" s="18" t="s">
        <v>87</v>
      </c>
    </row>
    <row r="181" spans="2:65" s="13" customFormat="1" ht="11.25">
      <c r="B181" s="165"/>
      <c r="D181" s="140" t="s">
        <v>253</v>
      </c>
      <c r="E181" s="166" t="s">
        <v>21</v>
      </c>
      <c r="F181" s="167" t="s">
        <v>2253</v>
      </c>
      <c r="H181" s="166" t="s">
        <v>21</v>
      </c>
      <c r="I181" s="168"/>
      <c r="L181" s="165"/>
      <c r="M181" s="169"/>
      <c r="T181" s="170"/>
      <c r="AT181" s="166" t="s">
        <v>253</v>
      </c>
      <c r="AU181" s="166" t="s">
        <v>87</v>
      </c>
      <c r="AV181" s="13" t="s">
        <v>85</v>
      </c>
      <c r="AW181" s="13" t="s">
        <v>38</v>
      </c>
      <c r="AX181" s="13" t="s">
        <v>77</v>
      </c>
      <c r="AY181" s="166" t="s">
        <v>137</v>
      </c>
    </row>
    <row r="182" spans="2:65" s="12" customFormat="1" ht="11.25">
      <c r="B182" s="154"/>
      <c r="D182" s="140" t="s">
        <v>253</v>
      </c>
      <c r="E182" s="155" t="s">
        <v>21</v>
      </c>
      <c r="F182" s="156" t="s">
        <v>2312</v>
      </c>
      <c r="H182" s="157">
        <v>3.7309999999999999</v>
      </c>
      <c r="I182" s="158"/>
      <c r="L182" s="154"/>
      <c r="M182" s="159"/>
      <c r="T182" s="160"/>
      <c r="AT182" s="155" t="s">
        <v>253</v>
      </c>
      <c r="AU182" s="155" t="s">
        <v>87</v>
      </c>
      <c r="AV182" s="12" t="s">
        <v>87</v>
      </c>
      <c r="AW182" s="12" t="s">
        <v>38</v>
      </c>
      <c r="AX182" s="12" t="s">
        <v>77</v>
      </c>
      <c r="AY182" s="155" t="s">
        <v>137</v>
      </c>
    </row>
    <row r="183" spans="2:65" s="14" customFormat="1" ht="11.25">
      <c r="B183" s="178"/>
      <c r="D183" s="140" t="s">
        <v>253</v>
      </c>
      <c r="E183" s="179" t="s">
        <v>2195</v>
      </c>
      <c r="F183" s="180" t="s">
        <v>837</v>
      </c>
      <c r="H183" s="181">
        <v>3.7309999999999999</v>
      </c>
      <c r="I183" s="182"/>
      <c r="L183" s="178"/>
      <c r="M183" s="183"/>
      <c r="T183" s="184"/>
      <c r="AT183" s="179" t="s">
        <v>253</v>
      </c>
      <c r="AU183" s="179" t="s">
        <v>87</v>
      </c>
      <c r="AV183" s="14" t="s">
        <v>153</v>
      </c>
      <c r="AW183" s="14" t="s">
        <v>38</v>
      </c>
      <c r="AX183" s="14" t="s">
        <v>85</v>
      </c>
      <c r="AY183" s="179" t="s">
        <v>137</v>
      </c>
    </row>
    <row r="184" spans="2:65" s="1" customFormat="1" ht="16.5" customHeight="1">
      <c r="B184" s="33"/>
      <c r="C184" s="126" t="s">
        <v>205</v>
      </c>
      <c r="D184" s="126" t="s">
        <v>141</v>
      </c>
      <c r="E184" s="127" t="s">
        <v>2313</v>
      </c>
      <c r="F184" s="128" t="s">
        <v>2314</v>
      </c>
      <c r="G184" s="129" t="s">
        <v>590</v>
      </c>
      <c r="H184" s="130">
        <v>0.56000000000000005</v>
      </c>
      <c r="I184" s="131"/>
      <c r="J184" s="132">
        <f>ROUND(I184*H184,2)</f>
        <v>0</v>
      </c>
      <c r="K184" s="128" t="s">
        <v>21</v>
      </c>
      <c r="L184" s="133"/>
      <c r="M184" s="134" t="s">
        <v>21</v>
      </c>
      <c r="N184" s="135" t="s">
        <v>48</v>
      </c>
      <c r="P184" s="136">
        <f>O184*H184</f>
        <v>0</v>
      </c>
      <c r="Q184" s="136">
        <v>1</v>
      </c>
      <c r="R184" s="136">
        <f>Q184*H184</f>
        <v>0.56000000000000005</v>
      </c>
      <c r="S184" s="136">
        <v>0</v>
      </c>
      <c r="T184" s="137">
        <f>S184*H184</f>
        <v>0</v>
      </c>
      <c r="AR184" s="138" t="s">
        <v>162</v>
      </c>
      <c r="AT184" s="138" t="s">
        <v>141</v>
      </c>
      <c r="AU184" s="138" t="s">
        <v>87</v>
      </c>
      <c r="AY184" s="18" t="s">
        <v>137</v>
      </c>
      <c r="BE184" s="139">
        <f>IF(N184="základní",J184,0)</f>
        <v>0</v>
      </c>
      <c r="BF184" s="139">
        <f>IF(N184="snížená",J184,0)</f>
        <v>0</v>
      </c>
      <c r="BG184" s="139">
        <f>IF(N184="zákl. přenesená",J184,0)</f>
        <v>0</v>
      </c>
      <c r="BH184" s="139">
        <f>IF(N184="sníž. přenesená",J184,0)</f>
        <v>0</v>
      </c>
      <c r="BI184" s="139">
        <f>IF(N184="nulová",J184,0)</f>
        <v>0</v>
      </c>
      <c r="BJ184" s="18" t="s">
        <v>85</v>
      </c>
      <c r="BK184" s="139">
        <f>ROUND(I184*H184,2)</f>
        <v>0</v>
      </c>
      <c r="BL184" s="18" t="s">
        <v>153</v>
      </c>
      <c r="BM184" s="138" t="s">
        <v>2315</v>
      </c>
    </row>
    <row r="185" spans="2:65" s="1" customFormat="1" ht="29.25">
      <c r="B185" s="33"/>
      <c r="D185" s="140" t="s">
        <v>147</v>
      </c>
      <c r="F185" s="141" t="s">
        <v>2316</v>
      </c>
      <c r="I185" s="142"/>
      <c r="L185" s="33"/>
      <c r="M185" s="143"/>
      <c r="T185" s="54"/>
      <c r="AT185" s="18" t="s">
        <v>147</v>
      </c>
      <c r="AU185" s="18" t="s">
        <v>87</v>
      </c>
    </row>
    <row r="186" spans="2:65" s="1" customFormat="1" ht="29.25">
      <c r="B186" s="33"/>
      <c r="D186" s="140" t="s">
        <v>149</v>
      </c>
      <c r="F186" s="144" t="s">
        <v>1998</v>
      </c>
      <c r="I186" s="142"/>
      <c r="L186" s="33"/>
      <c r="M186" s="143"/>
      <c r="T186" s="54"/>
      <c r="AT186" s="18" t="s">
        <v>149</v>
      </c>
      <c r="AU186" s="18" t="s">
        <v>87</v>
      </c>
    </row>
    <row r="187" spans="2:65" s="12" customFormat="1" ht="11.25">
      <c r="B187" s="154"/>
      <c r="D187" s="140" t="s">
        <v>253</v>
      </c>
      <c r="E187" s="155" t="s">
        <v>2198</v>
      </c>
      <c r="F187" s="156" t="s">
        <v>2317</v>
      </c>
      <c r="H187" s="157">
        <v>0.56000000000000005</v>
      </c>
      <c r="I187" s="158"/>
      <c r="L187" s="154"/>
      <c r="M187" s="159"/>
      <c r="T187" s="160"/>
      <c r="AT187" s="155" t="s">
        <v>253</v>
      </c>
      <c r="AU187" s="155" t="s">
        <v>87</v>
      </c>
      <c r="AV187" s="12" t="s">
        <v>87</v>
      </c>
      <c r="AW187" s="12" t="s">
        <v>38</v>
      </c>
      <c r="AX187" s="12" t="s">
        <v>85</v>
      </c>
      <c r="AY187" s="155" t="s">
        <v>137</v>
      </c>
    </row>
    <row r="188" spans="2:65" s="1" customFormat="1" ht="16.5" customHeight="1">
      <c r="B188" s="33"/>
      <c r="C188" s="145" t="s">
        <v>210</v>
      </c>
      <c r="D188" s="145" t="s">
        <v>165</v>
      </c>
      <c r="E188" s="146" t="s">
        <v>2318</v>
      </c>
      <c r="F188" s="147" t="s">
        <v>2319</v>
      </c>
      <c r="G188" s="148" t="s">
        <v>144</v>
      </c>
      <c r="H188" s="149">
        <v>4291</v>
      </c>
      <c r="I188" s="150"/>
      <c r="J188" s="151">
        <f>ROUND(I188*H188,2)</f>
        <v>0</v>
      </c>
      <c r="K188" s="147" t="s">
        <v>535</v>
      </c>
      <c r="L188" s="33"/>
      <c r="M188" s="152" t="s">
        <v>21</v>
      </c>
      <c r="N188" s="153" t="s">
        <v>48</v>
      </c>
      <c r="P188" s="136">
        <f>O188*H188</f>
        <v>0</v>
      </c>
      <c r="Q188" s="136">
        <v>0</v>
      </c>
      <c r="R188" s="136">
        <f>Q188*H188</f>
        <v>0</v>
      </c>
      <c r="S188" s="136">
        <v>0</v>
      </c>
      <c r="T188" s="137">
        <f>S188*H188</f>
        <v>0</v>
      </c>
      <c r="AR188" s="138" t="s">
        <v>153</v>
      </c>
      <c r="AT188" s="138" t="s">
        <v>165</v>
      </c>
      <c r="AU188" s="138" t="s">
        <v>87</v>
      </c>
      <c r="AY188" s="18" t="s">
        <v>137</v>
      </c>
      <c r="BE188" s="139">
        <f>IF(N188="základní",J188,0)</f>
        <v>0</v>
      </c>
      <c r="BF188" s="139">
        <f>IF(N188="snížená",J188,0)</f>
        <v>0</v>
      </c>
      <c r="BG188" s="139">
        <f>IF(N188="zákl. přenesená",J188,0)</f>
        <v>0</v>
      </c>
      <c r="BH188" s="139">
        <f>IF(N188="sníž. přenesená",J188,0)</f>
        <v>0</v>
      </c>
      <c r="BI188" s="139">
        <f>IF(N188="nulová",J188,0)</f>
        <v>0</v>
      </c>
      <c r="BJ188" s="18" t="s">
        <v>85</v>
      </c>
      <c r="BK188" s="139">
        <f>ROUND(I188*H188,2)</f>
        <v>0</v>
      </c>
      <c r="BL188" s="18" t="s">
        <v>153</v>
      </c>
      <c r="BM188" s="138" t="s">
        <v>2320</v>
      </c>
    </row>
    <row r="189" spans="2:65" s="1" customFormat="1" ht="11.25">
      <c r="B189" s="33"/>
      <c r="D189" s="140" t="s">
        <v>147</v>
      </c>
      <c r="F189" s="141" t="s">
        <v>2321</v>
      </c>
      <c r="I189" s="142"/>
      <c r="L189" s="33"/>
      <c r="M189" s="143"/>
      <c r="T189" s="54"/>
      <c r="AT189" s="18" t="s">
        <v>147</v>
      </c>
      <c r="AU189" s="18" t="s">
        <v>87</v>
      </c>
    </row>
    <row r="190" spans="2:65" s="1" customFormat="1" ht="11.25">
      <c r="B190" s="33"/>
      <c r="D190" s="163" t="s">
        <v>538</v>
      </c>
      <c r="F190" s="164" t="s">
        <v>2322</v>
      </c>
      <c r="I190" s="142"/>
      <c r="L190" s="33"/>
      <c r="M190" s="143"/>
      <c r="T190" s="54"/>
      <c r="AT190" s="18" t="s">
        <v>538</v>
      </c>
      <c r="AU190" s="18" t="s">
        <v>87</v>
      </c>
    </row>
    <row r="191" spans="2:65" s="13" customFormat="1" ht="11.25">
      <c r="B191" s="165"/>
      <c r="D191" s="140" t="s">
        <v>253</v>
      </c>
      <c r="E191" s="166" t="s">
        <v>21</v>
      </c>
      <c r="F191" s="167" t="s">
        <v>2323</v>
      </c>
      <c r="H191" s="166" t="s">
        <v>21</v>
      </c>
      <c r="I191" s="168"/>
      <c r="L191" s="165"/>
      <c r="M191" s="169"/>
      <c r="T191" s="170"/>
      <c r="AT191" s="166" t="s">
        <v>253</v>
      </c>
      <c r="AU191" s="166" t="s">
        <v>87</v>
      </c>
      <c r="AV191" s="13" t="s">
        <v>85</v>
      </c>
      <c r="AW191" s="13" t="s">
        <v>38</v>
      </c>
      <c r="AX191" s="13" t="s">
        <v>77</v>
      </c>
      <c r="AY191" s="166" t="s">
        <v>137</v>
      </c>
    </row>
    <row r="192" spans="2:65" s="12" customFormat="1" ht="11.25">
      <c r="B192" s="154"/>
      <c r="D192" s="140" t="s">
        <v>253</v>
      </c>
      <c r="E192" s="155" t="s">
        <v>21</v>
      </c>
      <c r="F192" s="156" t="s">
        <v>2298</v>
      </c>
      <c r="H192" s="157">
        <v>3731</v>
      </c>
      <c r="I192" s="158"/>
      <c r="L192" s="154"/>
      <c r="M192" s="159"/>
      <c r="T192" s="160"/>
      <c r="AT192" s="155" t="s">
        <v>253</v>
      </c>
      <c r="AU192" s="155" t="s">
        <v>87</v>
      </c>
      <c r="AV192" s="12" t="s">
        <v>87</v>
      </c>
      <c r="AW192" s="12" t="s">
        <v>38</v>
      </c>
      <c r="AX192" s="12" t="s">
        <v>77</v>
      </c>
      <c r="AY192" s="155" t="s">
        <v>137</v>
      </c>
    </row>
    <row r="193" spans="2:65" s="12" customFormat="1" ht="11.25">
      <c r="B193" s="154"/>
      <c r="D193" s="140" t="s">
        <v>253</v>
      </c>
      <c r="E193" s="155" t="s">
        <v>21</v>
      </c>
      <c r="F193" s="156" t="s">
        <v>2299</v>
      </c>
      <c r="H193" s="157">
        <v>560</v>
      </c>
      <c r="I193" s="158"/>
      <c r="L193" s="154"/>
      <c r="M193" s="159"/>
      <c r="T193" s="160"/>
      <c r="AT193" s="155" t="s">
        <v>253</v>
      </c>
      <c r="AU193" s="155" t="s">
        <v>87</v>
      </c>
      <c r="AV193" s="12" t="s">
        <v>87</v>
      </c>
      <c r="AW193" s="12" t="s">
        <v>38</v>
      </c>
      <c r="AX193" s="12" t="s">
        <v>77</v>
      </c>
      <c r="AY193" s="155" t="s">
        <v>137</v>
      </c>
    </row>
    <row r="194" spans="2:65" s="14" customFormat="1" ht="11.25">
      <c r="B194" s="178"/>
      <c r="D194" s="140" t="s">
        <v>253</v>
      </c>
      <c r="E194" s="179" t="s">
        <v>21</v>
      </c>
      <c r="F194" s="180" t="s">
        <v>837</v>
      </c>
      <c r="H194" s="181">
        <v>4291</v>
      </c>
      <c r="I194" s="182"/>
      <c r="L194" s="178"/>
      <c r="M194" s="183"/>
      <c r="T194" s="184"/>
      <c r="AT194" s="179" t="s">
        <v>253</v>
      </c>
      <c r="AU194" s="179" t="s">
        <v>87</v>
      </c>
      <c r="AV194" s="14" t="s">
        <v>153</v>
      </c>
      <c r="AW194" s="14" t="s">
        <v>38</v>
      </c>
      <c r="AX194" s="14" t="s">
        <v>85</v>
      </c>
      <c r="AY194" s="179" t="s">
        <v>137</v>
      </c>
    </row>
    <row r="195" spans="2:65" s="1" customFormat="1" ht="16.5" customHeight="1">
      <c r="B195" s="33"/>
      <c r="C195" s="145" t="s">
        <v>217</v>
      </c>
      <c r="D195" s="145" t="s">
        <v>165</v>
      </c>
      <c r="E195" s="146" t="s">
        <v>2324</v>
      </c>
      <c r="F195" s="147" t="s">
        <v>2325</v>
      </c>
      <c r="G195" s="148" t="s">
        <v>574</v>
      </c>
      <c r="H195" s="149">
        <v>162.09800000000001</v>
      </c>
      <c r="I195" s="150"/>
      <c r="J195" s="151">
        <f>ROUND(I195*H195,2)</f>
        <v>0</v>
      </c>
      <c r="K195" s="147" t="s">
        <v>535</v>
      </c>
      <c r="L195" s="33"/>
      <c r="M195" s="152" t="s">
        <v>21</v>
      </c>
      <c r="N195" s="153" t="s">
        <v>48</v>
      </c>
      <c r="P195" s="136">
        <f>O195*H195</f>
        <v>0</v>
      </c>
      <c r="Q195" s="136">
        <v>0</v>
      </c>
      <c r="R195" s="136">
        <f>Q195*H195</f>
        <v>0</v>
      </c>
      <c r="S195" s="136">
        <v>0</v>
      </c>
      <c r="T195" s="137">
        <f>S195*H195</f>
        <v>0</v>
      </c>
      <c r="AR195" s="138" t="s">
        <v>153</v>
      </c>
      <c r="AT195" s="138" t="s">
        <v>165</v>
      </c>
      <c r="AU195" s="138" t="s">
        <v>87</v>
      </c>
      <c r="AY195" s="18" t="s">
        <v>137</v>
      </c>
      <c r="BE195" s="139">
        <f>IF(N195="základní",J195,0)</f>
        <v>0</v>
      </c>
      <c r="BF195" s="139">
        <f>IF(N195="snížená",J195,0)</f>
        <v>0</v>
      </c>
      <c r="BG195" s="139">
        <f>IF(N195="zákl. přenesená",J195,0)</f>
        <v>0</v>
      </c>
      <c r="BH195" s="139">
        <f>IF(N195="sníž. přenesená",J195,0)</f>
        <v>0</v>
      </c>
      <c r="BI195" s="139">
        <f>IF(N195="nulová",J195,0)</f>
        <v>0</v>
      </c>
      <c r="BJ195" s="18" t="s">
        <v>85</v>
      </c>
      <c r="BK195" s="139">
        <f>ROUND(I195*H195,2)</f>
        <v>0</v>
      </c>
      <c r="BL195" s="18" t="s">
        <v>153</v>
      </c>
      <c r="BM195" s="138" t="s">
        <v>2326</v>
      </c>
    </row>
    <row r="196" spans="2:65" s="1" customFormat="1" ht="19.5">
      <c r="B196" s="33"/>
      <c r="D196" s="140" t="s">
        <v>147</v>
      </c>
      <c r="F196" s="141" t="s">
        <v>2327</v>
      </c>
      <c r="I196" s="142"/>
      <c r="L196" s="33"/>
      <c r="M196" s="143"/>
      <c r="T196" s="54"/>
      <c r="AT196" s="18" t="s">
        <v>147</v>
      </c>
      <c r="AU196" s="18" t="s">
        <v>87</v>
      </c>
    </row>
    <row r="197" spans="2:65" s="1" customFormat="1" ht="11.25">
      <c r="B197" s="33"/>
      <c r="D197" s="163" t="s">
        <v>538</v>
      </c>
      <c r="F197" s="164" t="s">
        <v>2328</v>
      </c>
      <c r="I197" s="142"/>
      <c r="L197" s="33"/>
      <c r="M197" s="143"/>
      <c r="T197" s="54"/>
      <c r="AT197" s="18" t="s">
        <v>538</v>
      </c>
      <c r="AU197" s="18" t="s">
        <v>87</v>
      </c>
    </row>
    <row r="198" spans="2:65" s="1" customFormat="1" ht="19.5">
      <c r="B198" s="33"/>
      <c r="D198" s="140" t="s">
        <v>149</v>
      </c>
      <c r="F198" s="144" t="s">
        <v>931</v>
      </c>
      <c r="I198" s="142"/>
      <c r="L198" s="33"/>
      <c r="M198" s="143"/>
      <c r="T198" s="54"/>
      <c r="AT198" s="18" t="s">
        <v>149</v>
      </c>
      <c r="AU198" s="18" t="s">
        <v>87</v>
      </c>
    </row>
    <row r="199" spans="2:65" s="13" customFormat="1" ht="11.25">
      <c r="B199" s="165"/>
      <c r="D199" s="140" t="s">
        <v>253</v>
      </c>
      <c r="E199" s="166" t="s">
        <v>21</v>
      </c>
      <c r="F199" s="167" t="s">
        <v>2329</v>
      </c>
      <c r="H199" s="166" t="s">
        <v>21</v>
      </c>
      <c r="I199" s="168"/>
      <c r="L199" s="165"/>
      <c r="M199" s="169"/>
      <c r="T199" s="170"/>
      <c r="AT199" s="166" t="s">
        <v>253</v>
      </c>
      <c r="AU199" s="166" t="s">
        <v>87</v>
      </c>
      <c r="AV199" s="13" t="s">
        <v>85</v>
      </c>
      <c r="AW199" s="13" t="s">
        <v>38</v>
      </c>
      <c r="AX199" s="13" t="s">
        <v>77</v>
      </c>
      <c r="AY199" s="166" t="s">
        <v>137</v>
      </c>
    </row>
    <row r="200" spans="2:65" s="13" customFormat="1" ht="11.25">
      <c r="B200" s="165"/>
      <c r="D200" s="140" t="s">
        <v>253</v>
      </c>
      <c r="E200" s="166" t="s">
        <v>21</v>
      </c>
      <c r="F200" s="167" t="s">
        <v>2230</v>
      </c>
      <c r="H200" s="166" t="s">
        <v>21</v>
      </c>
      <c r="I200" s="168"/>
      <c r="L200" s="165"/>
      <c r="M200" s="169"/>
      <c r="T200" s="170"/>
      <c r="AT200" s="166" t="s">
        <v>253</v>
      </c>
      <c r="AU200" s="166" t="s">
        <v>87</v>
      </c>
      <c r="AV200" s="13" t="s">
        <v>85</v>
      </c>
      <c r="AW200" s="13" t="s">
        <v>38</v>
      </c>
      <c r="AX200" s="13" t="s">
        <v>77</v>
      </c>
      <c r="AY200" s="166" t="s">
        <v>137</v>
      </c>
    </row>
    <row r="201" spans="2:65" s="12" customFormat="1" ht="11.25">
      <c r="B201" s="154"/>
      <c r="D201" s="140" t="s">
        <v>253</v>
      </c>
      <c r="E201" s="155" t="s">
        <v>21</v>
      </c>
      <c r="F201" s="156" t="s">
        <v>2330</v>
      </c>
      <c r="H201" s="157">
        <v>162.09800000000001</v>
      </c>
      <c r="I201" s="158"/>
      <c r="L201" s="154"/>
      <c r="M201" s="159"/>
      <c r="T201" s="160"/>
      <c r="AT201" s="155" t="s">
        <v>253</v>
      </c>
      <c r="AU201" s="155" t="s">
        <v>87</v>
      </c>
      <c r="AV201" s="12" t="s">
        <v>87</v>
      </c>
      <c r="AW201" s="12" t="s">
        <v>38</v>
      </c>
      <c r="AX201" s="12" t="s">
        <v>77</v>
      </c>
      <c r="AY201" s="155" t="s">
        <v>137</v>
      </c>
    </row>
    <row r="202" spans="2:65" s="14" customFormat="1" ht="11.25">
      <c r="B202" s="178"/>
      <c r="D202" s="140" t="s">
        <v>253</v>
      </c>
      <c r="E202" s="179" t="s">
        <v>21</v>
      </c>
      <c r="F202" s="180" t="s">
        <v>837</v>
      </c>
      <c r="H202" s="181">
        <v>162.09800000000001</v>
      </c>
      <c r="I202" s="182"/>
      <c r="L202" s="178"/>
      <c r="M202" s="183"/>
      <c r="T202" s="184"/>
      <c r="AT202" s="179" t="s">
        <v>253</v>
      </c>
      <c r="AU202" s="179" t="s">
        <v>87</v>
      </c>
      <c r="AV202" s="14" t="s">
        <v>153</v>
      </c>
      <c r="AW202" s="14" t="s">
        <v>38</v>
      </c>
      <c r="AX202" s="14" t="s">
        <v>85</v>
      </c>
      <c r="AY202" s="179" t="s">
        <v>137</v>
      </c>
    </row>
    <row r="203" spans="2:65" s="1" customFormat="1" ht="16.5" customHeight="1">
      <c r="B203" s="33"/>
      <c r="C203" s="145" t="s">
        <v>180</v>
      </c>
      <c r="D203" s="145" t="s">
        <v>165</v>
      </c>
      <c r="E203" s="146" t="s">
        <v>946</v>
      </c>
      <c r="F203" s="147" t="s">
        <v>2331</v>
      </c>
      <c r="G203" s="148" t="s">
        <v>590</v>
      </c>
      <c r="H203" s="149">
        <v>567.34199999999998</v>
      </c>
      <c r="I203" s="150"/>
      <c r="J203" s="151">
        <f>ROUND(I203*H203,2)</f>
        <v>0</v>
      </c>
      <c r="K203" s="147" t="s">
        <v>21</v>
      </c>
      <c r="L203" s="33"/>
      <c r="M203" s="152" t="s">
        <v>21</v>
      </c>
      <c r="N203" s="153" t="s">
        <v>48</v>
      </c>
      <c r="P203" s="136">
        <f>O203*H203</f>
        <v>0</v>
      </c>
      <c r="Q203" s="136">
        <v>0</v>
      </c>
      <c r="R203" s="136">
        <f>Q203*H203</f>
        <v>0</v>
      </c>
      <c r="S203" s="136">
        <v>0</v>
      </c>
      <c r="T203" s="137">
        <f>S203*H203</f>
        <v>0</v>
      </c>
      <c r="AR203" s="138" t="s">
        <v>153</v>
      </c>
      <c r="AT203" s="138" t="s">
        <v>165</v>
      </c>
      <c r="AU203" s="138" t="s">
        <v>87</v>
      </c>
      <c r="AY203" s="18" t="s">
        <v>137</v>
      </c>
      <c r="BE203" s="139">
        <f>IF(N203="základní",J203,0)</f>
        <v>0</v>
      </c>
      <c r="BF203" s="139">
        <f>IF(N203="snížená",J203,0)</f>
        <v>0</v>
      </c>
      <c r="BG203" s="139">
        <f>IF(N203="zákl. přenesená",J203,0)</f>
        <v>0</v>
      </c>
      <c r="BH203" s="139">
        <f>IF(N203="sníž. přenesená",J203,0)</f>
        <v>0</v>
      </c>
      <c r="BI203" s="139">
        <f>IF(N203="nulová",J203,0)</f>
        <v>0</v>
      </c>
      <c r="BJ203" s="18" t="s">
        <v>85</v>
      </c>
      <c r="BK203" s="139">
        <f>ROUND(I203*H203,2)</f>
        <v>0</v>
      </c>
      <c r="BL203" s="18" t="s">
        <v>153</v>
      </c>
      <c r="BM203" s="138" t="s">
        <v>2332</v>
      </c>
    </row>
    <row r="204" spans="2:65" s="1" customFormat="1" ht="58.5">
      <c r="B204" s="33"/>
      <c r="D204" s="140" t="s">
        <v>147</v>
      </c>
      <c r="F204" s="141" t="s">
        <v>2333</v>
      </c>
      <c r="I204" s="142"/>
      <c r="L204" s="33"/>
      <c r="M204" s="143"/>
      <c r="T204" s="54"/>
      <c r="AT204" s="18" t="s">
        <v>147</v>
      </c>
      <c r="AU204" s="18" t="s">
        <v>87</v>
      </c>
    </row>
    <row r="205" spans="2:65" s="13" customFormat="1" ht="11.25">
      <c r="B205" s="165"/>
      <c r="D205" s="140" t="s">
        <v>253</v>
      </c>
      <c r="E205" s="166" t="s">
        <v>21</v>
      </c>
      <c r="F205" s="167" t="s">
        <v>2231</v>
      </c>
      <c r="H205" s="166" t="s">
        <v>21</v>
      </c>
      <c r="I205" s="168"/>
      <c r="L205" s="165"/>
      <c r="M205" s="169"/>
      <c r="T205" s="170"/>
      <c r="AT205" s="166" t="s">
        <v>253</v>
      </c>
      <c r="AU205" s="166" t="s">
        <v>87</v>
      </c>
      <c r="AV205" s="13" t="s">
        <v>85</v>
      </c>
      <c r="AW205" s="13" t="s">
        <v>38</v>
      </c>
      <c r="AX205" s="13" t="s">
        <v>77</v>
      </c>
      <c r="AY205" s="166" t="s">
        <v>137</v>
      </c>
    </row>
    <row r="206" spans="2:65" s="12" customFormat="1" ht="11.25">
      <c r="B206" s="154"/>
      <c r="D206" s="140" t="s">
        <v>253</v>
      </c>
      <c r="E206" s="155" t="s">
        <v>21</v>
      </c>
      <c r="F206" s="156" t="s">
        <v>2334</v>
      </c>
      <c r="H206" s="157">
        <v>283.67099999999999</v>
      </c>
      <c r="I206" s="158"/>
      <c r="L206" s="154"/>
      <c r="M206" s="159"/>
      <c r="T206" s="160"/>
      <c r="AT206" s="155" t="s">
        <v>253</v>
      </c>
      <c r="AU206" s="155" t="s">
        <v>87</v>
      </c>
      <c r="AV206" s="12" t="s">
        <v>87</v>
      </c>
      <c r="AW206" s="12" t="s">
        <v>38</v>
      </c>
      <c r="AX206" s="12" t="s">
        <v>77</v>
      </c>
      <c r="AY206" s="155" t="s">
        <v>137</v>
      </c>
    </row>
    <row r="207" spans="2:65" s="13" customFormat="1" ht="11.25">
      <c r="B207" s="165"/>
      <c r="D207" s="140" t="s">
        <v>253</v>
      </c>
      <c r="E207" s="166" t="s">
        <v>21</v>
      </c>
      <c r="F207" s="167" t="s">
        <v>2233</v>
      </c>
      <c r="H207" s="166" t="s">
        <v>21</v>
      </c>
      <c r="I207" s="168"/>
      <c r="L207" s="165"/>
      <c r="M207" s="169"/>
      <c r="T207" s="170"/>
      <c r="AT207" s="166" t="s">
        <v>253</v>
      </c>
      <c r="AU207" s="166" t="s">
        <v>87</v>
      </c>
      <c r="AV207" s="13" t="s">
        <v>85</v>
      </c>
      <c r="AW207" s="13" t="s">
        <v>38</v>
      </c>
      <c r="AX207" s="13" t="s">
        <v>77</v>
      </c>
      <c r="AY207" s="166" t="s">
        <v>137</v>
      </c>
    </row>
    <row r="208" spans="2:65" s="12" customFormat="1" ht="11.25">
      <c r="B208" s="154"/>
      <c r="D208" s="140" t="s">
        <v>253</v>
      </c>
      <c r="E208" s="155" t="s">
        <v>21</v>
      </c>
      <c r="F208" s="156" t="s">
        <v>2335</v>
      </c>
      <c r="H208" s="157">
        <v>283.67099999999999</v>
      </c>
      <c r="I208" s="158"/>
      <c r="L208" s="154"/>
      <c r="M208" s="159"/>
      <c r="T208" s="160"/>
      <c r="AT208" s="155" t="s">
        <v>253</v>
      </c>
      <c r="AU208" s="155" t="s">
        <v>87</v>
      </c>
      <c r="AV208" s="12" t="s">
        <v>87</v>
      </c>
      <c r="AW208" s="12" t="s">
        <v>38</v>
      </c>
      <c r="AX208" s="12" t="s">
        <v>77</v>
      </c>
      <c r="AY208" s="155" t="s">
        <v>137</v>
      </c>
    </row>
    <row r="209" spans="2:65" s="14" customFormat="1" ht="11.25">
      <c r="B209" s="178"/>
      <c r="D209" s="140" t="s">
        <v>253</v>
      </c>
      <c r="E209" s="179" t="s">
        <v>21</v>
      </c>
      <c r="F209" s="180" t="s">
        <v>837</v>
      </c>
      <c r="H209" s="181">
        <v>567.34199999999998</v>
      </c>
      <c r="I209" s="182"/>
      <c r="L209" s="178"/>
      <c r="M209" s="183"/>
      <c r="T209" s="184"/>
      <c r="AT209" s="179" t="s">
        <v>253</v>
      </c>
      <c r="AU209" s="179" t="s">
        <v>87</v>
      </c>
      <c r="AV209" s="14" t="s">
        <v>153</v>
      </c>
      <c r="AW209" s="14" t="s">
        <v>38</v>
      </c>
      <c r="AX209" s="14" t="s">
        <v>85</v>
      </c>
      <c r="AY209" s="179" t="s">
        <v>137</v>
      </c>
    </row>
    <row r="210" spans="2:65" s="11" customFormat="1" ht="22.9" customHeight="1">
      <c r="B210" s="116"/>
      <c r="D210" s="117" t="s">
        <v>76</v>
      </c>
      <c r="E210" s="161" t="s">
        <v>87</v>
      </c>
      <c r="F210" s="161" t="s">
        <v>1049</v>
      </c>
      <c r="I210" s="119"/>
      <c r="J210" s="162">
        <f>BK210</f>
        <v>0</v>
      </c>
      <c r="L210" s="116"/>
      <c r="M210" s="121"/>
      <c r="P210" s="122">
        <f>SUM(P211:P254)</f>
        <v>0</v>
      </c>
      <c r="R210" s="122">
        <f>SUM(R211:R254)</f>
        <v>266.28261712</v>
      </c>
      <c r="T210" s="123">
        <f>SUM(T211:T254)</f>
        <v>0</v>
      </c>
      <c r="AR210" s="117" t="s">
        <v>85</v>
      </c>
      <c r="AT210" s="124" t="s">
        <v>76</v>
      </c>
      <c r="AU210" s="124" t="s">
        <v>85</v>
      </c>
      <c r="AY210" s="117" t="s">
        <v>137</v>
      </c>
      <c r="BK210" s="125">
        <f>SUM(BK211:BK254)</f>
        <v>0</v>
      </c>
    </row>
    <row r="211" spans="2:65" s="1" customFormat="1" ht="21.75" customHeight="1">
      <c r="B211" s="33"/>
      <c r="C211" s="145" t="s">
        <v>225</v>
      </c>
      <c r="D211" s="145" t="s">
        <v>165</v>
      </c>
      <c r="E211" s="146" t="s">
        <v>2336</v>
      </c>
      <c r="F211" s="147" t="s">
        <v>2337</v>
      </c>
      <c r="G211" s="148" t="s">
        <v>213</v>
      </c>
      <c r="H211" s="149">
        <v>58.2</v>
      </c>
      <c r="I211" s="150"/>
      <c r="J211" s="151">
        <f>ROUND(I211*H211,2)</f>
        <v>0</v>
      </c>
      <c r="K211" s="147" t="s">
        <v>535</v>
      </c>
      <c r="L211" s="33"/>
      <c r="M211" s="152" t="s">
        <v>21</v>
      </c>
      <c r="N211" s="153" t="s">
        <v>48</v>
      </c>
      <c r="P211" s="136">
        <f>O211*H211</f>
        <v>0</v>
      </c>
      <c r="Q211" s="136">
        <v>1.32E-3</v>
      </c>
      <c r="R211" s="136">
        <f>Q211*H211</f>
        <v>7.6824000000000003E-2</v>
      </c>
      <c r="S211" s="136">
        <v>0</v>
      </c>
      <c r="T211" s="137">
        <f>S211*H211</f>
        <v>0</v>
      </c>
      <c r="AR211" s="138" t="s">
        <v>153</v>
      </c>
      <c r="AT211" s="138" t="s">
        <v>165</v>
      </c>
      <c r="AU211" s="138" t="s">
        <v>87</v>
      </c>
      <c r="AY211" s="18" t="s">
        <v>137</v>
      </c>
      <c r="BE211" s="139">
        <f>IF(N211="základní",J211,0)</f>
        <v>0</v>
      </c>
      <c r="BF211" s="139">
        <f>IF(N211="snížená",J211,0)</f>
        <v>0</v>
      </c>
      <c r="BG211" s="139">
        <f>IF(N211="zákl. přenesená",J211,0)</f>
        <v>0</v>
      </c>
      <c r="BH211" s="139">
        <f>IF(N211="sníž. přenesená",J211,0)</f>
        <v>0</v>
      </c>
      <c r="BI211" s="139">
        <f>IF(N211="nulová",J211,0)</f>
        <v>0</v>
      </c>
      <c r="BJ211" s="18" t="s">
        <v>85</v>
      </c>
      <c r="BK211" s="139">
        <f>ROUND(I211*H211,2)</f>
        <v>0</v>
      </c>
      <c r="BL211" s="18" t="s">
        <v>153</v>
      </c>
      <c r="BM211" s="138" t="s">
        <v>2338</v>
      </c>
    </row>
    <row r="212" spans="2:65" s="1" customFormat="1" ht="11.25">
      <c r="B212" s="33"/>
      <c r="D212" s="140" t="s">
        <v>147</v>
      </c>
      <c r="F212" s="141" t="s">
        <v>2339</v>
      </c>
      <c r="I212" s="142"/>
      <c r="L212" s="33"/>
      <c r="M212" s="143"/>
      <c r="T212" s="54"/>
      <c r="AT212" s="18" t="s">
        <v>147</v>
      </c>
      <c r="AU212" s="18" t="s">
        <v>87</v>
      </c>
    </row>
    <row r="213" spans="2:65" s="1" customFormat="1" ht="11.25">
      <c r="B213" s="33"/>
      <c r="D213" s="163" t="s">
        <v>538</v>
      </c>
      <c r="F213" s="164" t="s">
        <v>2340</v>
      </c>
      <c r="I213" s="142"/>
      <c r="L213" s="33"/>
      <c r="M213" s="143"/>
      <c r="T213" s="54"/>
      <c r="AT213" s="18" t="s">
        <v>538</v>
      </c>
      <c r="AU213" s="18" t="s">
        <v>87</v>
      </c>
    </row>
    <row r="214" spans="2:65" s="1" customFormat="1" ht="19.5">
      <c r="B214" s="33"/>
      <c r="D214" s="140" t="s">
        <v>149</v>
      </c>
      <c r="F214" s="144" t="s">
        <v>2341</v>
      </c>
      <c r="I214" s="142"/>
      <c r="L214" s="33"/>
      <c r="M214" s="143"/>
      <c r="T214" s="54"/>
      <c r="AT214" s="18" t="s">
        <v>149</v>
      </c>
      <c r="AU214" s="18" t="s">
        <v>87</v>
      </c>
    </row>
    <row r="215" spans="2:65" s="13" customFormat="1" ht="11.25">
      <c r="B215" s="165"/>
      <c r="D215" s="140" t="s">
        <v>253</v>
      </c>
      <c r="E215" s="166" t="s">
        <v>21</v>
      </c>
      <c r="F215" s="167" t="s">
        <v>2342</v>
      </c>
      <c r="H215" s="166" t="s">
        <v>21</v>
      </c>
      <c r="I215" s="168"/>
      <c r="L215" s="165"/>
      <c r="M215" s="169"/>
      <c r="T215" s="170"/>
      <c r="AT215" s="166" t="s">
        <v>253</v>
      </c>
      <c r="AU215" s="166" t="s">
        <v>87</v>
      </c>
      <c r="AV215" s="13" t="s">
        <v>85</v>
      </c>
      <c r="AW215" s="13" t="s">
        <v>38</v>
      </c>
      <c r="AX215" s="13" t="s">
        <v>77</v>
      </c>
      <c r="AY215" s="166" t="s">
        <v>137</v>
      </c>
    </row>
    <row r="216" spans="2:65" s="13" customFormat="1" ht="11.25">
      <c r="B216" s="165"/>
      <c r="D216" s="140" t="s">
        <v>253</v>
      </c>
      <c r="E216" s="166" t="s">
        <v>21</v>
      </c>
      <c r="F216" s="167" t="s">
        <v>2343</v>
      </c>
      <c r="H216" s="166" t="s">
        <v>21</v>
      </c>
      <c r="I216" s="168"/>
      <c r="L216" s="165"/>
      <c r="M216" s="169"/>
      <c r="T216" s="170"/>
      <c r="AT216" s="166" t="s">
        <v>253</v>
      </c>
      <c r="AU216" s="166" t="s">
        <v>87</v>
      </c>
      <c r="AV216" s="13" t="s">
        <v>85</v>
      </c>
      <c r="AW216" s="13" t="s">
        <v>38</v>
      </c>
      <c r="AX216" s="13" t="s">
        <v>77</v>
      </c>
      <c r="AY216" s="166" t="s">
        <v>137</v>
      </c>
    </row>
    <row r="217" spans="2:65" s="12" customFormat="1" ht="11.25">
      <c r="B217" s="154"/>
      <c r="D217" s="140" t="s">
        <v>253</v>
      </c>
      <c r="E217" s="155" t="s">
        <v>21</v>
      </c>
      <c r="F217" s="156" t="s">
        <v>2344</v>
      </c>
      <c r="H217" s="157">
        <v>58.2</v>
      </c>
      <c r="I217" s="158"/>
      <c r="L217" s="154"/>
      <c r="M217" s="159"/>
      <c r="T217" s="160"/>
      <c r="AT217" s="155" t="s">
        <v>253</v>
      </c>
      <c r="AU217" s="155" t="s">
        <v>87</v>
      </c>
      <c r="AV217" s="12" t="s">
        <v>87</v>
      </c>
      <c r="AW217" s="12" t="s">
        <v>38</v>
      </c>
      <c r="AX217" s="12" t="s">
        <v>85</v>
      </c>
      <c r="AY217" s="155" t="s">
        <v>137</v>
      </c>
    </row>
    <row r="218" spans="2:65" s="1" customFormat="1" ht="16.5" customHeight="1">
      <c r="B218" s="33"/>
      <c r="C218" s="126" t="s">
        <v>185</v>
      </c>
      <c r="D218" s="126" t="s">
        <v>141</v>
      </c>
      <c r="E218" s="127" t="s">
        <v>2345</v>
      </c>
      <c r="F218" s="128" t="s">
        <v>2346</v>
      </c>
      <c r="G218" s="129" t="s">
        <v>213</v>
      </c>
      <c r="H218" s="130">
        <v>69.599999999999994</v>
      </c>
      <c r="I218" s="131"/>
      <c r="J218" s="132">
        <f>ROUND(I218*H218,2)</f>
        <v>0</v>
      </c>
      <c r="K218" s="128" t="s">
        <v>21</v>
      </c>
      <c r="L218" s="133"/>
      <c r="M218" s="134" t="s">
        <v>21</v>
      </c>
      <c r="N218" s="135" t="s">
        <v>48</v>
      </c>
      <c r="P218" s="136">
        <f>O218*H218</f>
        <v>0</v>
      </c>
      <c r="Q218" s="136">
        <v>7.9799999999999996E-2</v>
      </c>
      <c r="R218" s="136">
        <f>Q218*H218</f>
        <v>5.554079999999999</v>
      </c>
      <c r="S218" s="136">
        <v>0</v>
      </c>
      <c r="T218" s="137">
        <f>S218*H218</f>
        <v>0</v>
      </c>
      <c r="AR218" s="138" t="s">
        <v>162</v>
      </c>
      <c r="AT218" s="138" t="s">
        <v>141</v>
      </c>
      <c r="AU218" s="138" t="s">
        <v>87</v>
      </c>
      <c r="AY218" s="18" t="s">
        <v>137</v>
      </c>
      <c r="BE218" s="139">
        <f>IF(N218="základní",J218,0)</f>
        <v>0</v>
      </c>
      <c r="BF218" s="139">
        <f>IF(N218="snížená",J218,0)</f>
        <v>0</v>
      </c>
      <c r="BG218" s="139">
        <f>IF(N218="zákl. přenesená",J218,0)</f>
        <v>0</v>
      </c>
      <c r="BH218" s="139">
        <f>IF(N218="sníž. přenesená",J218,0)</f>
        <v>0</v>
      </c>
      <c r="BI218" s="139">
        <f>IF(N218="nulová",J218,0)</f>
        <v>0</v>
      </c>
      <c r="BJ218" s="18" t="s">
        <v>85</v>
      </c>
      <c r="BK218" s="139">
        <f>ROUND(I218*H218,2)</f>
        <v>0</v>
      </c>
      <c r="BL218" s="18" t="s">
        <v>153</v>
      </c>
      <c r="BM218" s="138" t="s">
        <v>2347</v>
      </c>
    </row>
    <row r="219" spans="2:65" s="1" customFormat="1" ht="11.25">
      <c r="B219" s="33"/>
      <c r="D219" s="140" t="s">
        <v>147</v>
      </c>
      <c r="F219" s="141" t="s">
        <v>2346</v>
      </c>
      <c r="I219" s="142"/>
      <c r="L219" s="33"/>
      <c r="M219" s="143"/>
      <c r="T219" s="54"/>
      <c r="AT219" s="18" t="s">
        <v>147</v>
      </c>
      <c r="AU219" s="18" t="s">
        <v>87</v>
      </c>
    </row>
    <row r="220" spans="2:65" s="13" customFormat="1" ht="11.25">
      <c r="B220" s="165"/>
      <c r="D220" s="140" t="s">
        <v>253</v>
      </c>
      <c r="E220" s="166" t="s">
        <v>21</v>
      </c>
      <c r="F220" s="167" t="s">
        <v>2230</v>
      </c>
      <c r="H220" s="166" t="s">
        <v>21</v>
      </c>
      <c r="I220" s="168"/>
      <c r="L220" s="165"/>
      <c r="M220" s="169"/>
      <c r="T220" s="170"/>
      <c r="AT220" s="166" t="s">
        <v>253</v>
      </c>
      <c r="AU220" s="166" t="s">
        <v>87</v>
      </c>
      <c r="AV220" s="13" t="s">
        <v>85</v>
      </c>
      <c r="AW220" s="13" t="s">
        <v>38</v>
      </c>
      <c r="AX220" s="13" t="s">
        <v>77</v>
      </c>
      <c r="AY220" s="166" t="s">
        <v>137</v>
      </c>
    </row>
    <row r="221" spans="2:65" s="13" customFormat="1" ht="11.25">
      <c r="B221" s="165"/>
      <c r="D221" s="140" t="s">
        <v>253</v>
      </c>
      <c r="E221" s="166" t="s">
        <v>21</v>
      </c>
      <c r="F221" s="167" t="s">
        <v>2348</v>
      </c>
      <c r="H221" s="166" t="s">
        <v>21</v>
      </c>
      <c r="I221" s="168"/>
      <c r="L221" s="165"/>
      <c r="M221" s="169"/>
      <c r="T221" s="170"/>
      <c r="AT221" s="166" t="s">
        <v>253</v>
      </c>
      <c r="AU221" s="166" t="s">
        <v>87</v>
      </c>
      <c r="AV221" s="13" t="s">
        <v>85</v>
      </c>
      <c r="AW221" s="13" t="s">
        <v>38</v>
      </c>
      <c r="AX221" s="13" t="s">
        <v>77</v>
      </c>
      <c r="AY221" s="166" t="s">
        <v>137</v>
      </c>
    </row>
    <row r="222" spans="2:65" s="12" customFormat="1" ht="11.25">
      <c r="B222" s="154"/>
      <c r="D222" s="140" t="s">
        <v>253</v>
      </c>
      <c r="E222" s="155" t="s">
        <v>2161</v>
      </c>
      <c r="F222" s="156" t="s">
        <v>2349</v>
      </c>
      <c r="H222" s="157">
        <v>69.599999999999994</v>
      </c>
      <c r="I222" s="158"/>
      <c r="L222" s="154"/>
      <c r="M222" s="159"/>
      <c r="T222" s="160"/>
      <c r="AT222" s="155" t="s">
        <v>253</v>
      </c>
      <c r="AU222" s="155" t="s">
        <v>87</v>
      </c>
      <c r="AV222" s="12" t="s">
        <v>87</v>
      </c>
      <c r="AW222" s="12" t="s">
        <v>38</v>
      </c>
      <c r="AX222" s="12" t="s">
        <v>85</v>
      </c>
      <c r="AY222" s="155" t="s">
        <v>137</v>
      </c>
    </row>
    <row r="223" spans="2:65" s="1" customFormat="1" ht="16.5" customHeight="1">
      <c r="B223" s="33"/>
      <c r="C223" s="145" t="s">
        <v>7</v>
      </c>
      <c r="D223" s="145" t="s">
        <v>165</v>
      </c>
      <c r="E223" s="146" t="s">
        <v>2350</v>
      </c>
      <c r="F223" s="147" t="s">
        <v>2351</v>
      </c>
      <c r="G223" s="148" t="s">
        <v>213</v>
      </c>
      <c r="H223" s="149">
        <v>433.68</v>
      </c>
      <c r="I223" s="150"/>
      <c r="J223" s="151">
        <f>ROUND(I223*H223,2)</f>
        <v>0</v>
      </c>
      <c r="K223" s="147" t="s">
        <v>535</v>
      </c>
      <c r="L223" s="33"/>
      <c r="M223" s="152" t="s">
        <v>21</v>
      </c>
      <c r="N223" s="153" t="s">
        <v>48</v>
      </c>
      <c r="P223" s="136">
        <f>O223*H223</f>
        <v>0</v>
      </c>
      <c r="Q223" s="136">
        <v>1.6000000000000001E-4</v>
      </c>
      <c r="R223" s="136">
        <f>Q223*H223</f>
        <v>6.93888E-2</v>
      </c>
      <c r="S223" s="136">
        <v>0</v>
      </c>
      <c r="T223" s="137">
        <f>S223*H223</f>
        <v>0</v>
      </c>
      <c r="AR223" s="138" t="s">
        <v>153</v>
      </c>
      <c r="AT223" s="138" t="s">
        <v>165</v>
      </c>
      <c r="AU223" s="138" t="s">
        <v>87</v>
      </c>
      <c r="AY223" s="18" t="s">
        <v>137</v>
      </c>
      <c r="BE223" s="139">
        <f>IF(N223="základní",J223,0)</f>
        <v>0</v>
      </c>
      <c r="BF223" s="139">
        <f>IF(N223="snížená",J223,0)</f>
        <v>0</v>
      </c>
      <c r="BG223" s="139">
        <f>IF(N223="zákl. přenesená",J223,0)</f>
        <v>0</v>
      </c>
      <c r="BH223" s="139">
        <f>IF(N223="sníž. přenesená",J223,0)</f>
        <v>0</v>
      </c>
      <c r="BI223" s="139">
        <f>IF(N223="nulová",J223,0)</f>
        <v>0</v>
      </c>
      <c r="BJ223" s="18" t="s">
        <v>85</v>
      </c>
      <c r="BK223" s="139">
        <f>ROUND(I223*H223,2)</f>
        <v>0</v>
      </c>
      <c r="BL223" s="18" t="s">
        <v>153</v>
      </c>
      <c r="BM223" s="138" t="s">
        <v>2352</v>
      </c>
    </row>
    <row r="224" spans="2:65" s="1" customFormat="1" ht="19.5">
      <c r="B224" s="33"/>
      <c r="D224" s="140" t="s">
        <v>147</v>
      </c>
      <c r="F224" s="141" t="s">
        <v>2353</v>
      </c>
      <c r="I224" s="142"/>
      <c r="L224" s="33"/>
      <c r="M224" s="143"/>
      <c r="T224" s="54"/>
      <c r="AT224" s="18" t="s">
        <v>147</v>
      </c>
      <c r="AU224" s="18" t="s">
        <v>87</v>
      </c>
    </row>
    <row r="225" spans="2:65" s="1" customFormat="1" ht="11.25">
      <c r="B225" s="33"/>
      <c r="D225" s="163" t="s">
        <v>538</v>
      </c>
      <c r="F225" s="164" t="s">
        <v>2354</v>
      </c>
      <c r="I225" s="142"/>
      <c r="L225" s="33"/>
      <c r="M225" s="143"/>
      <c r="T225" s="54"/>
      <c r="AT225" s="18" t="s">
        <v>538</v>
      </c>
      <c r="AU225" s="18" t="s">
        <v>87</v>
      </c>
    </row>
    <row r="226" spans="2:65" s="13" customFormat="1" ht="11.25">
      <c r="B226" s="165"/>
      <c r="D226" s="140" t="s">
        <v>253</v>
      </c>
      <c r="E226" s="166" t="s">
        <v>21</v>
      </c>
      <c r="F226" s="167" t="s">
        <v>2355</v>
      </c>
      <c r="H226" s="166" t="s">
        <v>21</v>
      </c>
      <c r="I226" s="168"/>
      <c r="L226" s="165"/>
      <c r="M226" s="169"/>
      <c r="T226" s="170"/>
      <c r="AT226" s="166" t="s">
        <v>253</v>
      </c>
      <c r="AU226" s="166" t="s">
        <v>87</v>
      </c>
      <c r="AV226" s="13" t="s">
        <v>85</v>
      </c>
      <c r="AW226" s="13" t="s">
        <v>38</v>
      </c>
      <c r="AX226" s="13" t="s">
        <v>77</v>
      </c>
      <c r="AY226" s="166" t="s">
        <v>137</v>
      </c>
    </row>
    <row r="227" spans="2:65" s="13" customFormat="1" ht="11.25">
      <c r="B227" s="165"/>
      <c r="D227" s="140" t="s">
        <v>253</v>
      </c>
      <c r="E227" s="166" t="s">
        <v>21</v>
      </c>
      <c r="F227" s="167" t="s">
        <v>2356</v>
      </c>
      <c r="H227" s="166" t="s">
        <v>21</v>
      </c>
      <c r="I227" s="168"/>
      <c r="L227" s="165"/>
      <c r="M227" s="169"/>
      <c r="T227" s="170"/>
      <c r="AT227" s="166" t="s">
        <v>253</v>
      </c>
      <c r="AU227" s="166" t="s">
        <v>87</v>
      </c>
      <c r="AV227" s="13" t="s">
        <v>85</v>
      </c>
      <c r="AW227" s="13" t="s">
        <v>38</v>
      </c>
      <c r="AX227" s="13" t="s">
        <v>77</v>
      </c>
      <c r="AY227" s="166" t="s">
        <v>137</v>
      </c>
    </row>
    <row r="228" spans="2:65" s="13" customFormat="1" ht="11.25">
      <c r="B228" s="165"/>
      <c r="D228" s="140" t="s">
        <v>253</v>
      </c>
      <c r="E228" s="166" t="s">
        <v>21</v>
      </c>
      <c r="F228" s="167" t="s">
        <v>2357</v>
      </c>
      <c r="H228" s="166" t="s">
        <v>21</v>
      </c>
      <c r="I228" s="168"/>
      <c r="L228" s="165"/>
      <c r="M228" s="169"/>
      <c r="T228" s="170"/>
      <c r="AT228" s="166" t="s">
        <v>253</v>
      </c>
      <c r="AU228" s="166" t="s">
        <v>87</v>
      </c>
      <c r="AV228" s="13" t="s">
        <v>85</v>
      </c>
      <c r="AW228" s="13" t="s">
        <v>38</v>
      </c>
      <c r="AX228" s="13" t="s">
        <v>77</v>
      </c>
      <c r="AY228" s="166" t="s">
        <v>137</v>
      </c>
    </row>
    <row r="229" spans="2:65" s="12" customFormat="1" ht="11.25">
      <c r="B229" s="154"/>
      <c r="D229" s="140" t="s">
        <v>253</v>
      </c>
      <c r="E229" s="155" t="s">
        <v>21</v>
      </c>
      <c r="F229" s="156" t="s">
        <v>2358</v>
      </c>
      <c r="H229" s="157">
        <v>183.12</v>
      </c>
      <c r="I229" s="158"/>
      <c r="L229" s="154"/>
      <c r="M229" s="159"/>
      <c r="T229" s="160"/>
      <c r="AT229" s="155" t="s">
        <v>253</v>
      </c>
      <c r="AU229" s="155" t="s">
        <v>87</v>
      </c>
      <c r="AV229" s="12" t="s">
        <v>87</v>
      </c>
      <c r="AW229" s="12" t="s">
        <v>38</v>
      </c>
      <c r="AX229" s="12" t="s">
        <v>77</v>
      </c>
      <c r="AY229" s="155" t="s">
        <v>137</v>
      </c>
    </row>
    <row r="230" spans="2:65" s="13" customFormat="1" ht="11.25">
      <c r="B230" s="165"/>
      <c r="D230" s="140" t="s">
        <v>253</v>
      </c>
      <c r="E230" s="166" t="s">
        <v>21</v>
      </c>
      <c r="F230" s="167" t="s">
        <v>2359</v>
      </c>
      <c r="H230" s="166" t="s">
        <v>21</v>
      </c>
      <c r="I230" s="168"/>
      <c r="L230" s="165"/>
      <c r="M230" s="169"/>
      <c r="T230" s="170"/>
      <c r="AT230" s="166" t="s">
        <v>253</v>
      </c>
      <c r="AU230" s="166" t="s">
        <v>87</v>
      </c>
      <c r="AV230" s="13" t="s">
        <v>85</v>
      </c>
      <c r="AW230" s="13" t="s">
        <v>38</v>
      </c>
      <c r="AX230" s="13" t="s">
        <v>77</v>
      </c>
      <c r="AY230" s="166" t="s">
        <v>137</v>
      </c>
    </row>
    <row r="231" spans="2:65" s="13" customFormat="1" ht="11.25">
      <c r="B231" s="165"/>
      <c r="D231" s="140" t="s">
        <v>253</v>
      </c>
      <c r="E231" s="166" t="s">
        <v>21</v>
      </c>
      <c r="F231" s="167" t="s">
        <v>2360</v>
      </c>
      <c r="H231" s="166" t="s">
        <v>21</v>
      </c>
      <c r="I231" s="168"/>
      <c r="L231" s="165"/>
      <c r="M231" s="169"/>
      <c r="T231" s="170"/>
      <c r="AT231" s="166" t="s">
        <v>253</v>
      </c>
      <c r="AU231" s="166" t="s">
        <v>87</v>
      </c>
      <c r="AV231" s="13" t="s">
        <v>85</v>
      </c>
      <c r="AW231" s="13" t="s">
        <v>38</v>
      </c>
      <c r="AX231" s="13" t="s">
        <v>77</v>
      </c>
      <c r="AY231" s="166" t="s">
        <v>137</v>
      </c>
    </row>
    <row r="232" spans="2:65" s="12" customFormat="1" ht="11.25">
      <c r="B232" s="154"/>
      <c r="D232" s="140" t="s">
        <v>253</v>
      </c>
      <c r="E232" s="155" t="s">
        <v>21</v>
      </c>
      <c r="F232" s="156" t="s">
        <v>2361</v>
      </c>
      <c r="H232" s="157">
        <v>250.56</v>
      </c>
      <c r="I232" s="158"/>
      <c r="L232" s="154"/>
      <c r="M232" s="159"/>
      <c r="T232" s="160"/>
      <c r="AT232" s="155" t="s">
        <v>253</v>
      </c>
      <c r="AU232" s="155" t="s">
        <v>87</v>
      </c>
      <c r="AV232" s="12" t="s">
        <v>87</v>
      </c>
      <c r="AW232" s="12" t="s">
        <v>38</v>
      </c>
      <c r="AX232" s="12" t="s">
        <v>77</v>
      </c>
      <c r="AY232" s="155" t="s">
        <v>137</v>
      </c>
    </row>
    <row r="233" spans="2:65" s="14" customFormat="1" ht="11.25">
      <c r="B233" s="178"/>
      <c r="D233" s="140" t="s">
        <v>253</v>
      </c>
      <c r="E233" s="179" t="s">
        <v>21</v>
      </c>
      <c r="F233" s="180" t="s">
        <v>837</v>
      </c>
      <c r="H233" s="181">
        <v>433.68</v>
      </c>
      <c r="I233" s="182"/>
      <c r="L233" s="178"/>
      <c r="M233" s="183"/>
      <c r="T233" s="184"/>
      <c r="AT233" s="179" t="s">
        <v>253</v>
      </c>
      <c r="AU233" s="179" t="s">
        <v>87</v>
      </c>
      <c r="AV233" s="14" t="s">
        <v>153</v>
      </c>
      <c r="AW233" s="14" t="s">
        <v>38</v>
      </c>
      <c r="AX233" s="14" t="s">
        <v>85</v>
      </c>
      <c r="AY233" s="179" t="s">
        <v>137</v>
      </c>
    </row>
    <row r="234" spans="2:65" s="1" customFormat="1" ht="16.5" customHeight="1">
      <c r="B234" s="33"/>
      <c r="C234" s="145" t="s">
        <v>189</v>
      </c>
      <c r="D234" s="145" t="s">
        <v>165</v>
      </c>
      <c r="E234" s="146" t="s">
        <v>2362</v>
      </c>
      <c r="F234" s="147" t="s">
        <v>2363</v>
      </c>
      <c r="G234" s="148" t="s">
        <v>213</v>
      </c>
      <c r="H234" s="149">
        <v>291.12</v>
      </c>
      <c r="I234" s="150"/>
      <c r="J234" s="151">
        <f>ROUND(I234*H234,2)</f>
        <v>0</v>
      </c>
      <c r="K234" s="147" t="s">
        <v>535</v>
      </c>
      <c r="L234" s="33"/>
      <c r="M234" s="152" t="s">
        <v>21</v>
      </c>
      <c r="N234" s="153" t="s">
        <v>48</v>
      </c>
      <c r="P234" s="136">
        <f>O234*H234</f>
        <v>0</v>
      </c>
      <c r="Q234" s="136">
        <v>1.7000000000000001E-4</v>
      </c>
      <c r="R234" s="136">
        <f>Q234*H234</f>
        <v>4.9490400000000004E-2</v>
      </c>
      <c r="S234" s="136">
        <v>0</v>
      </c>
      <c r="T234" s="137">
        <f>S234*H234</f>
        <v>0</v>
      </c>
      <c r="AR234" s="138" t="s">
        <v>153</v>
      </c>
      <c r="AT234" s="138" t="s">
        <v>165</v>
      </c>
      <c r="AU234" s="138" t="s">
        <v>87</v>
      </c>
      <c r="AY234" s="18" t="s">
        <v>137</v>
      </c>
      <c r="BE234" s="139">
        <f>IF(N234="základní",J234,0)</f>
        <v>0</v>
      </c>
      <c r="BF234" s="139">
        <f>IF(N234="snížená",J234,0)</f>
        <v>0</v>
      </c>
      <c r="BG234" s="139">
        <f>IF(N234="zákl. přenesená",J234,0)</f>
        <v>0</v>
      </c>
      <c r="BH234" s="139">
        <f>IF(N234="sníž. přenesená",J234,0)</f>
        <v>0</v>
      </c>
      <c r="BI234" s="139">
        <f>IF(N234="nulová",J234,0)</f>
        <v>0</v>
      </c>
      <c r="BJ234" s="18" t="s">
        <v>85</v>
      </c>
      <c r="BK234" s="139">
        <f>ROUND(I234*H234,2)</f>
        <v>0</v>
      </c>
      <c r="BL234" s="18" t="s">
        <v>153</v>
      </c>
      <c r="BM234" s="138" t="s">
        <v>2364</v>
      </c>
    </row>
    <row r="235" spans="2:65" s="1" customFormat="1" ht="19.5">
      <c r="B235" s="33"/>
      <c r="D235" s="140" t="s">
        <v>147</v>
      </c>
      <c r="F235" s="141" t="s">
        <v>2365</v>
      </c>
      <c r="I235" s="142"/>
      <c r="L235" s="33"/>
      <c r="M235" s="143"/>
      <c r="T235" s="54"/>
      <c r="AT235" s="18" t="s">
        <v>147</v>
      </c>
      <c r="AU235" s="18" t="s">
        <v>87</v>
      </c>
    </row>
    <row r="236" spans="2:65" s="1" customFormat="1" ht="11.25">
      <c r="B236" s="33"/>
      <c r="D236" s="163" t="s">
        <v>538</v>
      </c>
      <c r="F236" s="164" t="s">
        <v>2366</v>
      </c>
      <c r="I236" s="142"/>
      <c r="L236" s="33"/>
      <c r="M236" s="143"/>
      <c r="T236" s="54"/>
      <c r="AT236" s="18" t="s">
        <v>538</v>
      </c>
      <c r="AU236" s="18" t="s">
        <v>87</v>
      </c>
    </row>
    <row r="237" spans="2:65" s="13" customFormat="1" ht="11.25">
      <c r="B237" s="165"/>
      <c r="D237" s="140" t="s">
        <v>253</v>
      </c>
      <c r="E237" s="166" t="s">
        <v>21</v>
      </c>
      <c r="F237" s="167" t="s">
        <v>2355</v>
      </c>
      <c r="H237" s="166" t="s">
        <v>21</v>
      </c>
      <c r="I237" s="168"/>
      <c r="L237" s="165"/>
      <c r="M237" s="169"/>
      <c r="T237" s="170"/>
      <c r="AT237" s="166" t="s">
        <v>253</v>
      </c>
      <c r="AU237" s="166" t="s">
        <v>87</v>
      </c>
      <c r="AV237" s="13" t="s">
        <v>85</v>
      </c>
      <c r="AW237" s="13" t="s">
        <v>38</v>
      </c>
      <c r="AX237" s="13" t="s">
        <v>77</v>
      </c>
      <c r="AY237" s="166" t="s">
        <v>137</v>
      </c>
    </row>
    <row r="238" spans="2:65" s="12" customFormat="1" ht="11.25">
      <c r="B238" s="154"/>
      <c r="D238" s="140" t="s">
        <v>253</v>
      </c>
      <c r="E238" s="155" t="s">
        <v>21</v>
      </c>
      <c r="F238" s="156" t="s">
        <v>2367</v>
      </c>
      <c r="H238" s="157">
        <v>192</v>
      </c>
      <c r="I238" s="158"/>
      <c r="L238" s="154"/>
      <c r="M238" s="159"/>
      <c r="T238" s="160"/>
      <c r="AT238" s="155" t="s">
        <v>253</v>
      </c>
      <c r="AU238" s="155" t="s">
        <v>87</v>
      </c>
      <c r="AV238" s="12" t="s">
        <v>87</v>
      </c>
      <c r="AW238" s="12" t="s">
        <v>38</v>
      </c>
      <c r="AX238" s="12" t="s">
        <v>77</v>
      </c>
      <c r="AY238" s="155" t="s">
        <v>137</v>
      </c>
    </row>
    <row r="239" spans="2:65" s="13" customFormat="1" ht="11.25">
      <c r="B239" s="165"/>
      <c r="D239" s="140" t="s">
        <v>253</v>
      </c>
      <c r="E239" s="166" t="s">
        <v>21</v>
      </c>
      <c r="F239" s="167" t="s">
        <v>2355</v>
      </c>
      <c r="H239" s="166" t="s">
        <v>21</v>
      </c>
      <c r="I239" s="168"/>
      <c r="L239" s="165"/>
      <c r="M239" s="169"/>
      <c r="T239" s="170"/>
      <c r="AT239" s="166" t="s">
        <v>253</v>
      </c>
      <c r="AU239" s="166" t="s">
        <v>87</v>
      </c>
      <c r="AV239" s="13" t="s">
        <v>85</v>
      </c>
      <c r="AW239" s="13" t="s">
        <v>38</v>
      </c>
      <c r="AX239" s="13" t="s">
        <v>77</v>
      </c>
      <c r="AY239" s="166" t="s">
        <v>137</v>
      </c>
    </row>
    <row r="240" spans="2:65" s="13" customFormat="1" ht="11.25">
      <c r="B240" s="165"/>
      <c r="D240" s="140" t="s">
        <v>253</v>
      </c>
      <c r="E240" s="166" t="s">
        <v>21</v>
      </c>
      <c r="F240" s="167" t="s">
        <v>2356</v>
      </c>
      <c r="H240" s="166" t="s">
        <v>21</v>
      </c>
      <c r="I240" s="168"/>
      <c r="L240" s="165"/>
      <c r="M240" s="169"/>
      <c r="T240" s="170"/>
      <c r="AT240" s="166" t="s">
        <v>253</v>
      </c>
      <c r="AU240" s="166" t="s">
        <v>87</v>
      </c>
      <c r="AV240" s="13" t="s">
        <v>85</v>
      </c>
      <c r="AW240" s="13" t="s">
        <v>38</v>
      </c>
      <c r="AX240" s="13" t="s">
        <v>77</v>
      </c>
      <c r="AY240" s="166" t="s">
        <v>137</v>
      </c>
    </row>
    <row r="241" spans="2:65" s="13" customFormat="1" ht="11.25">
      <c r="B241" s="165"/>
      <c r="D241" s="140" t="s">
        <v>253</v>
      </c>
      <c r="E241" s="166" t="s">
        <v>21</v>
      </c>
      <c r="F241" s="167" t="s">
        <v>2368</v>
      </c>
      <c r="H241" s="166" t="s">
        <v>21</v>
      </c>
      <c r="I241" s="168"/>
      <c r="L241" s="165"/>
      <c r="M241" s="169"/>
      <c r="T241" s="170"/>
      <c r="AT241" s="166" t="s">
        <v>253</v>
      </c>
      <c r="AU241" s="166" t="s">
        <v>87</v>
      </c>
      <c r="AV241" s="13" t="s">
        <v>85</v>
      </c>
      <c r="AW241" s="13" t="s">
        <v>38</v>
      </c>
      <c r="AX241" s="13" t="s">
        <v>77</v>
      </c>
      <c r="AY241" s="166" t="s">
        <v>137</v>
      </c>
    </row>
    <row r="242" spans="2:65" s="12" customFormat="1" ht="11.25">
      <c r="B242" s="154"/>
      <c r="D242" s="140" t="s">
        <v>253</v>
      </c>
      <c r="E242" s="155" t="s">
        <v>21</v>
      </c>
      <c r="F242" s="156" t="s">
        <v>2369</v>
      </c>
      <c r="H242" s="157">
        <v>83.28</v>
      </c>
      <c r="I242" s="158"/>
      <c r="L242" s="154"/>
      <c r="M242" s="159"/>
      <c r="T242" s="160"/>
      <c r="AT242" s="155" t="s">
        <v>253</v>
      </c>
      <c r="AU242" s="155" t="s">
        <v>87</v>
      </c>
      <c r="AV242" s="12" t="s">
        <v>87</v>
      </c>
      <c r="AW242" s="12" t="s">
        <v>38</v>
      </c>
      <c r="AX242" s="12" t="s">
        <v>77</v>
      </c>
      <c r="AY242" s="155" t="s">
        <v>137</v>
      </c>
    </row>
    <row r="243" spans="2:65" s="13" customFormat="1" ht="11.25">
      <c r="B243" s="165"/>
      <c r="D243" s="140" t="s">
        <v>253</v>
      </c>
      <c r="E243" s="166" t="s">
        <v>21</v>
      </c>
      <c r="F243" s="167" t="s">
        <v>2359</v>
      </c>
      <c r="H243" s="166" t="s">
        <v>21</v>
      </c>
      <c r="I243" s="168"/>
      <c r="L243" s="165"/>
      <c r="M243" s="169"/>
      <c r="T243" s="170"/>
      <c r="AT243" s="166" t="s">
        <v>253</v>
      </c>
      <c r="AU243" s="166" t="s">
        <v>87</v>
      </c>
      <c r="AV243" s="13" t="s">
        <v>85</v>
      </c>
      <c r="AW243" s="13" t="s">
        <v>38</v>
      </c>
      <c r="AX243" s="13" t="s">
        <v>77</v>
      </c>
      <c r="AY243" s="166" t="s">
        <v>137</v>
      </c>
    </row>
    <row r="244" spans="2:65" s="13" customFormat="1" ht="11.25">
      <c r="B244" s="165"/>
      <c r="D244" s="140" t="s">
        <v>253</v>
      </c>
      <c r="E244" s="166" t="s">
        <v>21</v>
      </c>
      <c r="F244" s="167" t="s">
        <v>2370</v>
      </c>
      <c r="H244" s="166" t="s">
        <v>21</v>
      </c>
      <c r="I244" s="168"/>
      <c r="L244" s="165"/>
      <c r="M244" s="169"/>
      <c r="T244" s="170"/>
      <c r="AT244" s="166" t="s">
        <v>253</v>
      </c>
      <c r="AU244" s="166" t="s">
        <v>87</v>
      </c>
      <c r="AV244" s="13" t="s">
        <v>85</v>
      </c>
      <c r="AW244" s="13" t="s">
        <v>38</v>
      </c>
      <c r="AX244" s="13" t="s">
        <v>77</v>
      </c>
      <c r="AY244" s="166" t="s">
        <v>137</v>
      </c>
    </row>
    <row r="245" spans="2:65" s="12" customFormat="1" ht="11.25">
      <c r="B245" s="154"/>
      <c r="D245" s="140" t="s">
        <v>253</v>
      </c>
      <c r="E245" s="155" t="s">
        <v>21</v>
      </c>
      <c r="F245" s="156" t="s">
        <v>2371</v>
      </c>
      <c r="H245" s="157">
        <v>15.84</v>
      </c>
      <c r="I245" s="158"/>
      <c r="L245" s="154"/>
      <c r="M245" s="159"/>
      <c r="T245" s="160"/>
      <c r="AT245" s="155" t="s">
        <v>253</v>
      </c>
      <c r="AU245" s="155" t="s">
        <v>87</v>
      </c>
      <c r="AV245" s="12" t="s">
        <v>87</v>
      </c>
      <c r="AW245" s="12" t="s">
        <v>38</v>
      </c>
      <c r="AX245" s="12" t="s">
        <v>77</v>
      </c>
      <c r="AY245" s="155" t="s">
        <v>137</v>
      </c>
    </row>
    <row r="246" spans="2:65" s="14" customFormat="1" ht="11.25">
      <c r="B246" s="178"/>
      <c r="D246" s="140" t="s">
        <v>253</v>
      </c>
      <c r="E246" s="179" t="s">
        <v>21</v>
      </c>
      <c r="F246" s="180" t="s">
        <v>837</v>
      </c>
      <c r="H246" s="181">
        <v>291.12</v>
      </c>
      <c r="I246" s="182"/>
      <c r="L246" s="178"/>
      <c r="M246" s="183"/>
      <c r="T246" s="184"/>
      <c r="AT246" s="179" t="s">
        <v>253</v>
      </c>
      <c r="AU246" s="179" t="s">
        <v>87</v>
      </c>
      <c r="AV246" s="14" t="s">
        <v>153</v>
      </c>
      <c r="AW246" s="14" t="s">
        <v>38</v>
      </c>
      <c r="AX246" s="14" t="s">
        <v>85</v>
      </c>
      <c r="AY246" s="179" t="s">
        <v>137</v>
      </c>
    </row>
    <row r="247" spans="2:65" s="1" customFormat="1" ht="24.2" customHeight="1">
      <c r="B247" s="33"/>
      <c r="C247" s="145" t="s">
        <v>238</v>
      </c>
      <c r="D247" s="145" t="s">
        <v>165</v>
      </c>
      <c r="E247" s="146" t="s">
        <v>2372</v>
      </c>
      <c r="F247" s="147" t="s">
        <v>2373</v>
      </c>
      <c r="G247" s="148" t="s">
        <v>213</v>
      </c>
      <c r="H247" s="149">
        <v>532.79999999999995</v>
      </c>
      <c r="I247" s="150"/>
      <c r="J247" s="151">
        <f>ROUND(I247*H247,2)</f>
        <v>0</v>
      </c>
      <c r="K247" s="147" t="s">
        <v>21</v>
      </c>
      <c r="L247" s="33"/>
      <c r="M247" s="152" t="s">
        <v>21</v>
      </c>
      <c r="N247" s="153" t="s">
        <v>48</v>
      </c>
      <c r="P247" s="136">
        <f>O247*H247</f>
        <v>0</v>
      </c>
      <c r="Q247" s="136">
        <v>0</v>
      </c>
      <c r="R247" s="136">
        <f>Q247*H247</f>
        <v>0</v>
      </c>
      <c r="S247" s="136">
        <v>0</v>
      </c>
      <c r="T247" s="137">
        <f>S247*H247</f>
        <v>0</v>
      </c>
      <c r="AR247" s="138" t="s">
        <v>153</v>
      </c>
      <c r="AT247" s="138" t="s">
        <v>165</v>
      </c>
      <c r="AU247" s="138" t="s">
        <v>87</v>
      </c>
      <c r="AY247" s="18" t="s">
        <v>137</v>
      </c>
      <c r="BE247" s="139">
        <f>IF(N247="základní",J247,0)</f>
        <v>0</v>
      </c>
      <c r="BF247" s="139">
        <f>IF(N247="snížená",J247,0)</f>
        <v>0</v>
      </c>
      <c r="BG247" s="139">
        <f>IF(N247="zákl. přenesená",J247,0)</f>
        <v>0</v>
      </c>
      <c r="BH247" s="139">
        <f>IF(N247="sníž. přenesená",J247,0)</f>
        <v>0</v>
      </c>
      <c r="BI247" s="139">
        <f>IF(N247="nulová",J247,0)</f>
        <v>0</v>
      </c>
      <c r="BJ247" s="18" t="s">
        <v>85</v>
      </c>
      <c r="BK247" s="139">
        <f>ROUND(I247*H247,2)</f>
        <v>0</v>
      </c>
      <c r="BL247" s="18" t="s">
        <v>153</v>
      </c>
      <c r="BM247" s="138" t="s">
        <v>2374</v>
      </c>
    </row>
    <row r="248" spans="2:65" s="1" customFormat="1" ht="19.5">
      <c r="B248" s="33"/>
      <c r="D248" s="140" t="s">
        <v>147</v>
      </c>
      <c r="F248" s="141" t="s">
        <v>2375</v>
      </c>
      <c r="I248" s="142"/>
      <c r="L248" s="33"/>
      <c r="M248" s="143"/>
      <c r="T248" s="54"/>
      <c r="AT248" s="18" t="s">
        <v>147</v>
      </c>
      <c r="AU248" s="18" t="s">
        <v>87</v>
      </c>
    </row>
    <row r="249" spans="2:65" s="13" customFormat="1" ht="11.25">
      <c r="B249" s="165"/>
      <c r="D249" s="140" t="s">
        <v>253</v>
      </c>
      <c r="E249" s="166" t="s">
        <v>21</v>
      </c>
      <c r="F249" s="167" t="s">
        <v>2355</v>
      </c>
      <c r="H249" s="166" t="s">
        <v>21</v>
      </c>
      <c r="I249" s="168"/>
      <c r="L249" s="165"/>
      <c r="M249" s="169"/>
      <c r="T249" s="170"/>
      <c r="AT249" s="166" t="s">
        <v>253</v>
      </c>
      <c r="AU249" s="166" t="s">
        <v>87</v>
      </c>
      <c r="AV249" s="13" t="s">
        <v>85</v>
      </c>
      <c r="AW249" s="13" t="s">
        <v>38</v>
      </c>
      <c r="AX249" s="13" t="s">
        <v>77</v>
      </c>
      <c r="AY249" s="166" t="s">
        <v>137</v>
      </c>
    </row>
    <row r="250" spans="2:65" s="12" customFormat="1" ht="11.25">
      <c r="B250" s="154"/>
      <c r="D250" s="140" t="s">
        <v>253</v>
      </c>
      <c r="E250" s="155" t="s">
        <v>21</v>
      </c>
      <c r="F250" s="156" t="s">
        <v>2376</v>
      </c>
      <c r="H250" s="157">
        <v>532.79999999999995</v>
      </c>
      <c r="I250" s="158"/>
      <c r="L250" s="154"/>
      <c r="M250" s="159"/>
      <c r="T250" s="160"/>
      <c r="AT250" s="155" t="s">
        <v>253</v>
      </c>
      <c r="AU250" s="155" t="s">
        <v>87</v>
      </c>
      <c r="AV250" s="12" t="s">
        <v>87</v>
      </c>
      <c r="AW250" s="12" t="s">
        <v>38</v>
      </c>
      <c r="AX250" s="12" t="s">
        <v>85</v>
      </c>
      <c r="AY250" s="155" t="s">
        <v>137</v>
      </c>
    </row>
    <row r="251" spans="2:65" s="1" customFormat="1" ht="16.5" customHeight="1">
      <c r="B251" s="33"/>
      <c r="C251" s="126" t="s">
        <v>194</v>
      </c>
      <c r="D251" s="126" t="s">
        <v>141</v>
      </c>
      <c r="E251" s="127" t="s">
        <v>2377</v>
      </c>
      <c r="F251" s="128" t="s">
        <v>2378</v>
      </c>
      <c r="G251" s="129" t="s">
        <v>574</v>
      </c>
      <c r="H251" s="130">
        <v>338.95299999999997</v>
      </c>
      <c r="I251" s="131"/>
      <c r="J251" s="132">
        <f>ROUND(I251*H251,2)</f>
        <v>0</v>
      </c>
      <c r="K251" s="128" t="s">
        <v>21</v>
      </c>
      <c r="L251" s="133"/>
      <c r="M251" s="134" t="s">
        <v>21</v>
      </c>
      <c r="N251" s="135" t="s">
        <v>48</v>
      </c>
      <c r="P251" s="136">
        <f>O251*H251</f>
        <v>0</v>
      </c>
      <c r="Q251" s="136">
        <v>0.76863999999999999</v>
      </c>
      <c r="R251" s="136">
        <f>Q251*H251</f>
        <v>260.53283391999997</v>
      </c>
      <c r="S251" s="136">
        <v>0</v>
      </c>
      <c r="T251" s="137">
        <f>S251*H251</f>
        <v>0</v>
      </c>
      <c r="AR251" s="138" t="s">
        <v>162</v>
      </c>
      <c r="AT251" s="138" t="s">
        <v>141</v>
      </c>
      <c r="AU251" s="138" t="s">
        <v>87</v>
      </c>
      <c r="AY251" s="18" t="s">
        <v>137</v>
      </c>
      <c r="BE251" s="139">
        <f>IF(N251="základní",J251,0)</f>
        <v>0</v>
      </c>
      <c r="BF251" s="139">
        <f>IF(N251="snížená",J251,0)</f>
        <v>0</v>
      </c>
      <c r="BG251" s="139">
        <f>IF(N251="zákl. přenesená",J251,0)</f>
        <v>0</v>
      </c>
      <c r="BH251" s="139">
        <f>IF(N251="sníž. přenesená",J251,0)</f>
        <v>0</v>
      </c>
      <c r="BI251" s="139">
        <f>IF(N251="nulová",J251,0)</f>
        <v>0</v>
      </c>
      <c r="BJ251" s="18" t="s">
        <v>85</v>
      </c>
      <c r="BK251" s="139">
        <f>ROUND(I251*H251,2)</f>
        <v>0</v>
      </c>
      <c r="BL251" s="18" t="s">
        <v>153</v>
      </c>
      <c r="BM251" s="138" t="s">
        <v>2379</v>
      </c>
    </row>
    <row r="252" spans="2:65" s="1" customFormat="1" ht="11.25">
      <c r="B252" s="33"/>
      <c r="D252" s="140" t="s">
        <v>147</v>
      </c>
      <c r="F252" s="141" t="s">
        <v>2378</v>
      </c>
      <c r="I252" s="142"/>
      <c r="L252" s="33"/>
      <c r="M252" s="143"/>
      <c r="T252" s="54"/>
      <c r="AT252" s="18" t="s">
        <v>147</v>
      </c>
      <c r="AU252" s="18" t="s">
        <v>87</v>
      </c>
    </row>
    <row r="253" spans="2:65" s="13" customFormat="1" ht="11.25">
      <c r="B253" s="165"/>
      <c r="D253" s="140" t="s">
        <v>253</v>
      </c>
      <c r="E253" s="166" t="s">
        <v>21</v>
      </c>
      <c r="F253" s="167" t="s">
        <v>2355</v>
      </c>
      <c r="H253" s="166" t="s">
        <v>21</v>
      </c>
      <c r="I253" s="168"/>
      <c r="L253" s="165"/>
      <c r="M253" s="169"/>
      <c r="T253" s="170"/>
      <c r="AT253" s="166" t="s">
        <v>253</v>
      </c>
      <c r="AU253" s="166" t="s">
        <v>87</v>
      </c>
      <c r="AV253" s="13" t="s">
        <v>85</v>
      </c>
      <c r="AW253" s="13" t="s">
        <v>38</v>
      </c>
      <c r="AX253" s="13" t="s">
        <v>77</v>
      </c>
      <c r="AY253" s="166" t="s">
        <v>137</v>
      </c>
    </row>
    <row r="254" spans="2:65" s="12" customFormat="1" ht="11.25">
      <c r="B254" s="154"/>
      <c r="D254" s="140" t="s">
        <v>253</v>
      </c>
      <c r="E254" s="155" t="s">
        <v>21</v>
      </c>
      <c r="F254" s="156" t="s">
        <v>2380</v>
      </c>
      <c r="H254" s="157">
        <v>338.95299999999997</v>
      </c>
      <c r="I254" s="158"/>
      <c r="L254" s="154"/>
      <c r="M254" s="159"/>
      <c r="T254" s="160"/>
      <c r="AT254" s="155" t="s">
        <v>253</v>
      </c>
      <c r="AU254" s="155" t="s">
        <v>87</v>
      </c>
      <c r="AV254" s="12" t="s">
        <v>87</v>
      </c>
      <c r="AW254" s="12" t="s">
        <v>38</v>
      </c>
      <c r="AX254" s="12" t="s">
        <v>85</v>
      </c>
      <c r="AY254" s="155" t="s">
        <v>137</v>
      </c>
    </row>
    <row r="255" spans="2:65" s="11" customFormat="1" ht="22.9" customHeight="1">
      <c r="B255" s="116"/>
      <c r="D255" s="117" t="s">
        <v>76</v>
      </c>
      <c r="E255" s="161" t="s">
        <v>140</v>
      </c>
      <c r="F255" s="161" t="s">
        <v>1096</v>
      </c>
      <c r="I255" s="119"/>
      <c r="J255" s="162">
        <f>BK255</f>
        <v>0</v>
      </c>
      <c r="L255" s="116"/>
      <c r="M255" s="121"/>
      <c r="P255" s="122">
        <f>SUM(P256:P325)</f>
        <v>0</v>
      </c>
      <c r="R255" s="122">
        <f>SUM(R256:R325)</f>
        <v>14.48714623</v>
      </c>
      <c r="T255" s="123">
        <f>SUM(T256:T325)</f>
        <v>0</v>
      </c>
      <c r="AR255" s="117" t="s">
        <v>85</v>
      </c>
      <c r="AT255" s="124" t="s">
        <v>76</v>
      </c>
      <c r="AU255" s="124" t="s">
        <v>85</v>
      </c>
      <c r="AY255" s="117" t="s">
        <v>137</v>
      </c>
      <c r="BK255" s="125">
        <f>SUM(BK256:BK325)</f>
        <v>0</v>
      </c>
    </row>
    <row r="256" spans="2:65" s="1" customFormat="1" ht="21.75" customHeight="1">
      <c r="B256" s="33"/>
      <c r="C256" s="145" t="s">
        <v>245</v>
      </c>
      <c r="D256" s="145" t="s">
        <v>165</v>
      </c>
      <c r="E256" s="146" t="s">
        <v>2381</v>
      </c>
      <c r="F256" s="147" t="s">
        <v>2382</v>
      </c>
      <c r="G256" s="148" t="s">
        <v>574</v>
      </c>
      <c r="H256" s="149">
        <v>11.07</v>
      </c>
      <c r="I256" s="150"/>
      <c r="J256" s="151">
        <f>ROUND(I256*H256,2)</f>
        <v>0</v>
      </c>
      <c r="K256" s="147" t="s">
        <v>21</v>
      </c>
      <c r="L256" s="33"/>
      <c r="M256" s="152" t="s">
        <v>21</v>
      </c>
      <c r="N256" s="153" t="s">
        <v>48</v>
      </c>
      <c r="P256" s="136">
        <f>O256*H256</f>
        <v>0</v>
      </c>
      <c r="Q256" s="136">
        <v>0</v>
      </c>
      <c r="R256" s="136">
        <f>Q256*H256</f>
        <v>0</v>
      </c>
      <c r="S256" s="136">
        <v>0</v>
      </c>
      <c r="T256" s="137">
        <f>S256*H256</f>
        <v>0</v>
      </c>
      <c r="AR256" s="138" t="s">
        <v>153</v>
      </c>
      <c r="AT256" s="138" t="s">
        <v>165</v>
      </c>
      <c r="AU256" s="138" t="s">
        <v>87</v>
      </c>
      <c r="AY256" s="18" t="s">
        <v>137</v>
      </c>
      <c r="BE256" s="139">
        <f>IF(N256="základní",J256,0)</f>
        <v>0</v>
      </c>
      <c r="BF256" s="139">
        <f>IF(N256="snížená",J256,0)</f>
        <v>0</v>
      </c>
      <c r="BG256" s="139">
        <f>IF(N256="zákl. přenesená",J256,0)</f>
        <v>0</v>
      </c>
      <c r="BH256" s="139">
        <f>IF(N256="sníž. přenesená",J256,0)</f>
        <v>0</v>
      </c>
      <c r="BI256" s="139">
        <f>IF(N256="nulová",J256,0)</f>
        <v>0</v>
      </c>
      <c r="BJ256" s="18" t="s">
        <v>85</v>
      </c>
      <c r="BK256" s="139">
        <f>ROUND(I256*H256,2)</f>
        <v>0</v>
      </c>
      <c r="BL256" s="18" t="s">
        <v>153</v>
      </c>
      <c r="BM256" s="138" t="s">
        <v>2383</v>
      </c>
    </row>
    <row r="257" spans="2:65" s="1" customFormat="1" ht="29.25">
      <c r="B257" s="33"/>
      <c r="D257" s="140" t="s">
        <v>147</v>
      </c>
      <c r="F257" s="141" t="s">
        <v>2384</v>
      </c>
      <c r="I257" s="142"/>
      <c r="L257" s="33"/>
      <c r="M257" s="143"/>
      <c r="T257" s="54"/>
      <c r="AT257" s="18" t="s">
        <v>147</v>
      </c>
      <c r="AU257" s="18" t="s">
        <v>87</v>
      </c>
    </row>
    <row r="258" spans="2:65" s="1" customFormat="1" ht="39">
      <c r="B258" s="33"/>
      <c r="D258" s="140" t="s">
        <v>149</v>
      </c>
      <c r="F258" s="144" t="s">
        <v>1236</v>
      </c>
      <c r="I258" s="142"/>
      <c r="L258" s="33"/>
      <c r="M258" s="143"/>
      <c r="T258" s="54"/>
      <c r="AT258" s="18" t="s">
        <v>149</v>
      </c>
      <c r="AU258" s="18" t="s">
        <v>87</v>
      </c>
    </row>
    <row r="259" spans="2:65" s="13" customFormat="1" ht="11.25">
      <c r="B259" s="165"/>
      <c r="D259" s="140" t="s">
        <v>253</v>
      </c>
      <c r="E259" s="166" t="s">
        <v>21</v>
      </c>
      <c r="F259" s="167" t="s">
        <v>2385</v>
      </c>
      <c r="H259" s="166" t="s">
        <v>21</v>
      </c>
      <c r="I259" s="168"/>
      <c r="L259" s="165"/>
      <c r="M259" s="169"/>
      <c r="T259" s="170"/>
      <c r="AT259" s="166" t="s">
        <v>253</v>
      </c>
      <c r="AU259" s="166" t="s">
        <v>87</v>
      </c>
      <c r="AV259" s="13" t="s">
        <v>85</v>
      </c>
      <c r="AW259" s="13" t="s">
        <v>38</v>
      </c>
      <c r="AX259" s="13" t="s">
        <v>77</v>
      </c>
      <c r="AY259" s="166" t="s">
        <v>137</v>
      </c>
    </row>
    <row r="260" spans="2:65" s="12" customFormat="1" ht="11.25">
      <c r="B260" s="154"/>
      <c r="D260" s="140" t="s">
        <v>253</v>
      </c>
      <c r="E260" s="155" t="s">
        <v>21</v>
      </c>
      <c r="F260" s="156" t="s">
        <v>2386</v>
      </c>
      <c r="H260" s="157">
        <v>0.26</v>
      </c>
      <c r="I260" s="158"/>
      <c r="L260" s="154"/>
      <c r="M260" s="159"/>
      <c r="T260" s="160"/>
      <c r="AT260" s="155" t="s">
        <v>253</v>
      </c>
      <c r="AU260" s="155" t="s">
        <v>87</v>
      </c>
      <c r="AV260" s="12" t="s">
        <v>87</v>
      </c>
      <c r="AW260" s="12" t="s">
        <v>38</v>
      </c>
      <c r="AX260" s="12" t="s">
        <v>77</v>
      </c>
      <c r="AY260" s="155" t="s">
        <v>137</v>
      </c>
    </row>
    <row r="261" spans="2:65" s="13" customFormat="1" ht="11.25">
      <c r="B261" s="165"/>
      <c r="D261" s="140" t="s">
        <v>253</v>
      </c>
      <c r="E261" s="166" t="s">
        <v>21</v>
      </c>
      <c r="F261" s="167" t="s">
        <v>2387</v>
      </c>
      <c r="H261" s="166" t="s">
        <v>21</v>
      </c>
      <c r="I261" s="168"/>
      <c r="L261" s="165"/>
      <c r="M261" s="169"/>
      <c r="T261" s="170"/>
      <c r="AT261" s="166" t="s">
        <v>253</v>
      </c>
      <c r="AU261" s="166" t="s">
        <v>87</v>
      </c>
      <c r="AV261" s="13" t="s">
        <v>85</v>
      </c>
      <c r="AW261" s="13" t="s">
        <v>38</v>
      </c>
      <c r="AX261" s="13" t="s">
        <v>77</v>
      </c>
      <c r="AY261" s="166" t="s">
        <v>137</v>
      </c>
    </row>
    <row r="262" spans="2:65" s="12" customFormat="1" ht="11.25">
      <c r="B262" s="154"/>
      <c r="D262" s="140" t="s">
        <v>253</v>
      </c>
      <c r="E262" s="155" t="s">
        <v>2210</v>
      </c>
      <c r="F262" s="156" t="s">
        <v>2388</v>
      </c>
      <c r="H262" s="157">
        <v>10.81</v>
      </c>
      <c r="I262" s="158"/>
      <c r="L262" s="154"/>
      <c r="M262" s="159"/>
      <c r="T262" s="160"/>
      <c r="AT262" s="155" t="s">
        <v>253</v>
      </c>
      <c r="AU262" s="155" t="s">
        <v>87</v>
      </c>
      <c r="AV262" s="12" t="s">
        <v>87</v>
      </c>
      <c r="AW262" s="12" t="s">
        <v>38</v>
      </c>
      <c r="AX262" s="12" t="s">
        <v>77</v>
      </c>
      <c r="AY262" s="155" t="s">
        <v>137</v>
      </c>
    </row>
    <row r="263" spans="2:65" s="14" customFormat="1" ht="11.25">
      <c r="B263" s="178"/>
      <c r="D263" s="140" t="s">
        <v>253</v>
      </c>
      <c r="E263" s="179" t="s">
        <v>2213</v>
      </c>
      <c r="F263" s="180" t="s">
        <v>837</v>
      </c>
      <c r="H263" s="181">
        <v>11.07</v>
      </c>
      <c r="I263" s="182"/>
      <c r="L263" s="178"/>
      <c r="M263" s="183"/>
      <c r="T263" s="184"/>
      <c r="AT263" s="179" t="s">
        <v>253</v>
      </c>
      <c r="AU263" s="179" t="s">
        <v>87</v>
      </c>
      <c r="AV263" s="14" t="s">
        <v>153</v>
      </c>
      <c r="AW263" s="14" t="s">
        <v>38</v>
      </c>
      <c r="AX263" s="14" t="s">
        <v>85</v>
      </c>
      <c r="AY263" s="179" t="s">
        <v>137</v>
      </c>
    </row>
    <row r="264" spans="2:65" s="1" customFormat="1" ht="16.5" customHeight="1">
      <c r="B264" s="33"/>
      <c r="C264" s="145" t="s">
        <v>198</v>
      </c>
      <c r="D264" s="145" t="s">
        <v>165</v>
      </c>
      <c r="E264" s="146" t="s">
        <v>1117</v>
      </c>
      <c r="F264" s="147" t="s">
        <v>1118</v>
      </c>
      <c r="G264" s="148" t="s">
        <v>574</v>
      </c>
      <c r="H264" s="149">
        <v>156.434</v>
      </c>
      <c r="I264" s="150"/>
      <c r="J264" s="151">
        <f>ROUND(I264*H264,2)</f>
        <v>0</v>
      </c>
      <c r="K264" s="147" t="s">
        <v>535</v>
      </c>
      <c r="L264" s="33"/>
      <c r="M264" s="152" t="s">
        <v>21</v>
      </c>
      <c r="N264" s="153" t="s">
        <v>48</v>
      </c>
      <c r="P264" s="136">
        <f>O264*H264</f>
        <v>0</v>
      </c>
      <c r="Q264" s="136">
        <v>0</v>
      </c>
      <c r="R264" s="136">
        <f>Q264*H264</f>
        <v>0</v>
      </c>
      <c r="S264" s="136">
        <v>0</v>
      </c>
      <c r="T264" s="137">
        <f>S264*H264</f>
        <v>0</v>
      </c>
      <c r="AR264" s="138" t="s">
        <v>153</v>
      </c>
      <c r="AT264" s="138" t="s">
        <v>165</v>
      </c>
      <c r="AU264" s="138" t="s">
        <v>87</v>
      </c>
      <c r="AY264" s="18" t="s">
        <v>137</v>
      </c>
      <c r="BE264" s="139">
        <f>IF(N264="základní",J264,0)</f>
        <v>0</v>
      </c>
      <c r="BF264" s="139">
        <f>IF(N264="snížená",J264,0)</f>
        <v>0</v>
      </c>
      <c r="BG264" s="139">
        <f>IF(N264="zákl. přenesená",J264,0)</f>
        <v>0</v>
      </c>
      <c r="BH264" s="139">
        <f>IF(N264="sníž. přenesená",J264,0)</f>
        <v>0</v>
      </c>
      <c r="BI264" s="139">
        <f>IF(N264="nulová",J264,0)</f>
        <v>0</v>
      </c>
      <c r="BJ264" s="18" t="s">
        <v>85</v>
      </c>
      <c r="BK264" s="139">
        <f>ROUND(I264*H264,2)</f>
        <v>0</v>
      </c>
      <c r="BL264" s="18" t="s">
        <v>153</v>
      </c>
      <c r="BM264" s="138" t="s">
        <v>2389</v>
      </c>
    </row>
    <row r="265" spans="2:65" s="1" customFormat="1" ht="19.5">
      <c r="B265" s="33"/>
      <c r="D265" s="140" t="s">
        <v>147</v>
      </c>
      <c r="F265" s="141" t="s">
        <v>1120</v>
      </c>
      <c r="I265" s="142"/>
      <c r="L265" s="33"/>
      <c r="M265" s="143"/>
      <c r="T265" s="54"/>
      <c r="AT265" s="18" t="s">
        <v>147</v>
      </c>
      <c r="AU265" s="18" t="s">
        <v>87</v>
      </c>
    </row>
    <row r="266" spans="2:65" s="1" customFormat="1" ht="11.25">
      <c r="B266" s="33"/>
      <c r="D266" s="163" t="s">
        <v>538</v>
      </c>
      <c r="F266" s="164" t="s">
        <v>1121</v>
      </c>
      <c r="I266" s="142"/>
      <c r="L266" s="33"/>
      <c r="M266" s="143"/>
      <c r="T266" s="54"/>
      <c r="AT266" s="18" t="s">
        <v>538</v>
      </c>
      <c r="AU266" s="18" t="s">
        <v>87</v>
      </c>
    </row>
    <row r="267" spans="2:65" s="1" customFormat="1" ht="48.75">
      <c r="B267" s="33"/>
      <c r="D267" s="140" t="s">
        <v>149</v>
      </c>
      <c r="F267" s="144" t="s">
        <v>2390</v>
      </c>
      <c r="I267" s="142"/>
      <c r="L267" s="33"/>
      <c r="M267" s="143"/>
      <c r="T267" s="54"/>
      <c r="AT267" s="18" t="s">
        <v>149</v>
      </c>
      <c r="AU267" s="18" t="s">
        <v>87</v>
      </c>
    </row>
    <row r="268" spans="2:65" s="13" customFormat="1" ht="11.25">
      <c r="B268" s="165"/>
      <c r="D268" s="140" t="s">
        <v>253</v>
      </c>
      <c r="E268" s="166" t="s">
        <v>21</v>
      </c>
      <c r="F268" s="167" t="s">
        <v>2391</v>
      </c>
      <c r="H268" s="166" t="s">
        <v>21</v>
      </c>
      <c r="I268" s="168"/>
      <c r="L268" s="165"/>
      <c r="M268" s="169"/>
      <c r="T268" s="170"/>
      <c r="AT268" s="166" t="s">
        <v>253</v>
      </c>
      <c r="AU268" s="166" t="s">
        <v>87</v>
      </c>
      <c r="AV268" s="13" t="s">
        <v>85</v>
      </c>
      <c r="AW268" s="13" t="s">
        <v>38</v>
      </c>
      <c r="AX268" s="13" t="s">
        <v>77</v>
      </c>
      <c r="AY268" s="166" t="s">
        <v>137</v>
      </c>
    </row>
    <row r="269" spans="2:65" s="13" customFormat="1" ht="11.25">
      <c r="B269" s="165"/>
      <c r="D269" s="140" t="s">
        <v>253</v>
      </c>
      <c r="E269" s="166" t="s">
        <v>21</v>
      </c>
      <c r="F269" s="167" t="s">
        <v>2392</v>
      </c>
      <c r="H269" s="166" t="s">
        <v>21</v>
      </c>
      <c r="I269" s="168"/>
      <c r="L269" s="165"/>
      <c r="M269" s="169"/>
      <c r="T269" s="170"/>
      <c r="AT269" s="166" t="s">
        <v>253</v>
      </c>
      <c r="AU269" s="166" t="s">
        <v>87</v>
      </c>
      <c r="AV269" s="13" t="s">
        <v>85</v>
      </c>
      <c r="AW269" s="13" t="s">
        <v>38</v>
      </c>
      <c r="AX269" s="13" t="s">
        <v>77</v>
      </c>
      <c r="AY269" s="166" t="s">
        <v>137</v>
      </c>
    </row>
    <row r="270" spans="2:65" s="12" customFormat="1" ht="11.25">
      <c r="B270" s="154"/>
      <c r="D270" s="140" t="s">
        <v>253</v>
      </c>
      <c r="E270" s="155" t="s">
        <v>21</v>
      </c>
      <c r="F270" s="156" t="s">
        <v>2393</v>
      </c>
      <c r="H270" s="157">
        <v>13.5</v>
      </c>
      <c r="I270" s="158"/>
      <c r="L270" s="154"/>
      <c r="M270" s="159"/>
      <c r="T270" s="160"/>
      <c r="AT270" s="155" t="s">
        <v>253</v>
      </c>
      <c r="AU270" s="155" t="s">
        <v>87</v>
      </c>
      <c r="AV270" s="12" t="s">
        <v>87</v>
      </c>
      <c r="AW270" s="12" t="s">
        <v>38</v>
      </c>
      <c r="AX270" s="12" t="s">
        <v>77</v>
      </c>
      <c r="AY270" s="155" t="s">
        <v>137</v>
      </c>
    </row>
    <row r="271" spans="2:65" s="12" customFormat="1" ht="11.25">
      <c r="B271" s="154"/>
      <c r="D271" s="140" t="s">
        <v>253</v>
      </c>
      <c r="E271" s="155" t="s">
        <v>21</v>
      </c>
      <c r="F271" s="156" t="s">
        <v>2394</v>
      </c>
      <c r="H271" s="157">
        <v>-1.86</v>
      </c>
      <c r="I271" s="158"/>
      <c r="L271" s="154"/>
      <c r="M271" s="159"/>
      <c r="T271" s="160"/>
      <c r="AT271" s="155" t="s">
        <v>253</v>
      </c>
      <c r="AU271" s="155" t="s">
        <v>87</v>
      </c>
      <c r="AV271" s="12" t="s">
        <v>87</v>
      </c>
      <c r="AW271" s="12" t="s">
        <v>38</v>
      </c>
      <c r="AX271" s="12" t="s">
        <v>77</v>
      </c>
      <c r="AY271" s="155" t="s">
        <v>137</v>
      </c>
    </row>
    <row r="272" spans="2:65" s="13" customFormat="1" ht="11.25">
      <c r="B272" s="165"/>
      <c r="D272" s="140" t="s">
        <v>253</v>
      </c>
      <c r="E272" s="166" t="s">
        <v>21</v>
      </c>
      <c r="F272" s="167" t="s">
        <v>2395</v>
      </c>
      <c r="H272" s="166" t="s">
        <v>21</v>
      </c>
      <c r="I272" s="168"/>
      <c r="L272" s="165"/>
      <c r="M272" s="169"/>
      <c r="T272" s="170"/>
      <c r="AT272" s="166" t="s">
        <v>253</v>
      </c>
      <c r="AU272" s="166" t="s">
        <v>87</v>
      </c>
      <c r="AV272" s="13" t="s">
        <v>85</v>
      </c>
      <c r="AW272" s="13" t="s">
        <v>38</v>
      </c>
      <c r="AX272" s="13" t="s">
        <v>77</v>
      </c>
      <c r="AY272" s="166" t="s">
        <v>137</v>
      </c>
    </row>
    <row r="273" spans="2:65" s="13" customFormat="1" ht="11.25">
      <c r="B273" s="165"/>
      <c r="D273" s="140" t="s">
        <v>253</v>
      </c>
      <c r="E273" s="166" t="s">
        <v>21</v>
      </c>
      <c r="F273" s="167" t="s">
        <v>2230</v>
      </c>
      <c r="H273" s="166" t="s">
        <v>21</v>
      </c>
      <c r="I273" s="168"/>
      <c r="L273" s="165"/>
      <c r="M273" s="169"/>
      <c r="T273" s="170"/>
      <c r="AT273" s="166" t="s">
        <v>253</v>
      </c>
      <c r="AU273" s="166" t="s">
        <v>87</v>
      </c>
      <c r="AV273" s="13" t="s">
        <v>85</v>
      </c>
      <c r="AW273" s="13" t="s">
        <v>38</v>
      </c>
      <c r="AX273" s="13" t="s">
        <v>77</v>
      </c>
      <c r="AY273" s="166" t="s">
        <v>137</v>
      </c>
    </row>
    <row r="274" spans="2:65" s="12" customFormat="1" ht="11.25">
      <c r="B274" s="154"/>
      <c r="D274" s="140" t="s">
        <v>253</v>
      </c>
      <c r="E274" s="155" t="s">
        <v>21</v>
      </c>
      <c r="F274" s="156" t="s">
        <v>2396</v>
      </c>
      <c r="H274" s="157">
        <v>17.584</v>
      </c>
      <c r="I274" s="158"/>
      <c r="L274" s="154"/>
      <c r="M274" s="159"/>
      <c r="T274" s="160"/>
      <c r="AT274" s="155" t="s">
        <v>253</v>
      </c>
      <c r="AU274" s="155" t="s">
        <v>87</v>
      </c>
      <c r="AV274" s="12" t="s">
        <v>87</v>
      </c>
      <c r="AW274" s="12" t="s">
        <v>38</v>
      </c>
      <c r="AX274" s="12" t="s">
        <v>77</v>
      </c>
      <c r="AY274" s="155" t="s">
        <v>137</v>
      </c>
    </row>
    <row r="275" spans="2:65" s="12" customFormat="1" ht="11.25">
      <c r="B275" s="154"/>
      <c r="D275" s="140" t="s">
        <v>253</v>
      </c>
      <c r="E275" s="155" t="s">
        <v>21</v>
      </c>
      <c r="F275" s="156" t="s">
        <v>2397</v>
      </c>
      <c r="H275" s="157">
        <v>49.3</v>
      </c>
      <c r="I275" s="158"/>
      <c r="L275" s="154"/>
      <c r="M275" s="159"/>
      <c r="T275" s="160"/>
      <c r="AT275" s="155" t="s">
        <v>253</v>
      </c>
      <c r="AU275" s="155" t="s">
        <v>87</v>
      </c>
      <c r="AV275" s="12" t="s">
        <v>87</v>
      </c>
      <c r="AW275" s="12" t="s">
        <v>38</v>
      </c>
      <c r="AX275" s="12" t="s">
        <v>77</v>
      </c>
      <c r="AY275" s="155" t="s">
        <v>137</v>
      </c>
    </row>
    <row r="276" spans="2:65" s="12" customFormat="1" ht="11.25">
      <c r="B276" s="154"/>
      <c r="D276" s="140" t="s">
        <v>253</v>
      </c>
      <c r="E276" s="155" t="s">
        <v>21</v>
      </c>
      <c r="F276" s="156" t="s">
        <v>2398</v>
      </c>
      <c r="H276" s="157">
        <v>3.84</v>
      </c>
      <c r="I276" s="158"/>
      <c r="L276" s="154"/>
      <c r="M276" s="159"/>
      <c r="T276" s="160"/>
      <c r="AT276" s="155" t="s">
        <v>253</v>
      </c>
      <c r="AU276" s="155" t="s">
        <v>87</v>
      </c>
      <c r="AV276" s="12" t="s">
        <v>87</v>
      </c>
      <c r="AW276" s="12" t="s">
        <v>38</v>
      </c>
      <c r="AX276" s="12" t="s">
        <v>77</v>
      </c>
      <c r="AY276" s="155" t="s">
        <v>137</v>
      </c>
    </row>
    <row r="277" spans="2:65" s="15" customFormat="1" ht="11.25">
      <c r="B277" s="185"/>
      <c r="D277" s="140" t="s">
        <v>253</v>
      </c>
      <c r="E277" s="186" t="s">
        <v>2141</v>
      </c>
      <c r="F277" s="187" t="s">
        <v>895</v>
      </c>
      <c r="H277" s="188">
        <v>82.364000000000004</v>
      </c>
      <c r="I277" s="189"/>
      <c r="L277" s="185"/>
      <c r="M277" s="190"/>
      <c r="T277" s="191"/>
      <c r="AT277" s="186" t="s">
        <v>253</v>
      </c>
      <c r="AU277" s="186" t="s">
        <v>87</v>
      </c>
      <c r="AV277" s="15" t="s">
        <v>140</v>
      </c>
      <c r="AW277" s="15" t="s">
        <v>38</v>
      </c>
      <c r="AX277" s="15" t="s">
        <v>77</v>
      </c>
      <c r="AY277" s="186" t="s">
        <v>137</v>
      </c>
    </row>
    <row r="278" spans="2:65" s="13" customFormat="1" ht="11.25">
      <c r="B278" s="165"/>
      <c r="D278" s="140" t="s">
        <v>253</v>
      </c>
      <c r="E278" s="166" t="s">
        <v>21</v>
      </c>
      <c r="F278" s="167" t="s">
        <v>2399</v>
      </c>
      <c r="H278" s="166" t="s">
        <v>21</v>
      </c>
      <c r="I278" s="168"/>
      <c r="L278" s="165"/>
      <c r="M278" s="169"/>
      <c r="T278" s="170"/>
      <c r="AT278" s="166" t="s">
        <v>253</v>
      </c>
      <c r="AU278" s="166" t="s">
        <v>87</v>
      </c>
      <c r="AV278" s="13" t="s">
        <v>85</v>
      </c>
      <c r="AW278" s="13" t="s">
        <v>38</v>
      </c>
      <c r="AX278" s="13" t="s">
        <v>77</v>
      </c>
      <c r="AY278" s="166" t="s">
        <v>137</v>
      </c>
    </row>
    <row r="279" spans="2:65" s="12" customFormat="1" ht="11.25">
      <c r="B279" s="154"/>
      <c r="D279" s="140" t="s">
        <v>253</v>
      </c>
      <c r="E279" s="155" t="s">
        <v>21</v>
      </c>
      <c r="F279" s="156" t="s">
        <v>2400</v>
      </c>
      <c r="H279" s="157">
        <v>43.47</v>
      </c>
      <c r="I279" s="158"/>
      <c r="L279" s="154"/>
      <c r="M279" s="159"/>
      <c r="T279" s="160"/>
      <c r="AT279" s="155" t="s">
        <v>253</v>
      </c>
      <c r="AU279" s="155" t="s">
        <v>87</v>
      </c>
      <c r="AV279" s="12" t="s">
        <v>87</v>
      </c>
      <c r="AW279" s="12" t="s">
        <v>38</v>
      </c>
      <c r="AX279" s="12" t="s">
        <v>77</v>
      </c>
      <c r="AY279" s="155" t="s">
        <v>137</v>
      </c>
    </row>
    <row r="280" spans="2:65" s="12" customFormat="1" ht="11.25">
      <c r="B280" s="154"/>
      <c r="D280" s="140" t="s">
        <v>253</v>
      </c>
      <c r="E280" s="155" t="s">
        <v>21</v>
      </c>
      <c r="F280" s="156" t="s">
        <v>2401</v>
      </c>
      <c r="H280" s="157">
        <v>30.6</v>
      </c>
      <c r="I280" s="158"/>
      <c r="L280" s="154"/>
      <c r="M280" s="159"/>
      <c r="T280" s="160"/>
      <c r="AT280" s="155" t="s">
        <v>253</v>
      </c>
      <c r="AU280" s="155" t="s">
        <v>87</v>
      </c>
      <c r="AV280" s="12" t="s">
        <v>87</v>
      </c>
      <c r="AW280" s="12" t="s">
        <v>38</v>
      </c>
      <c r="AX280" s="12" t="s">
        <v>77</v>
      </c>
      <c r="AY280" s="155" t="s">
        <v>137</v>
      </c>
    </row>
    <row r="281" spans="2:65" s="15" customFormat="1" ht="11.25">
      <c r="B281" s="185"/>
      <c r="D281" s="140" t="s">
        <v>253</v>
      </c>
      <c r="E281" s="186" t="s">
        <v>21</v>
      </c>
      <c r="F281" s="187" t="s">
        <v>895</v>
      </c>
      <c r="H281" s="188">
        <v>74.069999999999993</v>
      </c>
      <c r="I281" s="189"/>
      <c r="L281" s="185"/>
      <c r="M281" s="190"/>
      <c r="T281" s="191"/>
      <c r="AT281" s="186" t="s">
        <v>253</v>
      </c>
      <c r="AU281" s="186" t="s">
        <v>87</v>
      </c>
      <c r="AV281" s="15" t="s">
        <v>140</v>
      </c>
      <c r="AW281" s="15" t="s">
        <v>38</v>
      </c>
      <c r="AX281" s="15" t="s">
        <v>77</v>
      </c>
      <c r="AY281" s="186" t="s">
        <v>137</v>
      </c>
    </row>
    <row r="282" spans="2:65" s="14" customFormat="1" ht="11.25">
      <c r="B282" s="178"/>
      <c r="D282" s="140" t="s">
        <v>253</v>
      </c>
      <c r="E282" s="179" t="s">
        <v>21</v>
      </c>
      <c r="F282" s="180" t="s">
        <v>837</v>
      </c>
      <c r="H282" s="181">
        <v>156.434</v>
      </c>
      <c r="I282" s="182"/>
      <c r="L282" s="178"/>
      <c r="M282" s="183"/>
      <c r="T282" s="184"/>
      <c r="AT282" s="179" t="s">
        <v>253</v>
      </c>
      <c r="AU282" s="179" t="s">
        <v>87</v>
      </c>
      <c r="AV282" s="14" t="s">
        <v>153</v>
      </c>
      <c r="AW282" s="14" t="s">
        <v>38</v>
      </c>
      <c r="AX282" s="14" t="s">
        <v>85</v>
      </c>
      <c r="AY282" s="179" t="s">
        <v>137</v>
      </c>
    </row>
    <row r="283" spans="2:65" s="1" customFormat="1" ht="16.5" customHeight="1">
      <c r="B283" s="33"/>
      <c r="C283" s="145" t="s">
        <v>255</v>
      </c>
      <c r="D283" s="145" t="s">
        <v>165</v>
      </c>
      <c r="E283" s="146" t="s">
        <v>1151</v>
      </c>
      <c r="F283" s="147" t="s">
        <v>1152</v>
      </c>
      <c r="G283" s="148" t="s">
        <v>484</v>
      </c>
      <c r="H283" s="149">
        <v>422.14</v>
      </c>
      <c r="I283" s="150"/>
      <c r="J283" s="151">
        <f>ROUND(I283*H283,2)</f>
        <v>0</v>
      </c>
      <c r="K283" s="147" t="s">
        <v>21</v>
      </c>
      <c r="L283" s="33"/>
      <c r="M283" s="152" t="s">
        <v>21</v>
      </c>
      <c r="N283" s="153" t="s">
        <v>48</v>
      </c>
      <c r="P283" s="136">
        <f>O283*H283</f>
        <v>0</v>
      </c>
      <c r="Q283" s="136">
        <v>8.6499999999999997E-3</v>
      </c>
      <c r="R283" s="136">
        <f>Q283*H283</f>
        <v>3.6515109999999997</v>
      </c>
      <c r="S283" s="136">
        <v>0</v>
      </c>
      <c r="T283" s="137">
        <f>S283*H283</f>
        <v>0</v>
      </c>
      <c r="AR283" s="138" t="s">
        <v>153</v>
      </c>
      <c r="AT283" s="138" t="s">
        <v>165</v>
      </c>
      <c r="AU283" s="138" t="s">
        <v>87</v>
      </c>
      <c r="AY283" s="18" t="s">
        <v>137</v>
      </c>
      <c r="BE283" s="139">
        <f>IF(N283="základní",J283,0)</f>
        <v>0</v>
      </c>
      <c r="BF283" s="139">
        <f>IF(N283="snížená",J283,0)</f>
        <v>0</v>
      </c>
      <c r="BG283" s="139">
        <f>IF(N283="zákl. přenesená",J283,0)</f>
        <v>0</v>
      </c>
      <c r="BH283" s="139">
        <f>IF(N283="sníž. přenesená",J283,0)</f>
        <v>0</v>
      </c>
      <c r="BI283" s="139">
        <f>IF(N283="nulová",J283,0)</f>
        <v>0</v>
      </c>
      <c r="BJ283" s="18" t="s">
        <v>85</v>
      </c>
      <c r="BK283" s="139">
        <f>ROUND(I283*H283,2)</f>
        <v>0</v>
      </c>
      <c r="BL283" s="18" t="s">
        <v>153</v>
      </c>
      <c r="BM283" s="138" t="s">
        <v>2402</v>
      </c>
    </row>
    <row r="284" spans="2:65" s="1" customFormat="1" ht="29.25">
      <c r="B284" s="33"/>
      <c r="D284" s="140" t="s">
        <v>147</v>
      </c>
      <c r="F284" s="141" t="s">
        <v>1154</v>
      </c>
      <c r="I284" s="142"/>
      <c r="L284" s="33"/>
      <c r="M284" s="143"/>
      <c r="T284" s="54"/>
      <c r="AT284" s="18" t="s">
        <v>147</v>
      </c>
      <c r="AU284" s="18" t="s">
        <v>87</v>
      </c>
    </row>
    <row r="285" spans="2:65" s="13" customFormat="1" ht="11.25">
      <c r="B285" s="165"/>
      <c r="D285" s="140" t="s">
        <v>253</v>
      </c>
      <c r="E285" s="166" t="s">
        <v>21</v>
      </c>
      <c r="F285" s="167" t="s">
        <v>2392</v>
      </c>
      <c r="H285" s="166" t="s">
        <v>21</v>
      </c>
      <c r="I285" s="168"/>
      <c r="L285" s="165"/>
      <c r="M285" s="169"/>
      <c r="T285" s="170"/>
      <c r="AT285" s="166" t="s">
        <v>253</v>
      </c>
      <c r="AU285" s="166" t="s">
        <v>87</v>
      </c>
      <c r="AV285" s="13" t="s">
        <v>85</v>
      </c>
      <c r="AW285" s="13" t="s">
        <v>38</v>
      </c>
      <c r="AX285" s="13" t="s">
        <v>77</v>
      </c>
      <c r="AY285" s="166" t="s">
        <v>137</v>
      </c>
    </row>
    <row r="286" spans="2:65" s="12" customFormat="1" ht="11.25">
      <c r="B286" s="154"/>
      <c r="D286" s="140" t="s">
        <v>253</v>
      </c>
      <c r="E286" s="155" t="s">
        <v>21</v>
      </c>
      <c r="F286" s="156" t="s">
        <v>2403</v>
      </c>
      <c r="H286" s="157">
        <v>43.08</v>
      </c>
      <c r="I286" s="158"/>
      <c r="L286" s="154"/>
      <c r="M286" s="159"/>
      <c r="T286" s="160"/>
      <c r="AT286" s="155" t="s">
        <v>253</v>
      </c>
      <c r="AU286" s="155" t="s">
        <v>87</v>
      </c>
      <c r="AV286" s="12" t="s">
        <v>87</v>
      </c>
      <c r="AW286" s="12" t="s">
        <v>38</v>
      </c>
      <c r="AX286" s="12" t="s">
        <v>77</v>
      </c>
      <c r="AY286" s="155" t="s">
        <v>137</v>
      </c>
    </row>
    <row r="287" spans="2:65" s="15" customFormat="1" ht="11.25">
      <c r="B287" s="185"/>
      <c r="D287" s="140" t="s">
        <v>253</v>
      </c>
      <c r="E287" s="186" t="s">
        <v>21</v>
      </c>
      <c r="F287" s="187" t="s">
        <v>895</v>
      </c>
      <c r="H287" s="188">
        <v>43.08</v>
      </c>
      <c r="I287" s="189"/>
      <c r="L287" s="185"/>
      <c r="M287" s="190"/>
      <c r="T287" s="191"/>
      <c r="AT287" s="186" t="s">
        <v>253</v>
      </c>
      <c r="AU287" s="186" t="s">
        <v>87</v>
      </c>
      <c r="AV287" s="15" t="s">
        <v>140</v>
      </c>
      <c r="AW287" s="15" t="s">
        <v>38</v>
      </c>
      <c r="AX287" s="15" t="s">
        <v>77</v>
      </c>
      <c r="AY287" s="186" t="s">
        <v>137</v>
      </c>
    </row>
    <row r="288" spans="2:65" s="13" customFormat="1" ht="11.25">
      <c r="B288" s="165"/>
      <c r="D288" s="140" t="s">
        <v>253</v>
      </c>
      <c r="E288" s="166" t="s">
        <v>21</v>
      </c>
      <c r="F288" s="167" t="s">
        <v>2395</v>
      </c>
      <c r="H288" s="166" t="s">
        <v>21</v>
      </c>
      <c r="I288" s="168"/>
      <c r="L288" s="165"/>
      <c r="M288" s="169"/>
      <c r="T288" s="170"/>
      <c r="AT288" s="166" t="s">
        <v>253</v>
      </c>
      <c r="AU288" s="166" t="s">
        <v>87</v>
      </c>
      <c r="AV288" s="13" t="s">
        <v>85</v>
      </c>
      <c r="AW288" s="13" t="s">
        <v>38</v>
      </c>
      <c r="AX288" s="13" t="s">
        <v>77</v>
      </c>
      <c r="AY288" s="166" t="s">
        <v>137</v>
      </c>
    </row>
    <row r="289" spans="2:65" s="13" customFormat="1" ht="11.25">
      <c r="B289" s="165"/>
      <c r="D289" s="140" t="s">
        <v>253</v>
      </c>
      <c r="E289" s="166" t="s">
        <v>21</v>
      </c>
      <c r="F289" s="167" t="s">
        <v>2404</v>
      </c>
      <c r="H289" s="166" t="s">
        <v>21</v>
      </c>
      <c r="I289" s="168"/>
      <c r="L289" s="165"/>
      <c r="M289" s="169"/>
      <c r="T289" s="170"/>
      <c r="AT289" s="166" t="s">
        <v>253</v>
      </c>
      <c r="AU289" s="166" t="s">
        <v>87</v>
      </c>
      <c r="AV289" s="13" t="s">
        <v>85</v>
      </c>
      <c r="AW289" s="13" t="s">
        <v>38</v>
      </c>
      <c r="AX289" s="13" t="s">
        <v>77</v>
      </c>
      <c r="AY289" s="166" t="s">
        <v>137</v>
      </c>
    </row>
    <row r="290" spans="2:65" s="12" customFormat="1" ht="11.25">
      <c r="B290" s="154"/>
      <c r="D290" s="140" t="s">
        <v>253</v>
      </c>
      <c r="E290" s="155" t="s">
        <v>21</v>
      </c>
      <c r="F290" s="156" t="s">
        <v>2405</v>
      </c>
      <c r="H290" s="157">
        <v>0.96</v>
      </c>
      <c r="I290" s="158"/>
      <c r="L290" s="154"/>
      <c r="M290" s="159"/>
      <c r="T290" s="160"/>
      <c r="AT290" s="155" t="s">
        <v>253</v>
      </c>
      <c r="AU290" s="155" t="s">
        <v>87</v>
      </c>
      <c r="AV290" s="12" t="s">
        <v>87</v>
      </c>
      <c r="AW290" s="12" t="s">
        <v>38</v>
      </c>
      <c r="AX290" s="12" t="s">
        <v>77</v>
      </c>
      <c r="AY290" s="155" t="s">
        <v>137</v>
      </c>
    </row>
    <row r="291" spans="2:65" s="12" customFormat="1" ht="11.25">
      <c r="B291" s="154"/>
      <c r="D291" s="140" t="s">
        <v>253</v>
      </c>
      <c r="E291" s="155" t="s">
        <v>21</v>
      </c>
      <c r="F291" s="156" t="s">
        <v>2406</v>
      </c>
      <c r="H291" s="157">
        <v>326.39999999999998</v>
      </c>
      <c r="I291" s="158"/>
      <c r="L291" s="154"/>
      <c r="M291" s="159"/>
      <c r="T291" s="160"/>
      <c r="AT291" s="155" t="s">
        <v>253</v>
      </c>
      <c r="AU291" s="155" t="s">
        <v>87</v>
      </c>
      <c r="AV291" s="12" t="s">
        <v>87</v>
      </c>
      <c r="AW291" s="12" t="s">
        <v>38</v>
      </c>
      <c r="AX291" s="12" t="s">
        <v>77</v>
      </c>
      <c r="AY291" s="155" t="s">
        <v>137</v>
      </c>
    </row>
    <row r="292" spans="2:65" s="12" customFormat="1" ht="11.25">
      <c r="B292" s="154"/>
      <c r="D292" s="140" t="s">
        <v>253</v>
      </c>
      <c r="E292" s="155" t="s">
        <v>21</v>
      </c>
      <c r="F292" s="156" t="s">
        <v>2407</v>
      </c>
      <c r="H292" s="157">
        <v>16.7</v>
      </c>
      <c r="I292" s="158"/>
      <c r="L292" s="154"/>
      <c r="M292" s="159"/>
      <c r="T292" s="160"/>
      <c r="AT292" s="155" t="s">
        <v>253</v>
      </c>
      <c r="AU292" s="155" t="s">
        <v>87</v>
      </c>
      <c r="AV292" s="12" t="s">
        <v>87</v>
      </c>
      <c r="AW292" s="12" t="s">
        <v>38</v>
      </c>
      <c r="AX292" s="12" t="s">
        <v>77</v>
      </c>
      <c r="AY292" s="155" t="s">
        <v>137</v>
      </c>
    </row>
    <row r="293" spans="2:65" s="15" customFormat="1" ht="11.25">
      <c r="B293" s="185"/>
      <c r="D293" s="140" t="s">
        <v>253</v>
      </c>
      <c r="E293" s="186" t="s">
        <v>21</v>
      </c>
      <c r="F293" s="187" t="s">
        <v>895</v>
      </c>
      <c r="H293" s="188">
        <v>344.06</v>
      </c>
      <c r="I293" s="189"/>
      <c r="L293" s="185"/>
      <c r="M293" s="190"/>
      <c r="T293" s="191"/>
      <c r="AT293" s="186" t="s">
        <v>253</v>
      </c>
      <c r="AU293" s="186" t="s">
        <v>87</v>
      </c>
      <c r="AV293" s="15" t="s">
        <v>140</v>
      </c>
      <c r="AW293" s="15" t="s">
        <v>38</v>
      </c>
      <c r="AX293" s="15" t="s">
        <v>77</v>
      </c>
      <c r="AY293" s="186" t="s">
        <v>137</v>
      </c>
    </row>
    <row r="294" spans="2:65" s="13" customFormat="1" ht="11.25">
      <c r="B294" s="165"/>
      <c r="D294" s="140" t="s">
        <v>253</v>
      </c>
      <c r="E294" s="166" t="s">
        <v>21</v>
      </c>
      <c r="F294" s="167" t="s">
        <v>2385</v>
      </c>
      <c r="H294" s="166" t="s">
        <v>21</v>
      </c>
      <c r="I294" s="168"/>
      <c r="L294" s="165"/>
      <c r="M294" s="169"/>
      <c r="T294" s="170"/>
      <c r="AT294" s="166" t="s">
        <v>253</v>
      </c>
      <c r="AU294" s="166" t="s">
        <v>87</v>
      </c>
      <c r="AV294" s="13" t="s">
        <v>85</v>
      </c>
      <c r="AW294" s="13" t="s">
        <v>38</v>
      </c>
      <c r="AX294" s="13" t="s">
        <v>77</v>
      </c>
      <c r="AY294" s="166" t="s">
        <v>137</v>
      </c>
    </row>
    <row r="295" spans="2:65" s="12" customFormat="1" ht="11.25">
      <c r="B295" s="154"/>
      <c r="D295" s="140" t="s">
        <v>253</v>
      </c>
      <c r="E295" s="155" t="s">
        <v>21</v>
      </c>
      <c r="F295" s="156" t="s">
        <v>2408</v>
      </c>
      <c r="H295" s="157">
        <v>2</v>
      </c>
      <c r="I295" s="158"/>
      <c r="L295" s="154"/>
      <c r="M295" s="159"/>
      <c r="T295" s="160"/>
      <c r="AT295" s="155" t="s">
        <v>253</v>
      </c>
      <c r="AU295" s="155" t="s">
        <v>87</v>
      </c>
      <c r="AV295" s="12" t="s">
        <v>87</v>
      </c>
      <c r="AW295" s="12" t="s">
        <v>38</v>
      </c>
      <c r="AX295" s="12" t="s">
        <v>77</v>
      </c>
      <c r="AY295" s="155" t="s">
        <v>137</v>
      </c>
    </row>
    <row r="296" spans="2:65" s="13" customFormat="1" ht="11.25">
      <c r="B296" s="165"/>
      <c r="D296" s="140" t="s">
        <v>253</v>
      </c>
      <c r="E296" s="166" t="s">
        <v>21</v>
      </c>
      <c r="F296" s="167" t="s">
        <v>2409</v>
      </c>
      <c r="H296" s="166" t="s">
        <v>21</v>
      </c>
      <c r="I296" s="168"/>
      <c r="L296" s="165"/>
      <c r="M296" s="169"/>
      <c r="T296" s="170"/>
      <c r="AT296" s="166" t="s">
        <v>253</v>
      </c>
      <c r="AU296" s="166" t="s">
        <v>87</v>
      </c>
      <c r="AV296" s="13" t="s">
        <v>85</v>
      </c>
      <c r="AW296" s="13" t="s">
        <v>38</v>
      </c>
      <c r="AX296" s="13" t="s">
        <v>77</v>
      </c>
      <c r="AY296" s="166" t="s">
        <v>137</v>
      </c>
    </row>
    <row r="297" spans="2:65" s="12" customFormat="1" ht="11.25">
      <c r="B297" s="154"/>
      <c r="D297" s="140" t="s">
        <v>253</v>
      </c>
      <c r="E297" s="155" t="s">
        <v>21</v>
      </c>
      <c r="F297" s="156" t="s">
        <v>2410</v>
      </c>
      <c r="H297" s="157">
        <v>33</v>
      </c>
      <c r="I297" s="158"/>
      <c r="L297" s="154"/>
      <c r="M297" s="159"/>
      <c r="T297" s="160"/>
      <c r="AT297" s="155" t="s">
        <v>253</v>
      </c>
      <c r="AU297" s="155" t="s">
        <v>87</v>
      </c>
      <c r="AV297" s="12" t="s">
        <v>87</v>
      </c>
      <c r="AW297" s="12" t="s">
        <v>38</v>
      </c>
      <c r="AX297" s="12" t="s">
        <v>77</v>
      </c>
      <c r="AY297" s="155" t="s">
        <v>137</v>
      </c>
    </row>
    <row r="298" spans="2:65" s="14" customFormat="1" ht="11.25">
      <c r="B298" s="178"/>
      <c r="D298" s="140" t="s">
        <v>253</v>
      </c>
      <c r="E298" s="179" t="s">
        <v>2135</v>
      </c>
      <c r="F298" s="180" t="s">
        <v>837</v>
      </c>
      <c r="H298" s="181">
        <v>422.14</v>
      </c>
      <c r="I298" s="182"/>
      <c r="L298" s="178"/>
      <c r="M298" s="183"/>
      <c r="T298" s="184"/>
      <c r="AT298" s="179" t="s">
        <v>253</v>
      </c>
      <c r="AU298" s="179" t="s">
        <v>87</v>
      </c>
      <c r="AV298" s="14" t="s">
        <v>153</v>
      </c>
      <c r="AW298" s="14" t="s">
        <v>38</v>
      </c>
      <c r="AX298" s="14" t="s">
        <v>85</v>
      </c>
      <c r="AY298" s="179" t="s">
        <v>137</v>
      </c>
    </row>
    <row r="299" spans="2:65" s="1" customFormat="1" ht="16.5" customHeight="1">
      <c r="B299" s="33"/>
      <c r="C299" s="145" t="s">
        <v>259</v>
      </c>
      <c r="D299" s="145" t="s">
        <v>165</v>
      </c>
      <c r="E299" s="146" t="s">
        <v>2411</v>
      </c>
      <c r="F299" s="147" t="s">
        <v>2412</v>
      </c>
      <c r="G299" s="148" t="s">
        <v>484</v>
      </c>
      <c r="H299" s="149">
        <v>19.8</v>
      </c>
      <c r="I299" s="150"/>
      <c r="J299" s="151">
        <f>ROUND(I299*H299,2)</f>
        <v>0</v>
      </c>
      <c r="K299" s="147" t="s">
        <v>535</v>
      </c>
      <c r="L299" s="33"/>
      <c r="M299" s="152" t="s">
        <v>21</v>
      </c>
      <c r="N299" s="153" t="s">
        <v>48</v>
      </c>
      <c r="P299" s="136">
        <f>O299*H299</f>
        <v>0</v>
      </c>
      <c r="Q299" s="136">
        <v>9.7599999999999996E-3</v>
      </c>
      <c r="R299" s="136">
        <f>Q299*H299</f>
        <v>0.193248</v>
      </c>
      <c r="S299" s="136">
        <v>0</v>
      </c>
      <c r="T299" s="137">
        <f>S299*H299</f>
        <v>0</v>
      </c>
      <c r="AR299" s="138" t="s">
        <v>153</v>
      </c>
      <c r="AT299" s="138" t="s">
        <v>165</v>
      </c>
      <c r="AU299" s="138" t="s">
        <v>87</v>
      </c>
      <c r="AY299" s="18" t="s">
        <v>137</v>
      </c>
      <c r="BE299" s="139">
        <f>IF(N299="základní",J299,0)</f>
        <v>0</v>
      </c>
      <c r="BF299" s="139">
        <f>IF(N299="snížená",J299,0)</f>
        <v>0</v>
      </c>
      <c r="BG299" s="139">
        <f>IF(N299="zákl. přenesená",J299,0)</f>
        <v>0</v>
      </c>
      <c r="BH299" s="139">
        <f>IF(N299="sníž. přenesená",J299,0)</f>
        <v>0</v>
      </c>
      <c r="BI299" s="139">
        <f>IF(N299="nulová",J299,0)</f>
        <v>0</v>
      </c>
      <c r="BJ299" s="18" t="s">
        <v>85</v>
      </c>
      <c r="BK299" s="139">
        <f>ROUND(I299*H299,2)</f>
        <v>0</v>
      </c>
      <c r="BL299" s="18" t="s">
        <v>153</v>
      </c>
      <c r="BM299" s="138" t="s">
        <v>2413</v>
      </c>
    </row>
    <row r="300" spans="2:65" s="1" customFormat="1" ht="29.25">
      <c r="B300" s="33"/>
      <c r="D300" s="140" t="s">
        <v>147</v>
      </c>
      <c r="F300" s="141" t="s">
        <v>2414</v>
      </c>
      <c r="I300" s="142"/>
      <c r="L300" s="33"/>
      <c r="M300" s="143"/>
      <c r="T300" s="54"/>
      <c r="AT300" s="18" t="s">
        <v>147</v>
      </c>
      <c r="AU300" s="18" t="s">
        <v>87</v>
      </c>
    </row>
    <row r="301" spans="2:65" s="1" customFormat="1" ht="11.25">
      <c r="B301" s="33"/>
      <c r="D301" s="163" t="s">
        <v>538</v>
      </c>
      <c r="F301" s="164" t="s">
        <v>2415</v>
      </c>
      <c r="I301" s="142"/>
      <c r="L301" s="33"/>
      <c r="M301" s="143"/>
      <c r="T301" s="54"/>
      <c r="AT301" s="18" t="s">
        <v>538</v>
      </c>
      <c r="AU301" s="18" t="s">
        <v>87</v>
      </c>
    </row>
    <row r="302" spans="2:65" s="13" customFormat="1" ht="11.25">
      <c r="B302" s="165"/>
      <c r="D302" s="140" t="s">
        <v>253</v>
      </c>
      <c r="E302" s="166" t="s">
        <v>21</v>
      </c>
      <c r="F302" s="167" t="s">
        <v>2416</v>
      </c>
      <c r="H302" s="166" t="s">
        <v>21</v>
      </c>
      <c r="I302" s="168"/>
      <c r="L302" s="165"/>
      <c r="M302" s="169"/>
      <c r="T302" s="170"/>
      <c r="AT302" s="166" t="s">
        <v>253</v>
      </c>
      <c r="AU302" s="166" t="s">
        <v>87</v>
      </c>
      <c r="AV302" s="13" t="s">
        <v>85</v>
      </c>
      <c r="AW302" s="13" t="s">
        <v>38</v>
      </c>
      <c r="AX302" s="13" t="s">
        <v>77</v>
      </c>
      <c r="AY302" s="166" t="s">
        <v>137</v>
      </c>
    </row>
    <row r="303" spans="2:65" s="12" customFormat="1" ht="11.25">
      <c r="B303" s="154"/>
      <c r="D303" s="140" t="s">
        <v>253</v>
      </c>
      <c r="E303" s="155" t="s">
        <v>21</v>
      </c>
      <c r="F303" s="156" t="s">
        <v>2417</v>
      </c>
      <c r="H303" s="157">
        <v>19.8</v>
      </c>
      <c r="I303" s="158"/>
      <c r="L303" s="154"/>
      <c r="M303" s="159"/>
      <c r="T303" s="160"/>
      <c r="AT303" s="155" t="s">
        <v>253</v>
      </c>
      <c r="AU303" s="155" t="s">
        <v>87</v>
      </c>
      <c r="AV303" s="12" t="s">
        <v>87</v>
      </c>
      <c r="AW303" s="12" t="s">
        <v>38</v>
      </c>
      <c r="AX303" s="12" t="s">
        <v>77</v>
      </c>
      <c r="AY303" s="155" t="s">
        <v>137</v>
      </c>
    </row>
    <row r="304" spans="2:65" s="14" customFormat="1" ht="11.25">
      <c r="B304" s="178"/>
      <c r="D304" s="140" t="s">
        <v>253</v>
      </c>
      <c r="E304" s="179" t="s">
        <v>2138</v>
      </c>
      <c r="F304" s="180" t="s">
        <v>837</v>
      </c>
      <c r="H304" s="181">
        <v>19.8</v>
      </c>
      <c r="I304" s="182"/>
      <c r="L304" s="178"/>
      <c r="M304" s="183"/>
      <c r="T304" s="184"/>
      <c r="AT304" s="179" t="s">
        <v>253</v>
      </c>
      <c r="AU304" s="179" t="s">
        <v>87</v>
      </c>
      <c r="AV304" s="14" t="s">
        <v>153</v>
      </c>
      <c r="AW304" s="14" t="s">
        <v>38</v>
      </c>
      <c r="AX304" s="14" t="s">
        <v>85</v>
      </c>
      <c r="AY304" s="179" t="s">
        <v>137</v>
      </c>
    </row>
    <row r="305" spans="2:65" s="1" customFormat="1" ht="16.5" customHeight="1">
      <c r="B305" s="33"/>
      <c r="C305" s="145" t="s">
        <v>266</v>
      </c>
      <c r="D305" s="145" t="s">
        <v>165</v>
      </c>
      <c r="E305" s="146" t="s">
        <v>1175</v>
      </c>
      <c r="F305" s="147" t="s">
        <v>1176</v>
      </c>
      <c r="G305" s="148" t="s">
        <v>484</v>
      </c>
      <c r="H305" s="149">
        <v>422.14</v>
      </c>
      <c r="I305" s="150"/>
      <c r="J305" s="151">
        <f>ROUND(I305*H305,2)</f>
        <v>0</v>
      </c>
      <c r="K305" s="147" t="s">
        <v>21</v>
      </c>
      <c r="L305" s="33"/>
      <c r="M305" s="152" t="s">
        <v>21</v>
      </c>
      <c r="N305" s="153" t="s">
        <v>48</v>
      </c>
      <c r="P305" s="136">
        <f>O305*H305</f>
        <v>0</v>
      </c>
      <c r="Q305" s="136">
        <v>0</v>
      </c>
      <c r="R305" s="136">
        <f>Q305*H305</f>
        <v>0</v>
      </c>
      <c r="S305" s="136">
        <v>0</v>
      </c>
      <c r="T305" s="137">
        <f>S305*H305</f>
        <v>0</v>
      </c>
      <c r="AR305" s="138" t="s">
        <v>153</v>
      </c>
      <c r="AT305" s="138" t="s">
        <v>165</v>
      </c>
      <c r="AU305" s="138" t="s">
        <v>87</v>
      </c>
      <c r="AY305" s="18" t="s">
        <v>137</v>
      </c>
      <c r="BE305" s="139">
        <f>IF(N305="základní",J305,0)</f>
        <v>0</v>
      </c>
      <c r="BF305" s="139">
        <f>IF(N305="snížená",J305,0)</f>
        <v>0</v>
      </c>
      <c r="BG305" s="139">
        <f>IF(N305="zákl. přenesená",J305,0)</f>
        <v>0</v>
      </c>
      <c r="BH305" s="139">
        <f>IF(N305="sníž. přenesená",J305,0)</f>
        <v>0</v>
      </c>
      <c r="BI305" s="139">
        <f>IF(N305="nulová",J305,0)</f>
        <v>0</v>
      </c>
      <c r="BJ305" s="18" t="s">
        <v>85</v>
      </c>
      <c r="BK305" s="139">
        <f>ROUND(I305*H305,2)</f>
        <v>0</v>
      </c>
      <c r="BL305" s="18" t="s">
        <v>153</v>
      </c>
      <c r="BM305" s="138" t="s">
        <v>2418</v>
      </c>
    </row>
    <row r="306" spans="2:65" s="1" customFormat="1" ht="29.25">
      <c r="B306" s="33"/>
      <c r="D306" s="140" t="s">
        <v>147</v>
      </c>
      <c r="F306" s="141" t="s">
        <v>1178</v>
      </c>
      <c r="I306" s="142"/>
      <c r="L306" s="33"/>
      <c r="M306" s="143"/>
      <c r="T306" s="54"/>
      <c r="AT306" s="18" t="s">
        <v>147</v>
      </c>
      <c r="AU306" s="18" t="s">
        <v>87</v>
      </c>
    </row>
    <row r="307" spans="2:65" s="12" customFormat="1" ht="11.25">
      <c r="B307" s="154"/>
      <c r="D307" s="140" t="s">
        <v>253</v>
      </c>
      <c r="E307" s="155" t="s">
        <v>21</v>
      </c>
      <c r="F307" s="156" t="s">
        <v>2135</v>
      </c>
      <c r="H307" s="157">
        <v>422.14</v>
      </c>
      <c r="I307" s="158"/>
      <c r="L307" s="154"/>
      <c r="M307" s="159"/>
      <c r="T307" s="160"/>
      <c r="AT307" s="155" t="s">
        <v>253</v>
      </c>
      <c r="AU307" s="155" t="s">
        <v>87</v>
      </c>
      <c r="AV307" s="12" t="s">
        <v>87</v>
      </c>
      <c r="AW307" s="12" t="s">
        <v>38</v>
      </c>
      <c r="AX307" s="12" t="s">
        <v>85</v>
      </c>
      <c r="AY307" s="155" t="s">
        <v>137</v>
      </c>
    </row>
    <row r="308" spans="2:65" s="1" customFormat="1" ht="16.5" customHeight="1">
      <c r="B308" s="33"/>
      <c r="C308" s="145" t="s">
        <v>202</v>
      </c>
      <c r="D308" s="145" t="s">
        <v>165</v>
      </c>
      <c r="E308" s="146" t="s">
        <v>2419</v>
      </c>
      <c r="F308" s="147" t="s">
        <v>2420</v>
      </c>
      <c r="G308" s="148" t="s">
        <v>484</v>
      </c>
      <c r="H308" s="149">
        <v>19.8</v>
      </c>
      <c r="I308" s="150"/>
      <c r="J308" s="151">
        <f>ROUND(I308*H308,2)</f>
        <v>0</v>
      </c>
      <c r="K308" s="147" t="s">
        <v>535</v>
      </c>
      <c r="L308" s="33"/>
      <c r="M308" s="152" t="s">
        <v>21</v>
      </c>
      <c r="N308" s="153" t="s">
        <v>48</v>
      </c>
      <c r="P308" s="136">
        <f>O308*H308</f>
        <v>0</v>
      </c>
      <c r="Q308" s="136">
        <v>0</v>
      </c>
      <c r="R308" s="136">
        <f>Q308*H308</f>
        <v>0</v>
      </c>
      <c r="S308" s="136">
        <v>0</v>
      </c>
      <c r="T308" s="137">
        <f>S308*H308</f>
        <v>0</v>
      </c>
      <c r="AR308" s="138" t="s">
        <v>153</v>
      </c>
      <c r="AT308" s="138" t="s">
        <v>165</v>
      </c>
      <c r="AU308" s="138" t="s">
        <v>87</v>
      </c>
      <c r="AY308" s="18" t="s">
        <v>137</v>
      </c>
      <c r="BE308" s="139">
        <f>IF(N308="základní",J308,0)</f>
        <v>0</v>
      </c>
      <c r="BF308" s="139">
        <f>IF(N308="snížená",J308,0)</f>
        <v>0</v>
      </c>
      <c r="BG308" s="139">
        <f>IF(N308="zákl. přenesená",J308,0)</f>
        <v>0</v>
      </c>
      <c r="BH308" s="139">
        <f>IF(N308="sníž. přenesená",J308,0)</f>
        <v>0</v>
      </c>
      <c r="BI308" s="139">
        <f>IF(N308="nulová",J308,0)</f>
        <v>0</v>
      </c>
      <c r="BJ308" s="18" t="s">
        <v>85</v>
      </c>
      <c r="BK308" s="139">
        <f>ROUND(I308*H308,2)</f>
        <v>0</v>
      </c>
      <c r="BL308" s="18" t="s">
        <v>153</v>
      </c>
      <c r="BM308" s="138" t="s">
        <v>2421</v>
      </c>
    </row>
    <row r="309" spans="2:65" s="1" customFormat="1" ht="29.25">
      <c r="B309" s="33"/>
      <c r="D309" s="140" t="s">
        <v>147</v>
      </c>
      <c r="F309" s="141" t="s">
        <v>2422</v>
      </c>
      <c r="I309" s="142"/>
      <c r="L309" s="33"/>
      <c r="M309" s="143"/>
      <c r="T309" s="54"/>
      <c r="AT309" s="18" t="s">
        <v>147</v>
      </c>
      <c r="AU309" s="18" t="s">
        <v>87</v>
      </c>
    </row>
    <row r="310" spans="2:65" s="1" customFormat="1" ht="11.25">
      <c r="B310" s="33"/>
      <c r="D310" s="163" t="s">
        <v>538</v>
      </c>
      <c r="F310" s="164" t="s">
        <v>2423</v>
      </c>
      <c r="I310" s="142"/>
      <c r="L310" s="33"/>
      <c r="M310" s="143"/>
      <c r="T310" s="54"/>
      <c r="AT310" s="18" t="s">
        <v>538</v>
      </c>
      <c r="AU310" s="18" t="s">
        <v>87</v>
      </c>
    </row>
    <row r="311" spans="2:65" s="12" customFormat="1" ht="11.25">
      <c r="B311" s="154"/>
      <c r="D311" s="140" t="s">
        <v>253</v>
      </c>
      <c r="E311" s="155" t="s">
        <v>21</v>
      </c>
      <c r="F311" s="156" t="s">
        <v>2138</v>
      </c>
      <c r="H311" s="157">
        <v>19.8</v>
      </c>
      <c r="I311" s="158"/>
      <c r="L311" s="154"/>
      <c r="M311" s="159"/>
      <c r="T311" s="160"/>
      <c r="AT311" s="155" t="s">
        <v>253</v>
      </c>
      <c r="AU311" s="155" t="s">
        <v>87</v>
      </c>
      <c r="AV311" s="12" t="s">
        <v>87</v>
      </c>
      <c r="AW311" s="12" t="s">
        <v>38</v>
      </c>
      <c r="AX311" s="12" t="s">
        <v>85</v>
      </c>
      <c r="AY311" s="155" t="s">
        <v>137</v>
      </c>
    </row>
    <row r="312" spans="2:65" s="1" customFormat="1" ht="16.5" customHeight="1">
      <c r="B312" s="33"/>
      <c r="C312" s="145" t="s">
        <v>274</v>
      </c>
      <c r="D312" s="145" t="s">
        <v>165</v>
      </c>
      <c r="E312" s="146" t="s">
        <v>2424</v>
      </c>
      <c r="F312" s="147" t="s">
        <v>2425</v>
      </c>
      <c r="G312" s="148" t="s">
        <v>590</v>
      </c>
      <c r="H312" s="149">
        <v>8.2360000000000007</v>
      </c>
      <c r="I312" s="150"/>
      <c r="J312" s="151">
        <f>ROUND(I312*H312,2)</f>
        <v>0</v>
      </c>
      <c r="K312" s="147" t="s">
        <v>535</v>
      </c>
      <c r="L312" s="33"/>
      <c r="M312" s="152" t="s">
        <v>21</v>
      </c>
      <c r="N312" s="153" t="s">
        <v>48</v>
      </c>
      <c r="P312" s="136">
        <f>O312*H312</f>
        <v>0</v>
      </c>
      <c r="Q312" s="136">
        <v>1.08528</v>
      </c>
      <c r="R312" s="136">
        <f>Q312*H312</f>
        <v>8.9383660800000015</v>
      </c>
      <c r="S312" s="136">
        <v>0</v>
      </c>
      <c r="T312" s="137">
        <f>S312*H312</f>
        <v>0</v>
      </c>
      <c r="AR312" s="138" t="s">
        <v>153</v>
      </c>
      <c r="AT312" s="138" t="s">
        <v>165</v>
      </c>
      <c r="AU312" s="138" t="s">
        <v>87</v>
      </c>
      <c r="AY312" s="18" t="s">
        <v>137</v>
      </c>
      <c r="BE312" s="139">
        <f>IF(N312="základní",J312,0)</f>
        <v>0</v>
      </c>
      <c r="BF312" s="139">
        <f>IF(N312="snížená",J312,0)</f>
        <v>0</v>
      </c>
      <c r="BG312" s="139">
        <f>IF(N312="zákl. přenesená",J312,0)</f>
        <v>0</v>
      </c>
      <c r="BH312" s="139">
        <f>IF(N312="sníž. přenesená",J312,0)</f>
        <v>0</v>
      </c>
      <c r="BI312" s="139">
        <f>IF(N312="nulová",J312,0)</f>
        <v>0</v>
      </c>
      <c r="BJ312" s="18" t="s">
        <v>85</v>
      </c>
      <c r="BK312" s="139">
        <f>ROUND(I312*H312,2)</f>
        <v>0</v>
      </c>
      <c r="BL312" s="18" t="s">
        <v>153</v>
      </c>
      <c r="BM312" s="138" t="s">
        <v>2426</v>
      </c>
    </row>
    <row r="313" spans="2:65" s="1" customFormat="1" ht="29.25">
      <c r="B313" s="33"/>
      <c r="D313" s="140" t="s">
        <v>147</v>
      </c>
      <c r="F313" s="141" t="s">
        <v>2427</v>
      </c>
      <c r="I313" s="142"/>
      <c r="L313" s="33"/>
      <c r="M313" s="143"/>
      <c r="T313" s="54"/>
      <c r="AT313" s="18" t="s">
        <v>147</v>
      </c>
      <c r="AU313" s="18" t="s">
        <v>87</v>
      </c>
    </row>
    <row r="314" spans="2:65" s="1" customFormat="1" ht="11.25">
      <c r="B314" s="33"/>
      <c r="D314" s="163" t="s">
        <v>538</v>
      </c>
      <c r="F314" s="164" t="s">
        <v>2428</v>
      </c>
      <c r="I314" s="142"/>
      <c r="L314" s="33"/>
      <c r="M314" s="143"/>
      <c r="T314" s="54"/>
      <c r="AT314" s="18" t="s">
        <v>538</v>
      </c>
      <c r="AU314" s="18" t="s">
        <v>87</v>
      </c>
    </row>
    <row r="315" spans="2:65" s="12" customFormat="1" ht="11.25">
      <c r="B315" s="154"/>
      <c r="D315" s="140" t="s">
        <v>253</v>
      </c>
      <c r="E315" s="155" t="s">
        <v>21</v>
      </c>
      <c r="F315" s="156" t="s">
        <v>2429</v>
      </c>
      <c r="H315" s="157">
        <v>8.2360000000000007</v>
      </c>
      <c r="I315" s="158"/>
      <c r="L315" s="154"/>
      <c r="M315" s="159"/>
      <c r="T315" s="160"/>
      <c r="AT315" s="155" t="s">
        <v>253</v>
      </c>
      <c r="AU315" s="155" t="s">
        <v>87</v>
      </c>
      <c r="AV315" s="12" t="s">
        <v>87</v>
      </c>
      <c r="AW315" s="12" t="s">
        <v>38</v>
      </c>
      <c r="AX315" s="12" t="s">
        <v>85</v>
      </c>
      <c r="AY315" s="155" t="s">
        <v>137</v>
      </c>
    </row>
    <row r="316" spans="2:65" s="1" customFormat="1" ht="16.5" customHeight="1">
      <c r="B316" s="33"/>
      <c r="C316" s="145" t="s">
        <v>204</v>
      </c>
      <c r="D316" s="145" t="s">
        <v>165</v>
      </c>
      <c r="E316" s="146" t="s">
        <v>2430</v>
      </c>
      <c r="F316" s="147" t="s">
        <v>2431</v>
      </c>
      <c r="G316" s="148" t="s">
        <v>590</v>
      </c>
      <c r="H316" s="149">
        <v>1.2430000000000001</v>
      </c>
      <c r="I316" s="150"/>
      <c r="J316" s="151">
        <f>ROUND(I316*H316,2)</f>
        <v>0</v>
      </c>
      <c r="K316" s="147" t="s">
        <v>535</v>
      </c>
      <c r="L316" s="33"/>
      <c r="M316" s="152" t="s">
        <v>21</v>
      </c>
      <c r="N316" s="153" t="s">
        <v>48</v>
      </c>
      <c r="P316" s="136">
        <f>O316*H316</f>
        <v>0</v>
      </c>
      <c r="Q316" s="136">
        <v>1.0556000000000001</v>
      </c>
      <c r="R316" s="136">
        <f>Q316*H316</f>
        <v>1.3121108000000001</v>
      </c>
      <c r="S316" s="136">
        <v>0</v>
      </c>
      <c r="T316" s="137">
        <f>S316*H316</f>
        <v>0</v>
      </c>
      <c r="AR316" s="138" t="s">
        <v>153</v>
      </c>
      <c r="AT316" s="138" t="s">
        <v>165</v>
      </c>
      <c r="AU316" s="138" t="s">
        <v>87</v>
      </c>
      <c r="AY316" s="18" t="s">
        <v>137</v>
      </c>
      <c r="BE316" s="139">
        <f>IF(N316="základní",J316,0)</f>
        <v>0</v>
      </c>
      <c r="BF316" s="139">
        <f>IF(N316="snížená",J316,0)</f>
        <v>0</v>
      </c>
      <c r="BG316" s="139">
        <f>IF(N316="zákl. přenesená",J316,0)</f>
        <v>0</v>
      </c>
      <c r="BH316" s="139">
        <f>IF(N316="sníž. přenesená",J316,0)</f>
        <v>0</v>
      </c>
      <c r="BI316" s="139">
        <f>IF(N316="nulová",J316,0)</f>
        <v>0</v>
      </c>
      <c r="BJ316" s="18" t="s">
        <v>85</v>
      </c>
      <c r="BK316" s="139">
        <f>ROUND(I316*H316,2)</f>
        <v>0</v>
      </c>
      <c r="BL316" s="18" t="s">
        <v>153</v>
      </c>
      <c r="BM316" s="138" t="s">
        <v>2432</v>
      </c>
    </row>
    <row r="317" spans="2:65" s="1" customFormat="1" ht="29.25">
      <c r="B317" s="33"/>
      <c r="D317" s="140" t="s">
        <v>147</v>
      </c>
      <c r="F317" s="141" t="s">
        <v>2433</v>
      </c>
      <c r="I317" s="142"/>
      <c r="L317" s="33"/>
      <c r="M317" s="143"/>
      <c r="T317" s="54"/>
      <c r="AT317" s="18" t="s">
        <v>147</v>
      </c>
      <c r="AU317" s="18" t="s">
        <v>87</v>
      </c>
    </row>
    <row r="318" spans="2:65" s="1" customFormat="1" ht="11.25">
      <c r="B318" s="33"/>
      <c r="D318" s="163" t="s">
        <v>538</v>
      </c>
      <c r="F318" s="164" t="s">
        <v>2434</v>
      </c>
      <c r="I318" s="142"/>
      <c r="L318" s="33"/>
      <c r="M318" s="143"/>
      <c r="T318" s="54"/>
      <c r="AT318" s="18" t="s">
        <v>538</v>
      </c>
      <c r="AU318" s="18" t="s">
        <v>87</v>
      </c>
    </row>
    <row r="319" spans="2:65" s="12" customFormat="1" ht="11.25">
      <c r="B319" s="154"/>
      <c r="D319" s="140" t="s">
        <v>253</v>
      </c>
      <c r="E319" s="155" t="s">
        <v>21</v>
      </c>
      <c r="F319" s="156" t="s">
        <v>2435</v>
      </c>
      <c r="H319" s="157">
        <v>1.2430000000000001</v>
      </c>
      <c r="I319" s="158"/>
      <c r="L319" s="154"/>
      <c r="M319" s="159"/>
      <c r="T319" s="160"/>
      <c r="AT319" s="155" t="s">
        <v>253</v>
      </c>
      <c r="AU319" s="155" t="s">
        <v>87</v>
      </c>
      <c r="AV319" s="12" t="s">
        <v>87</v>
      </c>
      <c r="AW319" s="12" t="s">
        <v>38</v>
      </c>
      <c r="AX319" s="12" t="s">
        <v>85</v>
      </c>
      <c r="AY319" s="155" t="s">
        <v>137</v>
      </c>
    </row>
    <row r="320" spans="2:65" s="1" customFormat="1" ht="16.5" customHeight="1">
      <c r="B320" s="33"/>
      <c r="C320" s="145" t="s">
        <v>281</v>
      </c>
      <c r="D320" s="145" t="s">
        <v>165</v>
      </c>
      <c r="E320" s="146" t="s">
        <v>1190</v>
      </c>
      <c r="F320" s="147" t="s">
        <v>1191</v>
      </c>
      <c r="G320" s="148" t="s">
        <v>590</v>
      </c>
      <c r="H320" s="149">
        <v>0.377</v>
      </c>
      <c r="I320" s="150"/>
      <c r="J320" s="151">
        <f>ROUND(I320*H320,2)</f>
        <v>0</v>
      </c>
      <c r="K320" s="147" t="s">
        <v>535</v>
      </c>
      <c r="L320" s="33"/>
      <c r="M320" s="152" t="s">
        <v>21</v>
      </c>
      <c r="N320" s="153" t="s">
        <v>48</v>
      </c>
      <c r="P320" s="136">
        <f>O320*H320</f>
        <v>0</v>
      </c>
      <c r="Q320" s="136">
        <v>1.03955</v>
      </c>
      <c r="R320" s="136">
        <f>Q320*H320</f>
        <v>0.39191035000000002</v>
      </c>
      <c r="S320" s="136">
        <v>0</v>
      </c>
      <c r="T320" s="137">
        <f>S320*H320</f>
        <v>0</v>
      </c>
      <c r="AR320" s="138" t="s">
        <v>153</v>
      </c>
      <c r="AT320" s="138" t="s">
        <v>165</v>
      </c>
      <c r="AU320" s="138" t="s">
        <v>87</v>
      </c>
      <c r="AY320" s="18" t="s">
        <v>137</v>
      </c>
      <c r="BE320" s="139">
        <f>IF(N320="základní",J320,0)</f>
        <v>0</v>
      </c>
      <c r="BF320" s="139">
        <f>IF(N320="snížená",J320,0)</f>
        <v>0</v>
      </c>
      <c r="BG320" s="139">
        <f>IF(N320="zákl. přenesená",J320,0)</f>
        <v>0</v>
      </c>
      <c r="BH320" s="139">
        <f>IF(N320="sníž. přenesená",J320,0)</f>
        <v>0</v>
      </c>
      <c r="BI320" s="139">
        <f>IF(N320="nulová",J320,0)</f>
        <v>0</v>
      </c>
      <c r="BJ320" s="18" t="s">
        <v>85</v>
      </c>
      <c r="BK320" s="139">
        <f>ROUND(I320*H320,2)</f>
        <v>0</v>
      </c>
      <c r="BL320" s="18" t="s">
        <v>153</v>
      </c>
      <c r="BM320" s="138" t="s">
        <v>2436</v>
      </c>
    </row>
    <row r="321" spans="2:65" s="1" customFormat="1" ht="29.25">
      <c r="B321" s="33"/>
      <c r="D321" s="140" t="s">
        <v>147</v>
      </c>
      <c r="F321" s="141" t="s">
        <v>1193</v>
      </c>
      <c r="I321" s="142"/>
      <c r="L321" s="33"/>
      <c r="M321" s="143"/>
      <c r="T321" s="54"/>
      <c r="AT321" s="18" t="s">
        <v>147</v>
      </c>
      <c r="AU321" s="18" t="s">
        <v>87</v>
      </c>
    </row>
    <row r="322" spans="2:65" s="1" customFormat="1" ht="11.25">
      <c r="B322" s="33"/>
      <c r="D322" s="163" t="s">
        <v>538</v>
      </c>
      <c r="F322" s="164" t="s">
        <v>1194</v>
      </c>
      <c r="I322" s="142"/>
      <c r="L322" s="33"/>
      <c r="M322" s="143"/>
      <c r="T322" s="54"/>
      <c r="AT322" s="18" t="s">
        <v>538</v>
      </c>
      <c r="AU322" s="18" t="s">
        <v>87</v>
      </c>
    </row>
    <row r="323" spans="2:65" s="13" customFormat="1" ht="11.25">
      <c r="B323" s="165"/>
      <c r="D323" s="140" t="s">
        <v>253</v>
      </c>
      <c r="E323" s="166" t="s">
        <v>21</v>
      </c>
      <c r="F323" s="167" t="s">
        <v>2437</v>
      </c>
      <c r="H323" s="166" t="s">
        <v>21</v>
      </c>
      <c r="I323" s="168"/>
      <c r="L323" s="165"/>
      <c r="M323" s="169"/>
      <c r="T323" s="170"/>
      <c r="AT323" s="166" t="s">
        <v>253</v>
      </c>
      <c r="AU323" s="166" t="s">
        <v>87</v>
      </c>
      <c r="AV323" s="13" t="s">
        <v>85</v>
      </c>
      <c r="AW323" s="13" t="s">
        <v>38</v>
      </c>
      <c r="AX323" s="13" t="s">
        <v>77</v>
      </c>
      <c r="AY323" s="166" t="s">
        <v>137</v>
      </c>
    </row>
    <row r="324" spans="2:65" s="13" customFormat="1" ht="11.25">
      <c r="B324" s="165"/>
      <c r="D324" s="140" t="s">
        <v>253</v>
      </c>
      <c r="E324" s="166" t="s">
        <v>21</v>
      </c>
      <c r="F324" s="167" t="s">
        <v>2438</v>
      </c>
      <c r="H324" s="166" t="s">
        <v>21</v>
      </c>
      <c r="I324" s="168"/>
      <c r="L324" s="165"/>
      <c r="M324" s="169"/>
      <c r="T324" s="170"/>
      <c r="AT324" s="166" t="s">
        <v>253</v>
      </c>
      <c r="AU324" s="166" t="s">
        <v>87</v>
      </c>
      <c r="AV324" s="13" t="s">
        <v>85</v>
      </c>
      <c r="AW324" s="13" t="s">
        <v>38</v>
      </c>
      <c r="AX324" s="13" t="s">
        <v>77</v>
      </c>
      <c r="AY324" s="166" t="s">
        <v>137</v>
      </c>
    </row>
    <row r="325" spans="2:65" s="12" customFormat="1" ht="11.25">
      <c r="B325" s="154"/>
      <c r="D325" s="140" t="s">
        <v>253</v>
      </c>
      <c r="E325" s="155" t="s">
        <v>21</v>
      </c>
      <c r="F325" s="156" t="s">
        <v>2439</v>
      </c>
      <c r="H325" s="157">
        <v>0.377</v>
      </c>
      <c r="I325" s="158"/>
      <c r="L325" s="154"/>
      <c r="M325" s="159"/>
      <c r="T325" s="160"/>
      <c r="AT325" s="155" t="s">
        <v>253</v>
      </c>
      <c r="AU325" s="155" t="s">
        <v>87</v>
      </c>
      <c r="AV325" s="12" t="s">
        <v>87</v>
      </c>
      <c r="AW325" s="12" t="s">
        <v>38</v>
      </c>
      <c r="AX325" s="12" t="s">
        <v>85</v>
      </c>
      <c r="AY325" s="155" t="s">
        <v>137</v>
      </c>
    </row>
    <row r="326" spans="2:65" s="11" customFormat="1" ht="22.9" customHeight="1">
      <c r="B326" s="116"/>
      <c r="D326" s="117" t="s">
        <v>76</v>
      </c>
      <c r="E326" s="161" t="s">
        <v>153</v>
      </c>
      <c r="F326" s="161" t="s">
        <v>1230</v>
      </c>
      <c r="I326" s="119"/>
      <c r="J326" s="162">
        <f>BK326</f>
        <v>0</v>
      </c>
      <c r="L326" s="116"/>
      <c r="M326" s="121"/>
      <c r="P326" s="122">
        <f>SUM(P327:P344)</f>
        <v>0</v>
      </c>
      <c r="R326" s="122">
        <f>SUM(R327:R344)</f>
        <v>0</v>
      </c>
      <c r="T326" s="123">
        <f>SUM(T327:T344)</f>
        <v>0</v>
      </c>
      <c r="AR326" s="117" t="s">
        <v>85</v>
      </c>
      <c r="AT326" s="124" t="s">
        <v>76</v>
      </c>
      <c r="AU326" s="124" t="s">
        <v>85</v>
      </c>
      <c r="AY326" s="117" t="s">
        <v>137</v>
      </c>
      <c r="BK326" s="125">
        <f>SUM(BK327:BK344)</f>
        <v>0</v>
      </c>
    </row>
    <row r="327" spans="2:65" s="1" customFormat="1" ht="16.5" customHeight="1">
      <c r="B327" s="33"/>
      <c r="C327" s="145" t="s">
        <v>207</v>
      </c>
      <c r="D327" s="145" t="s">
        <v>165</v>
      </c>
      <c r="E327" s="146" t="s">
        <v>1257</v>
      </c>
      <c r="F327" s="147" t="s">
        <v>1258</v>
      </c>
      <c r="G327" s="148" t="s">
        <v>484</v>
      </c>
      <c r="H327" s="149">
        <v>7.29</v>
      </c>
      <c r="I327" s="150"/>
      <c r="J327" s="151">
        <f>ROUND(I327*H327,2)</f>
        <v>0</v>
      </c>
      <c r="K327" s="147" t="s">
        <v>535</v>
      </c>
      <c r="L327" s="33"/>
      <c r="M327" s="152" t="s">
        <v>21</v>
      </c>
      <c r="N327" s="153" t="s">
        <v>48</v>
      </c>
      <c r="P327" s="136">
        <f>O327*H327</f>
        <v>0</v>
      </c>
      <c r="Q327" s="136">
        <v>0</v>
      </c>
      <c r="R327" s="136">
        <f>Q327*H327</f>
        <v>0</v>
      </c>
      <c r="S327" s="136">
        <v>0</v>
      </c>
      <c r="T327" s="137">
        <f>S327*H327</f>
        <v>0</v>
      </c>
      <c r="AR327" s="138" t="s">
        <v>153</v>
      </c>
      <c r="AT327" s="138" t="s">
        <v>165</v>
      </c>
      <c r="AU327" s="138" t="s">
        <v>87</v>
      </c>
      <c r="AY327" s="18" t="s">
        <v>137</v>
      </c>
      <c r="BE327" s="139">
        <f>IF(N327="základní",J327,0)</f>
        <v>0</v>
      </c>
      <c r="BF327" s="139">
        <f>IF(N327="snížená",J327,0)</f>
        <v>0</v>
      </c>
      <c r="BG327" s="139">
        <f>IF(N327="zákl. přenesená",J327,0)</f>
        <v>0</v>
      </c>
      <c r="BH327" s="139">
        <f>IF(N327="sníž. přenesená",J327,0)</f>
        <v>0</v>
      </c>
      <c r="BI327" s="139">
        <f>IF(N327="nulová",J327,0)</f>
        <v>0</v>
      </c>
      <c r="BJ327" s="18" t="s">
        <v>85</v>
      </c>
      <c r="BK327" s="139">
        <f>ROUND(I327*H327,2)</f>
        <v>0</v>
      </c>
      <c r="BL327" s="18" t="s">
        <v>153</v>
      </c>
      <c r="BM327" s="138" t="s">
        <v>2440</v>
      </c>
    </row>
    <row r="328" spans="2:65" s="1" customFormat="1" ht="11.25">
      <c r="B328" s="33"/>
      <c r="D328" s="140" t="s">
        <v>147</v>
      </c>
      <c r="F328" s="141" t="s">
        <v>1260</v>
      </c>
      <c r="I328" s="142"/>
      <c r="L328" s="33"/>
      <c r="M328" s="143"/>
      <c r="T328" s="54"/>
      <c r="AT328" s="18" t="s">
        <v>147</v>
      </c>
      <c r="AU328" s="18" t="s">
        <v>87</v>
      </c>
    </row>
    <row r="329" spans="2:65" s="1" customFormat="1" ht="11.25">
      <c r="B329" s="33"/>
      <c r="D329" s="163" t="s">
        <v>538</v>
      </c>
      <c r="F329" s="164" t="s">
        <v>1261</v>
      </c>
      <c r="I329" s="142"/>
      <c r="L329" s="33"/>
      <c r="M329" s="143"/>
      <c r="T329" s="54"/>
      <c r="AT329" s="18" t="s">
        <v>538</v>
      </c>
      <c r="AU329" s="18" t="s">
        <v>87</v>
      </c>
    </row>
    <row r="330" spans="2:65" s="1" customFormat="1" ht="39">
      <c r="B330" s="33"/>
      <c r="D330" s="140" t="s">
        <v>149</v>
      </c>
      <c r="F330" s="144" t="s">
        <v>1236</v>
      </c>
      <c r="I330" s="142"/>
      <c r="L330" s="33"/>
      <c r="M330" s="143"/>
      <c r="T330" s="54"/>
      <c r="AT330" s="18" t="s">
        <v>149</v>
      </c>
      <c r="AU330" s="18" t="s">
        <v>87</v>
      </c>
    </row>
    <row r="331" spans="2:65" s="13" customFormat="1" ht="11.25">
      <c r="B331" s="165"/>
      <c r="D331" s="140" t="s">
        <v>253</v>
      </c>
      <c r="E331" s="166" t="s">
        <v>21</v>
      </c>
      <c r="F331" s="167" t="s">
        <v>2441</v>
      </c>
      <c r="H331" s="166" t="s">
        <v>21</v>
      </c>
      <c r="I331" s="168"/>
      <c r="L331" s="165"/>
      <c r="M331" s="169"/>
      <c r="T331" s="170"/>
      <c r="AT331" s="166" t="s">
        <v>253</v>
      </c>
      <c r="AU331" s="166" t="s">
        <v>87</v>
      </c>
      <c r="AV331" s="13" t="s">
        <v>85</v>
      </c>
      <c r="AW331" s="13" t="s">
        <v>38</v>
      </c>
      <c r="AX331" s="13" t="s">
        <v>77</v>
      </c>
      <c r="AY331" s="166" t="s">
        <v>137</v>
      </c>
    </row>
    <row r="332" spans="2:65" s="12" customFormat="1" ht="11.25">
      <c r="B332" s="154"/>
      <c r="D332" s="140" t="s">
        <v>253</v>
      </c>
      <c r="E332" s="155" t="s">
        <v>2175</v>
      </c>
      <c r="F332" s="156" t="s">
        <v>2442</v>
      </c>
      <c r="H332" s="157">
        <v>7.29</v>
      </c>
      <c r="I332" s="158"/>
      <c r="L332" s="154"/>
      <c r="M332" s="159"/>
      <c r="T332" s="160"/>
      <c r="AT332" s="155" t="s">
        <v>253</v>
      </c>
      <c r="AU332" s="155" t="s">
        <v>87</v>
      </c>
      <c r="AV332" s="12" t="s">
        <v>87</v>
      </c>
      <c r="AW332" s="12" t="s">
        <v>38</v>
      </c>
      <c r="AX332" s="12" t="s">
        <v>85</v>
      </c>
      <c r="AY332" s="155" t="s">
        <v>137</v>
      </c>
    </row>
    <row r="333" spans="2:65" s="1" customFormat="1" ht="16.5" customHeight="1">
      <c r="B333" s="33"/>
      <c r="C333" s="145" t="s">
        <v>290</v>
      </c>
      <c r="D333" s="145" t="s">
        <v>165</v>
      </c>
      <c r="E333" s="146" t="s">
        <v>2443</v>
      </c>
      <c r="F333" s="147" t="s">
        <v>2444</v>
      </c>
      <c r="G333" s="148" t="s">
        <v>484</v>
      </c>
      <c r="H333" s="149">
        <v>35.299999999999997</v>
      </c>
      <c r="I333" s="150"/>
      <c r="J333" s="151">
        <f>ROUND(I333*H333,2)</f>
        <v>0</v>
      </c>
      <c r="K333" s="147" t="s">
        <v>535</v>
      </c>
      <c r="L333" s="33"/>
      <c r="M333" s="152" t="s">
        <v>21</v>
      </c>
      <c r="N333" s="153" t="s">
        <v>48</v>
      </c>
      <c r="P333" s="136">
        <f>O333*H333</f>
        <v>0</v>
      </c>
      <c r="Q333" s="136">
        <v>0</v>
      </c>
      <c r="R333" s="136">
        <f>Q333*H333</f>
        <v>0</v>
      </c>
      <c r="S333" s="136">
        <v>0</v>
      </c>
      <c r="T333" s="137">
        <f>S333*H333</f>
        <v>0</v>
      </c>
      <c r="AR333" s="138" t="s">
        <v>153</v>
      </c>
      <c r="AT333" s="138" t="s">
        <v>165</v>
      </c>
      <c r="AU333" s="138" t="s">
        <v>87</v>
      </c>
      <c r="AY333" s="18" t="s">
        <v>137</v>
      </c>
      <c r="BE333" s="139">
        <f>IF(N333="základní",J333,0)</f>
        <v>0</v>
      </c>
      <c r="BF333" s="139">
        <f>IF(N333="snížená",J333,0)</f>
        <v>0</v>
      </c>
      <c r="BG333" s="139">
        <f>IF(N333="zákl. přenesená",J333,0)</f>
        <v>0</v>
      </c>
      <c r="BH333" s="139">
        <f>IF(N333="sníž. přenesená",J333,0)</f>
        <v>0</v>
      </c>
      <c r="BI333" s="139">
        <f>IF(N333="nulová",J333,0)</f>
        <v>0</v>
      </c>
      <c r="BJ333" s="18" t="s">
        <v>85</v>
      </c>
      <c r="BK333" s="139">
        <f>ROUND(I333*H333,2)</f>
        <v>0</v>
      </c>
      <c r="BL333" s="18" t="s">
        <v>153</v>
      </c>
      <c r="BM333" s="138" t="s">
        <v>2445</v>
      </c>
    </row>
    <row r="334" spans="2:65" s="1" customFormat="1" ht="11.25">
      <c r="B334" s="33"/>
      <c r="D334" s="140" t="s">
        <v>147</v>
      </c>
      <c r="F334" s="141" t="s">
        <v>2446</v>
      </c>
      <c r="I334" s="142"/>
      <c r="L334" s="33"/>
      <c r="M334" s="143"/>
      <c r="T334" s="54"/>
      <c r="AT334" s="18" t="s">
        <v>147</v>
      </c>
      <c r="AU334" s="18" t="s">
        <v>87</v>
      </c>
    </row>
    <row r="335" spans="2:65" s="1" customFormat="1" ht="11.25">
      <c r="B335" s="33"/>
      <c r="D335" s="163" t="s">
        <v>538</v>
      </c>
      <c r="F335" s="164" t="s">
        <v>2447</v>
      </c>
      <c r="I335" s="142"/>
      <c r="L335" s="33"/>
      <c r="M335" s="143"/>
      <c r="T335" s="54"/>
      <c r="AT335" s="18" t="s">
        <v>538</v>
      </c>
      <c r="AU335" s="18" t="s">
        <v>87</v>
      </c>
    </row>
    <row r="336" spans="2:65" s="1" customFormat="1" ht="39">
      <c r="B336" s="33"/>
      <c r="D336" s="140" t="s">
        <v>149</v>
      </c>
      <c r="F336" s="144" t="s">
        <v>1236</v>
      </c>
      <c r="I336" s="142"/>
      <c r="L336" s="33"/>
      <c r="M336" s="143"/>
      <c r="T336" s="54"/>
      <c r="AT336" s="18" t="s">
        <v>149</v>
      </c>
      <c r="AU336" s="18" t="s">
        <v>87</v>
      </c>
    </row>
    <row r="337" spans="2:65" s="13" customFormat="1" ht="11.25">
      <c r="B337" s="165"/>
      <c r="D337" s="140" t="s">
        <v>253</v>
      </c>
      <c r="E337" s="166" t="s">
        <v>21</v>
      </c>
      <c r="F337" s="167" t="s">
        <v>2448</v>
      </c>
      <c r="H337" s="166" t="s">
        <v>21</v>
      </c>
      <c r="I337" s="168"/>
      <c r="L337" s="165"/>
      <c r="M337" s="169"/>
      <c r="T337" s="170"/>
      <c r="AT337" s="166" t="s">
        <v>253</v>
      </c>
      <c r="AU337" s="166" t="s">
        <v>87</v>
      </c>
      <c r="AV337" s="13" t="s">
        <v>85</v>
      </c>
      <c r="AW337" s="13" t="s">
        <v>38</v>
      </c>
      <c r="AX337" s="13" t="s">
        <v>77</v>
      </c>
      <c r="AY337" s="166" t="s">
        <v>137</v>
      </c>
    </row>
    <row r="338" spans="2:65" s="12" customFormat="1" ht="11.25">
      <c r="B338" s="154"/>
      <c r="D338" s="140" t="s">
        <v>253</v>
      </c>
      <c r="E338" s="155" t="s">
        <v>2183</v>
      </c>
      <c r="F338" s="156" t="s">
        <v>2449</v>
      </c>
      <c r="H338" s="157">
        <v>35.299999999999997</v>
      </c>
      <c r="I338" s="158"/>
      <c r="L338" s="154"/>
      <c r="M338" s="159"/>
      <c r="T338" s="160"/>
      <c r="AT338" s="155" t="s">
        <v>253</v>
      </c>
      <c r="AU338" s="155" t="s">
        <v>87</v>
      </c>
      <c r="AV338" s="12" t="s">
        <v>87</v>
      </c>
      <c r="AW338" s="12" t="s">
        <v>38</v>
      </c>
      <c r="AX338" s="12" t="s">
        <v>85</v>
      </c>
      <c r="AY338" s="155" t="s">
        <v>137</v>
      </c>
    </row>
    <row r="339" spans="2:65" s="1" customFormat="1" ht="16.5" customHeight="1">
      <c r="B339" s="33"/>
      <c r="C339" s="145" t="s">
        <v>295</v>
      </c>
      <c r="D339" s="145" t="s">
        <v>165</v>
      </c>
      <c r="E339" s="146" t="s">
        <v>1266</v>
      </c>
      <c r="F339" s="147" t="s">
        <v>1267</v>
      </c>
      <c r="G339" s="148" t="s">
        <v>574</v>
      </c>
      <c r="H339" s="149">
        <v>0.8</v>
      </c>
      <c r="I339" s="150"/>
      <c r="J339" s="151">
        <f>ROUND(I339*H339,2)</f>
        <v>0</v>
      </c>
      <c r="K339" s="147" t="s">
        <v>535</v>
      </c>
      <c r="L339" s="33"/>
      <c r="M339" s="152" t="s">
        <v>21</v>
      </c>
      <c r="N339" s="153" t="s">
        <v>48</v>
      </c>
      <c r="P339" s="136">
        <f>O339*H339</f>
        <v>0</v>
      </c>
      <c r="Q339" s="136">
        <v>0</v>
      </c>
      <c r="R339" s="136">
        <f>Q339*H339</f>
        <v>0</v>
      </c>
      <c r="S339" s="136">
        <v>0</v>
      </c>
      <c r="T339" s="137">
        <f>S339*H339</f>
        <v>0</v>
      </c>
      <c r="AR339" s="138" t="s">
        <v>153</v>
      </c>
      <c r="AT339" s="138" t="s">
        <v>165</v>
      </c>
      <c r="AU339" s="138" t="s">
        <v>87</v>
      </c>
      <c r="AY339" s="18" t="s">
        <v>137</v>
      </c>
      <c r="BE339" s="139">
        <f>IF(N339="základní",J339,0)</f>
        <v>0</v>
      </c>
      <c r="BF339" s="139">
        <f>IF(N339="snížená",J339,0)</f>
        <v>0</v>
      </c>
      <c r="BG339" s="139">
        <f>IF(N339="zákl. přenesená",J339,0)</f>
        <v>0</v>
      </c>
      <c r="BH339" s="139">
        <f>IF(N339="sníž. přenesená",J339,0)</f>
        <v>0</v>
      </c>
      <c r="BI339" s="139">
        <f>IF(N339="nulová",J339,0)</f>
        <v>0</v>
      </c>
      <c r="BJ339" s="18" t="s">
        <v>85</v>
      </c>
      <c r="BK339" s="139">
        <f>ROUND(I339*H339,2)</f>
        <v>0</v>
      </c>
      <c r="BL339" s="18" t="s">
        <v>153</v>
      </c>
      <c r="BM339" s="138" t="s">
        <v>2450</v>
      </c>
    </row>
    <row r="340" spans="2:65" s="1" customFormat="1" ht="11.25">
      <c r="B340" s="33"/>
      <c r="D340" s="140" t="s">
        <v>147</v>
      </c>
      <c r="F340" s="141" t="s">
        <v>1269</v>
      </c>
      <c r="I340" s="142"/>
      <c r="L340" s="33"/>
      <c r="M340" s="143"/>
      <c r="T340" s="54"/>
      <c r="AT340" s="18" t="s">
        <v>147</v>
      </c>
      <c r="AU340" s="18" t="s">
        <v>87</v>
      </c>
    </row>
    <row r="341" spans="2:65" s="1" customFormat="1" ht="11.25">
      <c r="B341" s="33"/>
      <c r="D341" s="163" t="s">
        <v>538</v>
      </c>
      <c r="F341" s="164" t="s">
        <v>1270</v>
      </c>
      <c r="I341" s="142"/>
      <c r="L341" s="33"/>
      <c r="M341" s="143"/>
      <c r="T341" s="54"/>
      <c r="AT341" s="18" t="s">
        <v>538</v>
      </c>
      <c r="AU341" s="18" t="s">
        <v>87</v>
      </c>
    </row>
    <row r="342" spans="2:65" s="1" customFormat="1" ht="39">
      <c r="B342" s="33"/>
      <c r="D342" s="140" t="s">
        <v>149</v>
      </c>
      <c r="F342" s="144" t="s">
        <v>1236</v>
      </c>
      <c r="I342" s="142"/>
      <c r="L342" s="33"/>
      <c r="M342" s="143"/>
      <c r="T342" s="54"/>
      <c r="AT342" s="18" t="s">
        <v>149</v>
      </c>
      <c r="AU342" s="18" t="s">
        <v>87</v>
      </c>
    </row>
    <row r="343" spans="2:65" s="13" customFormat="1" ht="11.25">
      <c r="B343" s="165"/>
      <c r="D343" s="140" t="s">
        <v>253</v>
      </c>
      <c r="E343" s="166" t="s">
        <v>21</v>
      </c>
      <c r="F343" s="167" t="s">
        <v>2279</v>
      </c>
      <c r="H343" s="166" t="s">
        <v>21</v>
      </c>
      <c r="I343" s="168"/>
      <c r="L343" s="165"/>
      <c r="M343" s="169"/>
      <c r="T343" s="170"/>
      <c r="AT343" s="166" t="s">
        <v>253</v>
      </c>
      <c r="AU343" s="166" t="s">
        <v>87</v>
      </c>
      <c r="AV343" s="13" t="s">
        <v>85</v>
      </c>
      <c r="AW343" s="13" t="s">
        <v>38</v>
      </c>
      <c r="AX343" s="13" t="s">
        <v>77</v>
      </c>
      <c r="AY343" s="166" t="s">
        <v>137</v>
      </c>
    </row>
    <row r="344" spans="2:65" s="12" customFormat="1" ht="11.25">
      <c r="B344" s="154"/>
      <c r="D344" s="140" t="s">
        <v>253</v>
      </c>
      <c r="E344" s="155" t="s">
        <v>579</v>
      </c>
      <c r="F344" s="156" t="s">
        <v>2451</v>
      </c>
      <c r="H344" s="157">
        <v>0.8</v>
      </c>
      <c r="I344" s="158"/>
      <c r="L344" s="154"/>
      <c r="M344" s="159"/>
      <c r="T344" s="160"/>
      <c r="AT344" s="155" t="s">
        <v>253</v>
      </c>
      <c r="AU344" s="155" t="s">
        <v>87</v>
      </c>
      <c r="AV344" s="12" t="s">
        <v>87</v>
      </c>
      <c r="AW344" s="12" t="s">
        <v>38</v>
      </c>
      <c r="AX344" s="12" t="s">
        <v>85</v>
      </c>
      <c r="AY344" s="155" t="s">
        <v>137</v>
      </c>
    </row>
    <row r="345" spans="2:65" s="11" customFormat="1" ht="22.9" customHeight="1">
      <c r="B345" s="116"/>
      <c r="D345" s="117" t="s">
        <v>76</v>
      </c>
      <c r="E345" s="161" t="s">
        <v>157</v>
      </c>
      <c r="F345" s="161" t="s">
        <v>2452</v>
      </c>
      <c r="I345" s="119"/>
      <c r="J345" s="162">
        <f>BK345</f>
        <v>0</v>
      </c>
      <c r="L345" s="116"/>
      <c r="M345" s="121"/>
      <c r="P345" s="122">
        <f>SUM(P346:P353)</f>
        <v>0</v>
      </c>
      <c r="R345" s="122">
        <f>SUM(R346:R353)</f>
        <v>4.9195999999999997E-2</v>
      </c>
      <c r="T345" s="123">
        <f>SUM(T346:T353)</f>
        <v>0</v>
      </c>
      <c r="AR345" s="117" t="s">
        <v>85</v>
      </c>
      <c r="AT345" s="124" t="s">
        <v>76</v>
      </c>
      <c r="AU345" s="124" t="s">
        <v>85</v>
      </c>
      <c r="AY345" s="117" t="s">
        <v>137</v>
      </c>
      <c r="BK345" s="125">
        <f>SUM(BK346:BK353)</f>
        <v>0</v>
      </c>
    </row>
    <row r="346" spans="2:65" s="1" customFormat="1" ht="16.5" customHeight="1">
      <c r="B346" s="33"/>
      <c r="C346" s="145" t="s">
        <v>299</v>
      </c>
      <c r="D346" s="145" t="s">
        <v>165</v>
      </c>
      <c r="E346" s="146" t="s">
        <v>2453</v>
      </c>
      <c r="F346" s="147" t="s">
        <v>2454</v>
      </c>
      <c r="G346" s="148" t="s">
        <v>484</v>
      </c>
      <c r="H346" s="149">
        <v>5.4359999999999999</v>
      </c>
      <c r="I346" s="150"/>
      <c r="J346" s="151">
        <f>ROUND(I346*H346,2)</f>
        <v>0</v>
      </c>
      <c r="K346" s="147" t="s">
        <v>535</v>
      </c>
      <c r="L346" s="33"/>
      <c r="M346" s="152" t="s">
        <v>21</v>
      </c>
      <c r="N346" s="153" t="s">
        <v>48</v>
      </c>
      <c r="P346" s="136">
        <f>O346*H346</f>
        <v>0</v>
      </c>
      <c r="Q346" s="136">
        <v>8.0000000000000002E-3</v>
      </c>
      <c r="R346" s="136">
        <f>Q346*H346</f>
        <v>4.3487999999999999E-2</v>
      </c>
      <c r="S346" s="136">
        <v>0</v>
      </c>
      <c r="T346" s="137">
        <f>S346*H346</f>
        <v>0</v>
      </c>
      <c r="AR346" s="138" t="s">
        <v>153</v>
      </c>
      <c r="AT346" s="138" t="s">
        <v>165</v>
      </c>
      <c r="AU346" s="138" t="s">
        <v>87</v>
      </c>
      <c r="AY346" s="18" t="s">
        <v>137</v>
      </c>
      <c r="BE346" s="139">
        <f>IF(N346="základní",J346,0)</f>
        <v>0</v>
      </c>
      <c r="BF346" s="139">
        <f>IF(N346="snížená",J346,0)</f>
        <v>0</v>
      </c>
      <c r="BG346" s="139">
        <f>IF(N346="zákl. přenesená",J346,0)</f>
        <v>0</v>
      </c>
      <c r="BH346" s="139">
        <f>IF(N346="sníž. přenesená",J346,0)</f>
        <v>0</v>
      </c>
      <c r="BI346" s="139">
        <f>IF(N346="nulová",J346,0)</f>
        <v>0</v>
      </c>
      <c r="BJ346" s="18" t="s">
        <v>85</v>
      </c>
      <c r="BK346" s="139">
        <f>ROUND(I346*H346,2)</f>
        <v>0</v>
      </c>
      <c r="BL346" s="18" t="s">
        <v>153</v>
      </c>
      <c r="BM346" s="138" t="s">
        <v>2455</v>
      </c>
    </row>
    <row r="347" spans="2:65" s="1" customFormat="1" ht="11.25">
      <c r="B347" s="33"/>
      <c r="D347" s="140" t="s">
        <v>147</v>
      </c>
      <c r="F347" s="141" t="s">
        <v>2456</v>
      </c>
      <c r="I347" s="142"/>
      <c r="L347" s="33"/>
      <c r="M347" s="143"/>
      <c r="T347" s="54"/>
      <c r="AT347" s="18" t="s">
        <v>147</v>
      </c>
      <c r="AU347" s="18" t="s">
        <v>87</v>
      </c>
    </row>
    <row r="348" spans="2:65" s="1" customFormat="1" ht="11.25">
      <c r="B348" s="33"/>
      <c r="D348" s="163" t="s">
        <v>538</v>
      </c>
      <c r="F348" s="164" t="s">
        <v>2457</v>
      </c>
      <c r="I348" s="142"/>
      <c r="L348" s="33"/>
      <c r="M348" s="143"/>
      <c r="T348" s="54"/>
      <c r="AT348" s="18" t="s">
        <v>538</v>
      </c>
      <c r="AU348" s="18" t="s">
        <v>87</v>
      </c>
    </row>
    <row r="349" spans="2:65" s="13" customFormat="1" ht="11.25">
      <c r="B349" s="165"/>
      <c r="D349" s="140" t="s">
        <v>253</v>
      </c>
      <c r="E349" s="166" t="s">
        <v>21</v>
      </c>
      <c r="F349" s="167" t="s">
        <v>2458</v>
      </c>
      <c r="H349" s="166" t="s">
        <v>21</v>
      </c>
      <c r="I349" s="168"/>
      <c r="L349" s="165"/>
      <c r="M349" s="169"/>
      <c r="T349" s="170"/>
      <c r="AT349" s="166" t="s">
        <v>253</v>
      </c>
      <c r="AU349" s="166" t="s">
        <v>87</v>
      </c>
      <c r="AV349" s="13" t="s">
        <v>85</v>
      </c>
      <c r="AW349" s="13" t="s">
        <v>38</v>
      </c>
      <c r="AX349" s="13" t="s">
        <v>77</v>
      </c>
      <c r="AY349" s="166" t="s">
        <v>137</v>
      </c>
    </row>
    <row r="350" spans="2:65" s="12" customFormat="1" ht="11.25">
      <c r="B350" s="154"/>
      <c r="D350" s="140" t="s">
        <v>253</v>
      </c>
      <c r="E350" s="155" t="s">
        <v>21</v>
      </c>
      <c r="F350" s="156" t="s">
        <v>2459</v>
      </c>
      <c r="H350" s="157">
        <v>5.4359999999999999</v>
      </c>
      <c r="I350" s="158"/>
      <c r="L350" s="154"/>
      <c r="M350" s="159"/>
      <c r="T350" s="160"/>
      <c r="AT350" s="155" t="s">
        <v>253</v>
      </c>
      <c r="AU350" s="155" t="s">
        <v>87</v>
      </c>
      <c r="AV350" s="12" t="s">
        <v>87</v>
      </c>
      <c r="AW350" s="12" t="s">
        <v>38</v>
      </c>
      <c r="AX350" s="12" t="s">
        <v>85</v>
      </c>
      <c r="AY350" s="155" t="s">
        <v>137</v>
      </c>
    </row>
    <row r="351" spans="2:65" s="1" customFormat="1" ht="16.5" customHeight="1">
      <c r="B351" s="33"/>
      <c r="C351" s="126" t="s">
        <v>304</v>
      </c>
      <c r="D351" s="126" t="s">
        <v>141</v>
      </c>
      <c r="E351" s="127" t="s">
        <v>2460</v>
      </c>
      <c r="F351" s="128" t="s">
        <v>2461</v>
      </c>
      <c r="G351" s="129" t="s">
        <v>484</v>
      </c>
      <c r="H351" s="130">
        <v>5.7080000000000002</v>
      </c>
      <c r="I351" s="131"/>
      <c r="J351" s="132">
        <f>ROUND(I351*H351,2)</f>
        <v>0</v>
      </c>
      <c r="K351" s="128" t="s">
        <v>21</v>
      </c>
      <c r="L351" s="133"/>
      <c r="M351" s="134" t="s">
        <v>21</v>
      </c>
      <c r="N351" s="135" t="s">
        <v>48</v>
      </c>
      <c r="P351" s="136">
        <f>O351*H351</f>
        <v>0</v>
      </c>
      <c r="Q351" s="136">
        <v>1E-3</v>
      </c>
      <c r="R351" s="136">
        <f>Q351*H351</f>
        <v>5.7080000000000004E-3</v>
      </c>
      <c r="S351" s="136">
        <v>0</v>
      </c>
      <c r="T351" s="137">
        <f>S351*H351</f>
        <v>0</v>
      </c>
      <c r="AR351" s="138" t="s">
        <v>162</v>
      </c>
      <c r="AT351" s="138" t="s">
        <v>141</v>
      </c>
      <c r="AU351" s="138" t="s">
        <v>87</v>
      </c>
      <c r="AY351" s="18" t="s">
        <v>137</v>
      </c>
      <c r="BE351" s="139">
        <f>IF(N351="základní",J351,0)</f>
        <v>0</v>
      </c>
      <c r="BF351" s="139">
        <f>IF(N351="snížená",J351,0)</f>
        <v>0</v>
      </c>
      <c r="BG351" s="139">
        <f>IF(N351="zákl. přenesená",J351,0)</f>
        <v>0</v>
      </c>
      <c r="BH351" s="139">
        <f>IF(N351="sníž. přenesená",J351,0)</f>
        <v>0</v>
      </c>
      <c r="BI351" s="139">
        <f>IF(N351="nulová",J351,0)</f>
        <v>0</v>
      </c>
      <c r="BJ351" s="18" t="s">
        <v>85</v>
      </c>
      <c r="BK351" s="139">
        <f>ROUND(I351*H351,2)</f>
        <v>0</v>
      </c>
      <c r="BL351" s="18" t="s">
        <v>153</v>
      </c>
      <c r="BM351" s="138" t="s">
        <v>2462</v>
      </c>
    </row>
    <row r="352" spans="2:65" s="1" customFormat="1" ht="11.25">
      <c r="B352" s="33"/>
      <c r="D352" s="140" t="s">
        <v>147</v>
      </c>
      <c r="F352" s="141" t="s">
        <v>2461</v>
      </c>
      <c r="I352" s="142"/>
      <c r="L352" s="33"/>
      <c r="M352" s="143"/>
      <c r="T352" s="54"/>
      <c r="AT352" s="18" t="s">
        <v>147</v>
      </c>
      <c r="AU352" s="18" t="s">
        <v>87</v>
      </c>
    </row>
    <row r="353" spans="2:65" s="12" customFormat="1" ht="11.25">
      <c r="B353" s="154"/>
      <c r="D353" s="140" t="s">
        <v>253</v>
      </c>
      <c r="F353" s="156" t="s">
        <v>2463</v>
      </c>
      <c r="H353" s="157">
        <v>5.7080000000000002</v>
      </c>
      <c r="I353" s="158"/>
      <c r="L353" s="154"/>
      <c r="M353" s="159"/>
      <c r="T353" s="160"/>
      <c r="AT353" s="155" t="s">
        <v>253</v>
      </c>
      <c r="AU353" s="155" t="s">
        <v>87</v>
      </c>
      <c r="AV353" s="12" t="s">
        <v>87</v>
      </c>
      <c r="AW353" s="12" t="s">
        <v>4</v>
      </c>
      <c r="AX353" s="12" t="s">
        <v>85</v>
      </c>
      <c r="AY353" s="155" t="s">
        <v>137</v>
      </c>
    </row>
    <row r="354" spans="2:65" s="11" customFormat="1" ht="22.9" customHeight="1">
      <c r="B354" s="116"/>
      <c r="D354" s="117" t="s">
        <v>76</v>
      </c>
      <c r="E354" s="161" t="s">
        <v>162</v>
      </c>
      <c r="F354" s="161" t="s">
        <v>1367</v>
      </c>
      <c r="I354" s="119"/>
      <c r="J354" s="162">
        <f>BK354</f>
        <v>0</v>
      </c>
      <c r="L354" s="116"/>
      <c r="M354" s="121"/>
      <c r="P354" s="122">
        <f>SUM(P355:P365)</f>
        <v>0</v>
      </c>
      <c r="R354" s="122">
        <f>SUM(R355:R365)</f>
        <v>0.35199999999999998</v>
      </c>
      <c r="T354" s="123">
        <f>SUM(T355:T365)</f>
        <v>0</v>
      </c>
      <c r="AR354" s="117" t="s">
        <v>85</v>
      </c>
      <c r="AT354" s="124" t="s">
        <v>76</v>
      </c>
      <c r="AU354" s="124" t="s">
        <v>85</v>
      </c>
      <c r="AY354" s="117" t="s">
        <v>137</v>
      </c>
      <c r="BK354" s="125">
        <f>SUM(BK355:BK365)</f>
        <v>0</v>
      </c>
    </row>
    <row r="355" spans="2:65" s="1" customFormat="1" ht="16.5" customHeight="1">
      <c r="B355" s="33"/>
      <c r="C355" s="145" t="s">
        <v>314</v>
      </c>
      <c r="D355" s="145" t="s">
        <v>165</v>
      </c>
      <c r="E355" s="146" t="s">
        <v>2464</v>
      </c>
      <c r="F355" s="147" t="s">
        <v>2465</v>
      </c>
      <c r="G355" s="148" t="s">
        <v>574</v>
      </c>
      <c r="H355" s="149">
        <v>17.75</v>
      </c>
      <c r="I355" s="150"/>
      <c r="J355" s="151">
        <f>ROUND(I355*H355,2)</f>
        <v>0</v>
      </c>
      <c r="K355" s="147" t="s">
        <v>21</v>
      </c>
      <c r="L355" s="33"/>
      <c r="M355" s="152" t="s">
        <v>21</v>
      </c>
      <c r="N355" s="153" t="s">
        <v>48</v>
      </c>
      <c r="P355" s="136">
        <f>O355*H355</f>
        <v>0</v>
      </c>
      <c r="Q355" s="136">
        <v>0</v>
      </c>
      <c r="R355" s="136">
        <f>Q355*H355</f>
        <v>0</v>
      </c>
      <c r="S355" s="136">
        <v>0</v>
      </c>
      <c r="T355" s="137">
        <f>S355*H355</f>
        <v>0</v>
      </c>
      <c r="AR355" s="138" t="s">
        <v>153</v>
      </c>
      <c r="AT355" s="138" t="s">
        <v>165</v>
      </c>
      <c r="AU355" s="138" t="s">
        <v>87</v>
      </c>
      <c r="AY355" s="18" t="s">
        <v>137</v>
      </c>
      <c r="BE355" s="139">
        <f>IF(N355="základní",J355,0)</f>
        <v>0</v>
      </c>
      <c r="BF355" s="139">
        <f>IF(N355="snížená",J355,0)</f>
        <v>0</v>
      </c>
      <c r="BG355" s="139">
        <f>IF(N355="zákl. přenesená",J355,0)</f>
        <v>0</v>
      </c>
      <c r="BH355" s="139">
        <f>IF(N355="sníž. přenesená",J355,0)</f>
        <v>0</v>
      </c>
      <c r="BI355" s="139">
        <f>IF(N355="nulová",J355,0)</f>
        <v>0</v>
      </c>
      <c r="BJ355" s="18" t="s">
        <v>85</v>
      </c>
      <c r="BK355" s="139">
        <f>ROUND(I355*H355,2)</f>
        <v>0</v>
      </c>
      <c r="BL355" s="18" t="s">
        <v>153</v>
      </c>
      <c r="BM355" s="138" t="s">
        <v>2466</v>
      </c>
    </row>
    <row r="356" spans="2:65" s="1" customFormat="1" ht="11.25">
      <c r="B356" s="33"/>
      <c r="D356" s="140" t="s">
        <v>147</v>
      </c>
      <c r="F356" s="141" t="s">
        <v>2467</v>
      </c>
      <c r="I356" s="142"/>
      <c r="L356" s="33"/>
      <c r="M356" s="143"/>
      <c r="T356" s="54"/>
      <c r="AT356" s="18" t="s">
        <v>147</v>
      </c>
      <c r="AU356" s="18" t="s">
        <v>87</v>
      </c>
    </row>
    <row r="357" spans="2:65" s="1" customFormat="1" ht="39">
      <c r="B357" s="33"/>
      <c r="D357" s="140" t="s">
        <v>149</v>
      </c>
      <c r="F357" s="144" t="s">
        <v>1236</v>
      </c>
      <c r="I357" s="142"/>
      <c r="L357" s="33"/>
      <c r="M357" s="143"/>
      <c r="T357" s="54"/>
      <c r="AT357" s="18" t="s">
        <v>149</v>
      </c>
      <c r="AU357" s="18" t="s">
        <v>87</v>
      </c>
    </row>
    <row r="358" spans="2:65" s="13" customFormat="1" ht="11.25">
      <c r="B358" s="165"/>
      <c r="D358" s="140" t="s">
        <v>253</v>
      </c>
      <c r="E358" s="166" t="s">
        <v>21</v>
      </c>
      <c r="F358" s="167" t="s">
        <v>2468</v>
      </c>
      <c r="H358" s="166" t="s">
        <v>21</v>
      </c>
      <c r="I358" s="168"/>
      <c r="L358" s="165"/>
      <c r="M358" s="169"/>
      <c r="T358" s="170"/>
      <c r="AT358" s="166" t="s">
        <v>253</v>
      </c>
      <c r="AU358" s="166" t="s">
        <v>87</v>
      </c>
      <c r="AV358" s="13" t="s">
        <v>85</v>
      </c>
      <c r="AW358" s="13" t="s">
        <v>38</v>
      </c>
      <c r="AX358" s="13" t="s">
        <v>77</v>
      </c>
      <c r="AY358" s="166" t="s">
        <v>137</v>
      </c>
    </row>
    <row r="359" spans="2:65" s="12" customFormat="1" ht="11.25">
      <c r="B359" s="154"/>
      <c r="D359" s="140" t="s">
        <v>253</v>
      </c>
      <c r="E359" s="155" t="s">
        <v>21</v>
      </c>
      <c r="F359" s="156" t="s">
        <v>2469</v>
      </c>
      <c r="H359" s="157">
        <v>17.75</v>
      </c>
      <c r="I359" s="158"/>
      <c r="L359" s="154"/>
      <c r="M359" s="159"/>
      <c r="T359" s="160"/>
      <c r="AT359" s="155" t="s">
        <v>253</v>
      </c>
      <c r="AU359" s="155" t="s">
        <v>87</v>
      </c>
      <c r="AV359" s="12" t="s">
        <v>87</v>
      </c>
      <c r="AW359" s="12" t="s">
        <v>38</v>
      </c>
      <c r="AX359" s="12" t="s">
        <v>77</v>
      </c>
      <c r="AY359" s="155" t="s">
        <v>137</v>
      </c>
    </row>
    <row r="360" spans="2:65" s="14" customFormat="1" ht="11.25">
      <c r="B360" s="178"/>
      <c r="D360" s="140" t="s">
        <v>253</v>
      </c>
      <c r="E360" s="179" t="s">
        <v>2201</v>
      </c>
      <c r="F360" s="180" t="s">
        <v>837</v>
      </c>
      <c r="H360" s="181">
        <v>17.75</v>
      </c>
      <c r="I360" s="182"/>
      <c r="L360" s="178"/>
      <c r="M360" s="183"/>
      <c r="T360" s="184"/>
      <c r="AT360" s="179" t="s">
        <v>253</v>
      </c>
      <c r="AU360" s="179" t="s">
        <v>87</v>
      </c>
      <c r="AV360" s="14" t="s">
        <v>153</v>
      </c>
      <c r="AW360" s="14" t="s">
        <v>38</v>
      </c>
      <c r="AX360" s="14" t="s">
        <v>85</v>
      </c>
      <c r="AY360" s="179" t="s">
        <v>137</v>
      </c>
    </row>
    <row r="361" spans="2:65" s="1" customFormat="1" ht="16.5" customHeight="1">
      <c r="B361" s="33"/>
      <c r="C361" s="145" t="s">
        <v>319</v>
      </c>
      <c r="D361" s="145" t="s">
        <v>165</v>
      </c>
      <c r="E361" s="146" t="s">
        <v>2470</v>
      </c>
      <c r="F361" s="147" t="s">
        <v>2471</v>
      </c>
      <c r="G361" s="148" t="s">
        <v>161</v>
      </c>
      <c r="H361" s="149">
        <v>11</v>
      </c>
      <c r="I361" s="150"/>
      <c r="J361" s="151">
        <f>ROUND(I361*H361,2)</f>
        <v>0</v>
      </c>
      <c r="K361" s="147" t="s">
        <v>21</v>
      </c>
      <c r="L361" s="33"/>
      <c r="M361" s="152" t="s">
        <v>21</v>
      </c>
      <c r="N361" s="153" t="s">
        <v>48</v>
      </c>
      <c r="P361" s="136">
        <f>O361*H361</f>
        <v>0</v>
      </c>
      <c r="Q361" s="136">
        <v>3.2000000000000001E-2</v>
      </c>
      <c r="R361" s="136">
        <f>Q361*H361</f>
        <v>0.35199999999999998</v>
      </c>
      <c r="S361" s="136">
        <v>0</v>
      </c>
      <c r="T361" s="137">
        <f>S361*H361</f>
        <v>0</v>
      </c>
      <c r="AR361" s="138" t="s">
        <v>153</v>
      </c>
      <c r="AT361" s="138" t="s">
        <v>165</v>
      </c>
      <c r="AU361" s="138" t="s">
        <v>87</v>
      </c>
      <c r="AY361" s="18" t="s">
        <v>137</v>
      </c>
      <c r="BE361" s="139">
        <f>IF(N361="základní",J361,0)</f>
        <v>0</v>
      </c>
      <c r="BF361" s="139">
        <f>IF(N361="snížená",J361,0)</f>
        <v>0</v>
      </c>
      <c r="BG361" s="139">
        <f>IF(N361="zákl. přenesená",J361,0)</f>
        <v>0</v>
      </c>
      <c r="BH361" s="139">
        <f>IF(N361="sníž. přenesená",J361,0)</f>
        <v>0</v>
      </c>
      <c r="BI361" s="139">
        <f>IF(N361="nulová",J361,0)</f>
        <v>0</v>
      </c>
      <c r="BJ361" s="18" t="s">
        <v>85</v>
      </c>
      <c r="BK361" s="139">
        <f>ROUND(I361*H361,2)</f>
        <v>0</v>
      </c>
      <c r="BL361" s="18" t="s">
        <v>153</v>
      </c>
      <c r="BM361" s="138" t="s">
        <v>2472</v>
      </c>
    </row>
    <row r="362" spans="2:65" s="1" customFormat="1" ht="11.25">
      <c r="B362" s="33"/>
      <c r="D362" s="140" t="s">
        <v>147</v>
      </c>
      <c r="F362" s="141" t="s">
        <v>2473</v>
      </c>
      <c r="I362" s="142"/>
      <c r="L362" s="33"/>
      <c r="M362" s="143"/>
      <c r="T362" s="54"/>
      <c r="AT362" s="18" t="s">
        <v>147</v>
      </c>
      <c r="AU362" s="18" t="s">
        <v>87</v>
      </c>
    </row>
    <row r="363" spans="2:65" s="1" customFormat="1" ht="19.5">
      <c r="B363" s="33"/>
      <c r="D363" s="140" t="s">
        <v>149</v>
      </c>
      <c r="F363" s="144" t="s">
        <v>2474</v>
      </c>
      <c r="I363" s="142"/>
      <c r="L363" s="33"/>
      <c r="M363" s="143"/>
      <c r="T363" s="54"/>
      <c r="AT363" s="18" t="s">
        <v>149</v>
      </c>
      <c r="AU363" s="18" t="s">
        <v>87</v>
      </c>
    </row>
    <row r="364" spans="2:65" s="13" customFormat="1" ht="11.25">
      <c r="B364" s="165"/>
      <c r="D364" s="140" t="s">
        <v>253</v>
      </c>
      <c r="E364" s="166" t="s">
        <v>21</v>
      </c>
      <c r="F364" s="167" t="s">
        <v>2475</v>
      </c>
      <c r="H364" s="166" t="s">
        <v>21</v>
      </c>
      <c r="I364" s="168"/>
      <c r="L364" s="165"/>
      <c r="M364" s="169"/>
      <c r="T364" s="170"/>
      <c r="AT364" s="166" t="s">
        <v>253</v>
      </c>
      <c r="AU364" s="166" t="s">
        <v>87</v>
      </c>
      <c r="AV364" s="13" t="s">
        <v>85</v>
      </c>
      <c r="AW364" s="13" t="s">
        <v>38</v>
      </c>
      <c r="AX364" s="13" t="s">
        <v>77</v>
      </c>
      <c r="AY364" s="166" t="s">
        <v>137</v>
      </c>
    </row>
    <row r="365" spans="2:65" s="12" customFormat="1" ht="11.25">
      <c r="B365" s="154"/>
      <c r="D365" s="140" t="s">
        <v>253</v>
      </c>
      <c r="E365" s="155" t="s">
        <v>21</v>
      </c>
      <c r="F365" s="156" t="s">
        <v>2476</v>
      </c>
      <c r="H365" s="157">
        <v>11</v>
      </c>
      <c r="I365" s="158"/>
      <c r="L365" s="154"/>
      <c r="M365" s="159"/>
      <c r="T365" s="160"/>
      <c r="AT365" s="155" t="s">
        <v>253</v>
      </c>
      <c r="AU365" s="155" t="s">
        <v>87</v>
      </c>
      <c r="AV365" s="12" t="s">
        <v>87</v>
      </c>
      <c r="AW365" s="12" t="s">
        <v>38</v>
      </c>
      <c r="AX365" s="12" t="s">
        <v>85</v>
      </c>
      <c r="AY365" s="155" t="s">
        <v>137</v>
      </c>
    </row>
    <row r="366" spans="2:65" s="11" customFormat="1" ht="22.9" customHeight="1">
      <c r="B366" s="116"/>
      <c r="D366" s="117" t="s">
        <v>76</v>
      </c>
      <c r="E366" s="161" t="s">
        <v>182</v>
      </c>
      <c r="F366" s="161" t="s">
        <v>1446</v>
      </c>
      <c r="I366" s="119"/>
      <c r="J366" s="162">
        <f>BK366</f>
        <v>0</v>
      </c>
      <c r="L366" s="116"/>
      <c r="M366" s="121"/>
      <c r="P366" s="122">
        <f>SUM(P367:P519)</f>
        <v>0</v>
      </c>
      <c r="R366" s="122">
        <f>SUM(R367:R519)</f>
        <v>0.58867000000000003</v>
      </c>
      <c r="T366" s="123">
        <f>SUM(T367:T519)</f>
        <v>97.761839999999992</v>
      </c>
      <c r="AR366" s="117" t="s">
        <v>85</v>
      </c>
      <c r="AT366" s="124" t="s">
        <v>76</v>
      </c>
      <c r="AU366" s="124" t="s">
        <v>85</v>
      </c>
      <c r="AY366" s="117" t="s">
        <v>137</v>
      </c>
      <c r="BK366" s="125">
        <f>SUM(BK367:BK519)</f>
        <v>0</v>
      </c>
    </row>
    <row r="367" spans="2:65" s="1" customFormat="1" ht="21.75" customHeight="1">
      <c r="B367" s="33"/>
      <c r="C367" s="145" t="s">
        <v>323</v>
      </c>
      <c r="D367" s="145" t="s">
        <v>165</v>
      </c>
      <c r="E367" s="146" t="s">
        <v>1535</v>
      </c>
      <c r="F367" s="147" t="s">
        <v>1536</v>
      </c>
      <c r="G367" s="148" t="s">
        <v>484</v>
      </c>
      <c r="H367" s="149">
        <v>395.8</v>
      </c>
      <c r="I367" s="150"/>
      <c r="J367" s="151">
        <f>ROUND(I367*H367,2)</f>
        <v>0</v>
      </c>
      <c r="K367" s="147" t="s">
        <v>535</v>
      </c>
      <c r="L367" s="33"/>
      <c r="M367" s="152" t="s">
        <v>21</v>
      </c>
      <c r="N367" s="153" t="s">
        <v>48</v>
      </c>
      <c r="P367" s="136">
        <f>O367*H367</f>
        <v>0</v>
      </c>
      <c r="Q367" s="136">
        <v>0</v>
      </c>
      <c r="R367" s="136">
        <f>Q367*H367</f>
        <v>0</v>
      </c>
      <c r="S367" s="136">
        <v>0</v>
      </c>
      <c r="T367" s="137">
        <f>S367*H367</f>
        <v>0</v>
      </c>
      <c r="AR367" s="138" t="s">
        <v>153</v>
      </c>
      <c r="AT367" s="138" t="s">
        <v>165</v>
      </c>
      <c r="AU367" s="138" t="s">
        <v>87</v>
      </c>
      <c r="AY367" s="18" t="s">
        <v>137</v>
      </c>
      <c r="BE367" s="139">
        <f>IF(N367="základní",J367,0)</f>
        <v>0</v>
      </c>
      <c r="BF367" s="139">
        <f>IF(N367="snížená",J367,0)</f>
        <v>0</v>
      </c>
      <c r="BG367" s="139">
        <f>IF(N367="zákl. přenesená",J367,0)</f>
        <v>0</v>
      </c>
      <c r="BH367" s="139">
        <f>IF(N367="sníž. přenesená",J367,0)</f>
        <v>0</v>
      </c>
      <c r="BI367" s="139">
        <f>IF(N367="nulová",J367,0)</f>
        <v>0</v>
      </c>
      <c r="BJ367" s="18" t="s">
        <v>85</v>
      </c>
      <c r="BK367" s="139">
        <f>ROUND(I367*H367,2)</f>
        <v>0</v>
      </c>
      <c r="BL367" s="18" t="s">
        <v>153</v>
      </c>
      <c r="BM367" s="138" t="s">
        <v>2477</v>
      </c>
    </row>
    <row r="368" spans="2:65" s="1" customFormat="1" ht="19.5">
      <c r="B368" s="33"/>
      <c r="D368" s="140" t="s">
        <v>147</v>
      </c>
      <c r="F368" s="141" t="s">
        <v>1538</v>
      </c>
      <c r="I368" s="142"/>
      <c r="L368" s="33"/>
      <c r="M368" s="143"/>
      <c r="T368" s="54"/>
      <c r="AT368" s="18" t="s">
        <v>147</v>
      </c>
      <c r="AU368" s="18" t="s">
        <v>87</v>
      </c>
    </row>
    <row r="369" spans="2:65" s="1" customFormat="1" ht="11.25">
      <c r="B369" s="33"/>
      <c r="D369" s="163" t="s">
        <v>538</v>
      </c>
      <c r="F369" s="164" t="s">
        <v>1539</v>
      </c>
      <c r="I369" s="142"/>
      <c r="L369" s="33"/>
      <c r="M369" s="143"/>
      <c r="T369" s="54"/>
      <c r="AT369" s="18" t="s">
        <v>538</v>
      </c>
      <c r="AU369" s="18" t="s">
        <v>87</v>
      </c>
    </row>
    <row r="370" spans="2:65" s="12" customFormat="1" ht="11.25">
      <c r="B370" s="154"/>
      <c r="D370" s="140" t="s">
        <v>253</v>
      </c>
      <c r="E370" s="155" t="s">
        <v>21</v>
      </c>
      <c r="F370" s="156" t="s">
        <v>2478</v>
      </c>
      <c r="H370" s="157">
        <v>333.2</v>
      </c>
      <c r="I370" s="158"/>
      <c r="L370" s="154"/>
      <c r="M370" s="159"/>
      <c r="T370" s="160"/>
      <c r="AT370" s="155" t="s">
        <v>253</v>
      </c>
      <c r="AU370" s="155" t="s">
        <v>87</v>
      </c>
      <c r="AV370" s="12" t="s">
        <v>87</v>
      </c>
      <c r="AW370" s="12" t="s">
        <v>38</v>
      </c>
      <c r="AX370" s="12" t="s">
        <v>77</v>
      </c>
      <c r="AY370" s="155" t="s">
        <v>137</v>
      </c>
    </row>
    <row r="371" spans="2:65" s="12" customFormat="1" ht="11.25">
      <c r="B371" s="154"/>
      <c r="D371" s="140" t="s">
        <v>253</v>
      </c>
      <c r="E371" s="155" t="s">
        <v>21</v>
      </c>
      <c r="F371" s="156" t="s">
        <v>2479</v>
      </c>
      <c r="H371" s="157">
        <v>22.4</v>
      </c>
      <c r="I371" s="158"/>
      <c r="L371" s="154"/>
      <c r="M371" s="159"/>
      <c r="T371" s="160"/>
      <c r="AT371" s="155" t="s">
        <v>253</v>
      </c>
      <c r="AU371" s="155" t="s">
        <v>87</v>
      </c>
      <c r="AV371" s="12" t="s">
        <v>87</v>
      </c>
      <c r="AW371" s="12" t="s">
        <v>38</v>
      </c>
      <c r="AX371" s="12" t="s">
        <v>77</v>
      </c>
      <c r="AY371" s="155" t="s">
        <v>137</v>
      </c>
    </row>
    <row r="372" spans="2:65" s="12" customFormat="1" ht="11.25">
      <c r="B372" s="154"/>
      <c r="D372" s="140" t="s">
        <v>253</v>
      </c>
      <c r="E372" s="155" t="s">
        <v>21</v>
      </c>
      <c r="F372" s="156" t="s">
        <v>2480</v>
      </c>
      <c r="H372" s="157">
        <v>40.200000000000003</v>
      </c>
      <c r="I372" s="158"/>
      <c r="L372" s="154"/>
      <c r="M372" s="159"/>
      <c r="T372" s="160"/>
      <c r="AT372" s="155" t="s">
        <v>253</v>
      </c>
      <c r="AU372" s="155" t="s">
        <v>87</v>
      </c>
      <c r="AV372" s="12" t="s">
        <v>87</v>
      </c>
      <c r="AW372" s="12" t="s">
        <v>38</v>
      </c>
      <c r="AX372" s="12" t="s">
        <v>77</v>
      </c>
      <c r="AY372" s="155" t="s">
        <v>137</v>
      </c>
    </row>
    <row r="373" spans="2:65" s="14" customFormat="1" ht="11.25">
      <c r="B373" s="178"/>
      <c r="D373" s="140" t="s">
        <v>253</v>
      </c>
      <c r="E373" s="179" t="s">
        <v>653</v>
      </c>
      <c r="F373" s="180" t="s">
        <v>837</v>
      </c>
      <c r="H373" s="181">
        <v>395.8</v>
      </c>
      <c r="I373" s="182"/>
      <c r="L373" s="178"/>
      <c r="M373" s="183"/>
      <c r="T373" s="184"/>
      <c r="AT373" s="179" t="s">
        <v>253</v>
      </c>
      <c r="AU373" s="179" t="s">
        <v>87</v>
      </c>
      <c r="AV373" s="14" t="s">
        <v>153</v>
      </c>
      <c r="AW373" s="14" t="s">
        <v>38</v>
      </c>
      <c r="AX373" s="14" t="s">
        <v>85</v>
      </c>
      <c r="AY373" s="179" t="s">
        <v>137</v>
      </c>
    </row>
    <row r="374" spans="2:65" s="1" customFormat="1" ht="24.2" customHeight="1">
      <c r="B374" s="33"/>
      <c r="C374" s="145" t="s">
        <v>328</v>
      </c>
      <c r="D374" s="145" t="s">
        <v>165</v>
      </c>
      <c r="E374" s="146" t="s">
        <v>1543</v>
      </c>
      <c r="F374" s="147" t="s">
        <v>1544</v>
      </c>
      <c r="G374" s="148" t="s">
        <v>484</v>
      </c>
      <c r="H374" s="149">
        <v>23748</v>
      </c>
      <c r="I374" s="150"/>
      <c r="J374" s="151">
        <f>ROUND(I374*H374,2)</f>
        <v>0</v>
      </c>
      <c r="K374" s="147" t="s">
        <v>535</v>
      </c>
      <c r="L374" s="33"/>
      <c r="M374" s="152" t="s">
        <v>21</v>
      </c>
      <c r="N374" s="153" t="s">
        <v>48</v>
      </c>
      <c r="P374" s="136">
        <f>O374*H374</f>
        <v>0</v>
      </c>
      <c r="Q374" s="136">
        <v>0</v>
      </c>
      <c r="R374" s="136">
        <f>Q374*H374</f>
        <v>0</v>
      </c>
      <c r="S374" s="136">
        <v>0</v>
      </c>
      <c r="T374" s="137">
        <f>S374*H374</f>
        <v>0</v>
      </c>
      <c r="AR374" s="138" t="s">
        <v>153</v>
      </c>
      <c r="AT374" s="138" t="s">
        <v>165</v>
      </c>
      <c r="AU374" s="138" t="s">
        <v>87</v>
      </c>
      <c r="AY374" s="18" t="s">
        <v>137</v>
      </c>
      <c r="BE374" s="139">
        <f>IF(N374="základní",J374,0)</f>
        <v>0</v>
      </c>
      <c r="BF374" s="139">
        <f>IF(N374="snížená",J374,0)</f>
        <v>0</v>
      </c>
      <c r="BG374" s="139">
        <f>IF(N374="zákl. přenesená",J374,0)</f>
        <v>0</v>
      </c>
      <c r="BH374" s="139">
        <f>IF(N374="sníž. přenesená",J374,0)</f>
        <v>0</v>
      </c>
      <c r="BI374" s="139">
        <f>IF(N374="nulová",J374,0)</f>
        <v>0</v>
      </c>
      <c r="BJ374" s="18" t="s">
        <v>85</v>
      </c>
      <c r="BK374" s="139">
        <f>ROUND(I374*H374,2)</f>
        <v>0</v>
      </c>
      <c r="BL374" s="18" t="s">
        <v>153</v>
      </c>
      <c r="BM374" s="138" t="s">
        <v>2481</v>
      </c>
    </row>
    <row r="375" spans="2:65" s="1" customFormat="1" ht="19.5">
      <c r="B375" s="33"/>
      <c r="D375" s="140" t="s">
        <v>147</v>
      </c>
      <c r="F375" s="141" t="s">
        <v>1546</v>
      </c>
      <c r="I375" s="142"/>
      <c r="L375" s="33"/>
      <c r="M375" s="143"/>
      <c r="T375" s="54"/>
      <c r="AT375" s="18" t="s">
        <v>147</v>
      </c>
      <c r="AU375" s="18" t="s">
        <v>87</v>
      </c>
    </row>
    <row r="376" spans="2:65" s="1" customFormat="1" ht="11.25">
      <c r="B376" s="33"/>
      <c r="D376" s="163" t="s">
        <v>538</v>
      </c>
      <c r="F376" s="164" t="s">
        <v>1547</v>
      </c>
      <c r="I376" s="142"/>
      <c r="L376" s="33"/>
      <c r="M376" s="143"/>
      <c r="T376" s="54"/>
      <c r="AT376" s="18" t="s">
        <v>538</v>
      </c>
      <c r="AU376" s="18" t="s">
        <v>87</v>
      </c>
    </row>
    <row r="377" spans="2:65" s="12" customFormat="1" ht="11.25">
      <c r="B377" s="154"/>
      <c r="D377" s="140" t="s">
        <v>253</v>
      </c>
      <c r="E377" s="155" t="s">
        <v>21</v>
      </c>
      <c r="F377" s="156" t="s">
        <v>2482</v>
      </c>
      <c r="H377" s="157">
        <v>23748</v>
      </c>
      <c r="I377" s="158"/>
      <c r="L377" s="154"/>
      <c r="M377" s="159"/>
      <c r="T377" s="160"/>
      <c r="AT377" s="155" t="s">
        <v>253</v>
      </c>
      <c r="AU377" s="155" t="s">
        <v>87</v>
      </c>
      <c r="AV377" s="12" t="s">
        <v>87</v>
      </c>
      <c r="AW377" s="12" t="s">
        <v>38</v>
      </c>
      <c r="AX377" s="12" t="s">
        <v>85</v>
      </c>
      <c r="AY377" s="155" t="s">
        <v>137</v>
      </c>
    </row>
    <row r="378" spans="2:65" s="1" customFormat="1" ht="24.2" customHeight="1">
      <c r="B378" s="33"/>
      <c r="C378" s="145" t="s">
        <v>332</v>
      </c>
      <c r="D378" s="145" t="s">
        <v>165</v>
      </c>
      <c r="E378" s="146" t="s">
        <v>1550</v>
      </c>
      <c r="F378" s="147" t="s">
        <v>1551</v>
      </c>
      <c r="G378" s="148" t="s">
        <v>484</v>
      </c>
      <c r="H378" s="149">
        <v>395.8</v>
      </c>
      <c r="I378" s="150"/>
      <c r="J378" s="151">
        <f>ROUND(I378*H378,2)</f>
        <v>0</v>
      </c>
      <c r="K378" s="147" t="s">
        <v>535</v>
      </c>
      <c r="L378" s="33"/>
      <c r="M378" s="152" t="s">
        <v>21</v>
      </c>
      <c r="N378" s="153" t="s">
        <v>48</v>
      </c>
      <c r="P378" s="136">
        <f>O378*H378</f>
        <v>0</v>
      </c>
      <c r="Q378" s="136">
        <v>0</v>
      </c>
      <c r="R378" s="136">
        <f>Q378*H378</f>
        <v>0</v>
      </c>
      <c r="S378" s="136">
        <v>0</v>
      </c>
      <c r="T378" s="137">
        <f>S378*H378</f>
        <v>0</v>
      </c>
      <c r="AR378" s="138" t="s">
        <v>153</v>
      </c>
      <c r="AT378" s="138" t="s">
        <v>165</v>
      </c>
      <c r="AU378" s="138" t="s">
        <v>87</v>
      </c>
      <c r="AY378" s="18" t="s">
        <v>137</v>
      </c>
      <c r="BE378" s="139">
        <f>IF(N378="základní",J378,0)</f>
        <v>0</v>
      </c>
      <c r="BF378" s="139">
        <f>IF(N378="snížená",J378,0)</f>
        <v>0</v>
      </c>
      <c r="BG378" s="139">
        <f>IF(N378="zákl. přenesená",J378,0)</f>
        <v>0</v>
      </c>
      <c r="BH378" s="139">
        <f>IF(N378="sníž. přenesená",J378,0)</f>
        <v>0</v>
      </c>
      <c r="BI378" s="139">
        <f>IF(N378="nulová",J378,0)</f>
        <v>0</v>
      </c>
      <c r="BJ378" s="18" t="s">
        <v>85</v>
      </c>
      <c r="BK378" s="139">
        <f>ROUND(I378*H378,2)</f>
        <v>0</v>
      </c>
      <c r="BL378" s="18" t="s">
        <v>153</v>
      </c>
      <c r="BM378" s="138" t="s">
        <v>2483</v>
      </c>
    </row>
    <row r="379" spans="2:65" s="1" customFormat="1" ht="19.5">
      <c r="B379" s="33"/>
      <c r="D379" s="140" t="s">
        <v>147</v>
      </c>
      <c r="F379" s="141" t="s">
        <v>1553</v>
      </c>
      <c r="I379" s="142"/>
      <c r="L379" s="33"/>
      <c r="M379" s="143"/>
      <c r="T379" s="54"/>
      <c r="AT379" s="18" t="s">
        <v>147</v>
      </c>
      <c r="AU379" s="18" t="s">
        <v>87</v>
      </c>
    </row>
    <row r="380" spans="2:65" s="1" customFormat="1" ht="11.25">
      <c r="B380" s="33"/>
      <c r="D380" s="163" t="s">
        <v>538</v>
      </c>
      <c r="F380" s="164" t="s">
        <v>1554</v>
      </c>
      <c r="I380" s="142"/>
      <c r="L380" s="33"/>
      <c r="M380" s="143"/>
      <c r="T380" s="54"/>
      <c r="AT380" s="18" t="s">
        <v>538</v>
      </c>
      <c r="AU380" s="18" t="s">
        <v>87</v>
      </c>
    </row>
    <row r="381" spans="2:65" s="12" customFormat="1" ht="11.25">
      <c r="B381" s="154"/>
      <c r="D381" s="140" t="s">
        <v>253</v>
      </c>
      <c r="E381" s="155" t="s">
        <v>21</v>
      </c>
      <c r="F381" s="156" t="s">
        <v>653</v>
      </c>
      <c r="H381" s="157">
        <v>395.8</v>
      </c>
      <c r="I381" s="158"/>
      <c r="L381" s="154"/>
      <c r="M381" s="159"/>
      <c r="T381" s="160"/>
      <c r="AT381" s="155" t="s">
        <v>253</v>
      </c>
      <c r="AU381" s="155" t="s">
        <v>87</v>
      </c>
      <c r="AV381" s="12" t="s">
        <v>87</v>
      </c>
      <c r="AW381" s="12" t="s">
        <v>38</v>
      </c>
      <c r="AX381" s="12" t="s">
        <v>85</v>
      </c>
      <c r="AY381" s="155" t="s">
        <v>137</v>
      </c>
    </row>
    <row r="382" spans="2:65" s="1" customFormat="1" ht="21.75" customHeight="1">
      <c r="B382" s="33"/>
      <c r="C382" s="145" t="s">
        <v>336</v>
      </c>
      <c r="D382" s="145" t="s">
        <v>165</v>
      </c>
      <c r="E382" s="146" t="s">
        <v>2484</v>
      </c>
      <c r="F382" s="147" t="s">
        <v>2485</v>
      </c>
      <c r="G382" s="148" t="s">
        <v>574</v>
      </c>
      <c r="H382" s="149">
        <v>70.55</v>
      </c>
      <c r="I382" s="150"/>
      <c r="J382" s="151">
        <f>ROUND(I382*H382,2)</f>
        <v>0</v>
      </c>
      <c r="K382" s="147" t="s">
        <v>535</v>
      </c>
      <c r="L382" s="33"/>
      <c r="M382" s="152" t="s">
        <v>21</v>
      </c>
      <c r="N382" s="153" t="s">
        <v>48</v>
      </c>
      <c r="P382" s="136">
        <f>O382*H382</f>
        <v>0</v>
      </c>
      <c r="Q382" s="136">
        <v>0</v>
      </c>
      <c r="R382" s="136">
        <f>Q382*H382</f>
        <v>0</v>
      </c>
      <c r="S382" s="136">
        <v>0</v>
      </c>
      <c r="T382" s="137">
        <f>S382*H382</f>
        <v>0</v>
      </c>
      <c r="AR382" s="138" t="s">
        <v>153</v>
      </c>
      <c r="AT382" s="138" t="s">
        <v>165</v>
      </c>
      <c r="AU382" s="138" t="s">
        <v>87</v>
      </c>
      <c r="AY382" s="18" t="s">
        <v>137</v>
      </c>
      <c r="BE382" s="139">
        <f>IF(N382="základní",J382,0)</f>
        <v>0</v>
      </c>
      <c r="BF382" s="139">
        <f>IF(N382="snížená",J382,0)</f>
        <v>0</v>
      </c>
      <c r="BG382" s="139">
        <f>IF(N382="zákl. přenesená",J382,0)</f>
        <v>0</v>
      </c>
      <c r="BH382" s="139">
        <f>IF(N382="sníž. přenesená",J382,0)</f>
        <v>0</v>
      </c>
      <c r="BI382" s="139">
        <f>IF(N382="nulová",J382,0)</f>
        <v>0</v>
      </c>
      <c r="BJ382" s="18" t="s">
        <v>85</v>
      </c>
      <c r="BK382" s="139">
        <f>ROUND(I382*H382,2)</f>
        <v>0</v>
      </c>
      <c r="BL382" s="18" t="s">
        <v>153</v>
      </c>
      <c r="BM382" s="138" t="s">
        <v>2486</v>
      </c>
    </row>
    <row r="383" spans="2:65" s="1" customFormat="1" ht="19.5">
      <c r="B383" s="33"/>
      <c r="D383" s="140" t="s">
        <v>147</v>
      </c>
      <c r="F383" s="141" t="s">
        <v>2487</v>
      </c>
      <c r="I383" s="142"/>
      <c r="L383" s="33"/>
      <c r="M383" s="143"/>
      <c r="T383" s="54"/>
      <c r="AT383" s="18" t="s">
        <v>147</v>
      </c>
      <c r="AU383" s="18" t="s">
        <v>87</v>
      </c>
    </row>
    <row r="384" spans="2:65" s="1" customFormat="1" ht="11.25">
      <c r="B384" s="33"/>
      <c r="D384" s="163" t="s">
        <v>538</v>
      </c>
      <c r="F384" s="164" t="s">
        <v>2488</v>
      </c>
      <c r="I384" s="142"/>
      <c r="L384" s="33"/>
      <c r="M384" s="143"/>
      <c r="T384" s="54"/>
      <c r="AT384" s="18" t="s">
        <v>538</v>
      </c>
      <c r="AU384" s="18" t="s">
        <v>87</v>
      </c>
    </row>
    <row r="385" spans="2:65" s="13" customFormat="1" ht="11.25">
      <c r="B385" s="165"/>
      <c r="D385" s="140" t="s">
        <v>253</v>
      </c>
      <c r="E385" s="166" t="s">
        <v>21</v>
      </c>
      <c r="F385" s="167" t="s">
        <v>2230</v>
      </c>
      <c r="H385" s="166" t="s">
        <v>21</v>
      </c>
      <c r="I385" s="168"/>
      <c r="L385" s="165"/>
      <c r="M385" s="169"/>
      <c r="T385" s="170"/>
      <c r="AT385" s="166" t="s">
        <v>253</v>
      </c>
      <c r="AU385" s="166" t="s">
        <v>87</v>
      </c>
      <c r="AV385" s="13" t="s">
        <v>85</v>
      </c>
      <c r="AW385" s="13" t="s">
        <v>38</v>
      </c>
      <c r="AX385" s="13" t="s">
        <v>77</v>
      </c>
      <c r="AY385" s="166" t="s">
        <v>137</v>
      </c>
    </row>
    <row r="386" spans="2:65" s="12" customFormat="1" ht="11.25">
      <c r="B386" s="154"/>
      <c r="D386" s="140" t="s">
        <v>253</v>
      </c>
      <c r="E386" s="155" t="s">
        <v>650</v>
      </c>
      <c r="F386" s="156" t="s">
        <v>2489</v>
      </c>
      <c r="H386" s="157">
        <v>70.55</v>
      </c>
      <c r="I386" s="158"/>
      <c r="L386" s="154"/>
      <c r="M386" s="159"/>
      <c r="T386" s="160"/>
      <c r="AT386" s="155" t="s">
        <v>253</v>
      </c>
      <c r="AU386" s="155" t="s">
        <v>87</v>
      </c>
      <c r="AV386" s="12" t="s">
        <v>87</v>
      </c>
      <c r="AW386" s="12" t="s">
        <v>38</v>
      </c>
      <c r="AX386" s="12" t="s">
        <v>85</v>
      </c>
      <c r="AY386" s="155" t="s">
        <v>137</v>
      </c>
    </row>
    <row r="387" spans="2:65" s="1" customFormat="1" ht="16.5" customHeight="1">
      <c r="B387" s="33"/>
      <c r="C387" s="145" t="s">
        <v>340</v>
      </c>
      <c r="D387" s="145" t="s">
        <v>165</v>
      </c>
      <c r="E387" s="146" t="s">
        <v>2490</v>
      </c>
      <c r="F387" s="147" t="s">
        <v>2491</v>
      </c>
      <c r="G387" s="148" t="s">
        <v>574</v>
      </c>
      <c r="H387" s="149">
        <v>70.55</v>
      </c>
      <c r="I387" s="150"/>
      <c r="J387" s="151">
        <f>ROUND(I387*H387,2)</f>
        <v>0</v>
      </c>
      <c r="K387" s="147" t="s">
        <v>535</v>
      </c>
      <c r="L387" s="33"/>
      <c r="M387" s="152" t="s">
        <v>21</v>
      </c>
      <c r="N387" s="153" t="s">
        <v>48</v>
      </c>
      <c r="P387" s="136">
        <f>O387*H387</f>
        <v>0</v>
      </c>
      <c r="Q387" s="136">
        <v>0</v>
      </c>
      <c r="R387" s="136">
        <f>Q387*H387</f>
        <v>0</v>
      </c>
      <c r="S387" s="136">
        <v>0</v>
      </c>
      <c r="T387" s="137">
        <f>S387*H387</f>
        <v>0</v>
      </c>
      <c r="AR387" s="138" t="s">
        <v>153</v>
      </c>
      <c r="AT387" s="138" t="s">
        <v>165</v>
      </c>
      <c r="AU387" s="138" t="s">
        <v>87</v>
      </c>
      <c r="AY387" s="18" t="s">
        <v>137</v>
      </c>
      <c r="BE387" s="139">
        <f>IF(N387="základní",J387,0)</f>
        <v>0</v>
      </c>
      <c r="BF387" s="139">
        <f>IF(N387="snížená",J387,0)</f>
        <v>0</v>
      </c>
      <c r="BG387" s="139">
        <f>IF(N387="zákl. přenesená",J387,0)</f>
        <v>0</v>
      </c>
      <c r="BH387" s="139">
        <f>IF(N387="sníž. přenesená",J387,0)</f>
        <v>0</v>
      </c>
      <c r="BI387" s="139">
        <f>IF(N387="nulová",J387,0)</f>
        <v>0</v>
      </c>
      <c r="BJ387" s="18" t="s">
        <v>85</v>
      </c>
      <c r="BK387" s="139">
        <f>ROUND(I387*H387,2)</f>
        <v>0</v>
      </c>
      <c r="BL387" s="18" t="s">
        <v>153</v>
      </c>
      <c r="BM387" s="138" t="s">
        <v>2492</v>
      </c>
    </row>
    <row r="388" spans="2:65" s="1" customFormat="1" ht="11.25">
      <c r="B388" s="33"/>
      <c r="D388" s="140" t="s">
        <v>147</v>
      </c>
      <c r="F388" s="141" t="s">
        <v>2493</v>
      </c>
      <c r="I388" s="142"/>
      <c r="L388" s="33"/>
      <c r="M388" s="143"/>
      <c r="T388" s="54"/>
      <c r="AT388" s="18" t="s">
        <v>147</v>
      </c>
      <c r="AU388" s="18" t="s">
        <v>87</v>
      </c>
    </row>
    <row r="389" spans="2:65" s="1" customFormat="1" ht="11.25">
      <c r="B389" s="33"/>
      <c r="D389" s="163" t="s">
        <v>538</v>
      </c>
      <c r="F389" s="164" t="s">
        <v>2494</v>
      </c>
      <c r="I389" s="142"/>
      <c r="L389" s="33"/>
      <c r="M389" s="143"/>
      <c r="T389" s="54"/>
      <c r="AT389" s="18" t="s">
        <v>538</v>
      </c>
      <c r="AU389" s="18" t="s">
        <v>87</v>
      </c>
    </row>
    <row r="390" spans="2:65" s="12" customFormat="1" ht="11.25">
      <c r="B390" s="154"/>
      <c r="D390" s="140" t="s">
        <v>253</v>
      </c>
      <c r="E390" s="155" t="s">
        <v>21</v>
      </c>
      <c r="F390" s="156" t="s">
        <v>650</v>
      </c>
      <c r="H390" s="157">
        <v>70.55</v>
      </c>
      <c r="I390" s="158"/>
      <c r="L390" s="154"/>
      <c r="M390" s="159"/>
      <c r="T390" s="160"/>
      <c r="AT390" s="155" t="s">
        <v>253</v>
      </c>
      <c r="AU390" s="155" t="s">
        <v>87</v>
      </c>
      <c r="AV390" s="12" t="s">
        <v>87</v>
      </c>
      <c r="AW390" s="12" t="s">
        <v>38</v>
      </c>
      <c r="AX390" s="12" t="s">
        <v>85</v>
      </c>
      <c r="AY390" s="155" t="s">
        <v>137</v>
      </c>
    </row>
    <row r="391" spans="2:65" s="1" customFormat="1" ht="24.2" customHeight="1">
      <c r="B391" s="33"/>
      <c r="C391" s="145" t="s">
        <v>344</v>
      </c>
      <c r="D391" s="145" t="s">
        <v>165</v>
      </c>
      <c r="E391" s="146" t="s">
        <v>2495</v>
      </c>
      <c r="F391" s="147" t="s">
        <v>2496</v>
      </c>
      <c r="G391" s="148" t="s">
        <v>574</v>
      </c>
      <c r="H391" s="149">
        <v>4233</v>
      </c>
      <c r="I391" s="150"/>
      <c r="J391" s="151">
        <f>ROUND(I391*H391,2)</f>
        <v>0</v>
      </c>
      <c r="K391" s="147" t="s">
        <v>535</v>
      </c>
      <c r="L391" s="33"/>
      <c r="M391" s="152" t="s">
        <v>21</v>
      </c>
      <c r="N391" s="153" t="s">
        <v>48</v>
      </c>
      <c r="P391" s="136">
        <f>O391*H391</f>
        <v>0</v>
      </c>
      <c r="Q391" s="136">
        <v>0</v>
      </c>
      <c r="R391" s="136">
        <f>Q391*H391</f>
        <v>0</v>
      </c>
      <c r="S391" s="136">
        <v>0</v>
      </c>
      <c r="T391" s="137">
        <f>S391*H391</f>
        <v>0</v>
      </c>
      <c r="AR391" s="138" t="s">
        <v>153</v>
      </c>
      <c r="AT391" s="138" t="s">
        <v>165</v>
      </c>
      <c r="AU391" s="138" t="s">
        <v>87</v>
      </c>
      <c r="AY391" s="18" t="s">
        <v>137</v>
      </c>
      <c r="BE391" s="139">
        <f>IF(N391="základní",J391,0)</f>
        <v>0</v>
      </c>
      <c r="BF391" s="139">
        <f>IF(N391="snížená",J391,0)</f>
        <v>0</v>
      </c>
      <c r="BG391" s="139">
        <f>IF(N391="zákl. přenesená",J391,0)</f>
        <v>0</v>
      </c>
      <c r="BH391" s="139">
        <f>IF(N391="sníž. přenesená",J391,0)</f>
        <v>0</v>
      </c>
      <c r="BI391" s="139">
        <f>IF(N391="nulová",J391,0)</f>
        <v>0</v>
      </c>
      <c r="BJ391" s="18" t="s">
        <v>85</v>
      </c>
      <c r="BK391" s="139">
        <f>ROUND(I391*H391,2)</f>
        <v>0</v>
      </c>
      <c r="BL391" s="18" t="s">
        <v>153</v>
      </c>
      <c r="BM391" s="138" t="s">
        <v>2497</v>
      </c>
    </row>
    <row r="392" spans="2:65" s="1" customFormat="1" ht="19.5">
      <c r="B392" s="33"/>
      <c r="D392" s="140" t="s">
        <v>147</v>
      </c>
      <c r="F392" s="141" t="s">
        <v>2498</v>
      </c>
      <c r="I392" s="142"/>
      <c r="L392" s="33"/>
      <c r="M392" s="143"/>
      <c r="T392" s="54"/>
      <c r="AT392" s="18" t="s">
        <v>147</v>
      </c>
      <c r="AU392" s="18" t="s">
        <v>87</v>
      </c>
    </row>
    <row r="393" spans="2:65" s="1" customFormat="1" ht="11.25">
      <c r="B393" s="33"/>
      <c r="D393" s="163" t="s">
        <v>538</v>
      </c>
      <c r="F393" s="164" t="s">
        <v>2499</v>
      </c>
      <c r="I393" s="142"/>
      <c r="L393" s="33"/>
      <c r="M393" s="143"/>
      <c r="T393" s="54"/>
      <c r="AT393" s="18" t="s">
        <v>538</v>
      </c>
      <c r="AU393" s="18" t="s">
        <v>87</v>
      </c>
    </row>
    <row r="394" spans="2:65" s="12" customFormat="1" ht="11.25">
      <c r="B394" s="154"/>
      <c r="D394" s="140" t="s">
        <v>253</v>
      </c>
      <c r="E394" s="155" t="s">
        <v>21</v>
      </c>
      <c r="F394" s="156" t="s">
        <v>2500</v>
      </c>
      <c r="H394" s="157">
        <v>4233</v>
      </c>
      <c r="I394" s="158"/>
      <c r="L394" s="154"/>
      <c r="M394" s="159"/>
      <c r="T394" s="160"/>
      <c r="AT394" s="155" t="s">
        <v>253</v>
      </c>
      <c r="AU394" s="155" t="s">
        <v>87</v>
      </c>
      <c r="AV394" s="12" t="s">
        <v>87</v>
      </c>
      <c r="AW394" s="12" t="s">
        <v>38</v>
      </c>
      <c r="AX394" s="12" t="s">
        <v>85</v>
      </c>
      <c r="AY394" s="155" t="s">
        <v>137</v>
      </c>
    </row>
    <row r="395" spans="2:65" s="1" customFormat="1" ht="21.75" customHeight="1">
      <c r="B395" s="33"/>
      <c r="C395" s="145" t="s">
        <v>348</v>
      </c>
      <c r="D395" s="145" t="s">
        <v>165</v>
      </c>
      <c r="E395" s="146" t="s">
        <v>2501</v>
      </c>
      <c r="F395" s="147" t="s">
        <v>2502</v>
      </c>
      <c r="G395" s="148" t="s">
        <v>574</v>
      </c>
      <c r="H395" s="149">
        <v>70.55</v>
      </c>
      <c r="I395" s="150"/>
      <c r="J395" s="151">
        <f>ROUND(I395*H395,2)</f>
        <v>0</v>
      </c>
      <c r="K395" s="147" t="s">
        <v>535</v>
      </c>
      <c r="L395" s="33"/>
      <c r="M395" s="152" t="s">
        <v>21</v>
      </c>
      <c r="N395" s="153" t="s">
        <v>48</v>
      </c>
      <c r="P395" s="136">
        <f>O395*H395</f>
        <v>0</v>
      </c>
      <c r="Q395" s="136">
        <v>0</v>
      </c>
      <c r="R395" s="136">
        <f>Q395*H395</f>
        <v>0</v>
      </c>
      <c r="S395" s="136">
        <v>0</v>
      </c>
      <c r="T395" s="137">
        <f>S395*H395</f>
        <v>0</v>
      </c>
      <c r="AR395" s="138" t="s">
        <v>153</v>
      </c>
      <c r="AT395" s="138" t="s">
        <v>165</v>
      </c>
      <c r="AU395" s="138" t="s">
        <v>87</v>
      </c>
      <c r="AY395" s="18" t="s">
        <v>137</v>
      </c>
      <c r="BE395" s="139">
        <f>IF(N395="základní",J395,0)</f>
        <v>0</v>
      </c>
      <c r="BF395" s="139">
        <f>IF(N395="snížená",J395,0)</f>
        <v>0</v>
      </c>
      <c r="BG395" s="139">
        <f>IF(N395="zákl. přenesená",J395,0)</f>
        <v>0</v>
      </c>
      <c r="BH395" s="139">
        <f>IF(N395="sníž. přenesená",J395,0)</f>
        <v>0</v>
      </c>
      <c r="BI395" s="139">
        <f>IF(N395="nulová",J395,0)</f>
        <v>0</v>
      </c>
      <c r="BJ395" s="18" t="s">
        <v>85</v>
      </c>
      <c r="BK395" s="139">
        <f>ROUND(I395*H395,2)</f>
        <v>0</v>
      </c>
      <c r="BL395" s="18" t="s">
        <v>153</v>
      </c>
      <c r="BM395" s="138" t="s">
        <v>2503</v>
      </c>
    </row>
    <row r="396" spans="2:65" s="1" customFormat="1" ht="19.5">
      <c r="B396" s="33"/>
      <c r="D396" s="140" t="s">
        <v>147</v>
      </c>
      <c r="F396" s="141" t="s">
        <v>2504</v>
      </c>
      <c r="I396" s="142"/>
      <c r="L396" s="33"/>
      <c r="M396" s="143"/>
      <c r="T396" s="54"/>
      <c r="AT396" s="18" t="s">
        <v>147</v>
      </c>
      <c r="AU396" s="18" t="s">
        <v>87</v>
      </c>
    </row>
    <row r="397" spans="2:65" s="1" customFormat="1" ht="11.25">
      <c r="B397" s="33"/>
      <c r="D397" s="163" t="s">
        <v>538</v>
      </c>
      <c r="F397" s="164" t="s">
        <v>2505</v>
      </c>
      <c r="I397" s="142"/>
      <c r="L397" s="33"/>
      <c r="M397" s="143"/>
      <c r="T397" s="54"/>
      <c r="AT397" s="18" t="s">
        <v>538</v>
      </c>
      <c r="AU397" s="18" t="s">
        <v>87</v>
      </c>
    </row>
    <row r="398" spans="2:65" s="12" customFormat="1" ht="11.25">
      <c r="B398" s="154"/>
      <c r="D398" s="140" t="s">
        <v>253</v>
      </c>
      <c r="E398" s="155" t="s">
        <v>21</v>
      </c>
      <c r="F398" s="156" t="s">
        <v>650</v>
      </c>
      <c r="H398" s="157">
        <v>70.55</v>
      </c>
      <c r="I398" s="158"/>
      <c r="L398" s="154"/>
      <c r="M398" s="159"/>
      <c r="T398" s="160"/>
      <c r="AT398" s="155" t="s">
        <v>253</v>
      </c>
      <c r="AU398" s="155" t="s">
        <v>87</v>
      </c>
      <c r="AV398" s="12" t="s">
        <v>87</v>
      </c>
      <c r="AW398" s="12" t="s">
        <v>38</v>
      </c>
      <c r="AX398" s="12" t="s">
        <v>85</v>
      </c>
      <c r="AY398" s="155" t="s">
        <v>137</v>
      </c>
    </row>
    <row r="399" spans="2:65" s="1" customFormat="1" ht="16.5" customHeight="1">
      <c r="B399" s="33"/>
      <c r="C399" s="145" t="s">
        <v>353</v>
      </c>
      <c r="D399" s="145" t="s">
        <v>165</v>
      </c>
      <c r="E399" s="146" t="s">
        <v>2506</v>
      </c>
      <c r="F399" s="147" t="s">
        <v>2507</v>
      </c>
      <c r="G399" s="148" t="s">
        <v>484</v>
      </c>
      <c r="H399" s="149">
        <v>33.200000000000003</v>
      </c>
      <c r="I399" s="150"/>
      <c r="J399" s="151">
        <f>ROUND(I399*H399,2)</f>
        <v>0</v>
      </c>
      <c r="K399" s="147" t="s">
        <v>535</v>
      </c>
      <c r="L399" s="33"/>
      <c r="M399" s="152" t="s">
        <v>21</v>
      </c>
      <c r="N399" s="153" t="s">
        <v>48</v>
      </c>
      <c r="P399" s="136">
        <f>O399*H399</f>
        <v>0</v>
      </c>
      <c r="Q399" s="136">
        <v>0</v>
      </c>
      <c r="R399" s="136">
        <f>Q399*H399</f>
        <v>0</v>
      </c>
      <c r="S399" s="136">
        <v>0</v>
      </c>
      <c r="T399" s="137">
        <f>S399*H399</f>
        <v>0</v>
      </c>
      <c r="AR399" s="138" t="s">
        <v>153</v>
      </c>
      <c r="AT399" s="138" t="s">
        <v>165</v>
      </c>
      <c r="AU399" s="138" t="s">
        <v>87</v>
      </c>
      <c r="AY399" s="18" t="s">
        <v>137</v>
      </c>
      <c r="BE399" s="139">
        <f>IF(N399="základní",J399,0)</f>
        <v>0</v>
      </c>
      <c r="BF399" s="139">
        <f>IF(N399="snížená",J399,0)</f>
        <v>0</v>
      </c>
      <c r="BG399" s="139">
        <f>IF(N399="zákl. přenesená",J399,0)</f>
        <v>0</v>
      </c>
      <c r="BH399" s="139">
        <f>IF(N399="sníž. přenesená",J399,0)</f>
        <v>0</v>
      </c>
      <c r="BI399" s="139">
        <f>IF(N399="nulová",J399,0)</f>
        <v>0</v>
      </c>
      <c r="BJ399" s="18" t="s">
        <v>85</v>
      </c>
      <c r="BK399" s="139">
        <f>ROUND(I399*H399,2)</f>
        <v>0</v>
      </c>
      <c r="BL399" s="18" t="s">
        <v>153</v>
      </c>
      <c r="BM399" s="138" t="s">
        <v>2508</v>
      </c>
    </row>
    <row r="400" spans="2:65" s="1" customFormat="1" ht="19.5">
      <c r="B400" s="33"/>
      <c r="D400" s="140" t="s">
        <v>147</v>
      </c>
      <c r="F400" s="141" t="s">
        <v>2509</v>
      </c>
      <c r="I400" s="142"/>
      <c r="L400" s="33"/>
      <c r="M400" s="143"/>
      <c r="T400" s="54"/>
      <c r="AT400" s="18" t="s">
        <v>147</v>
      </c>
      <c r="AU400" s="18" t="s">
        <v>87</v>
      </c>
    </row>
    <row r="401" spans="2:65" s="1" customFormat="1" ht="11.25">
      <c r="B401" s="33"/>
      <c r="D401" s="163" t="s">
        <v>538</v>
      </c>
      <c r="F401" s="164" t="s">
        <v>2510</v>
      </c>
      <c r="I401" s="142"/>
      <c r="L401" s="33"/>
      <c r="M401" s="143"/>
      <c r="T401" s="54"/>
      <c r="AT401" s="18" t="s">
        <v>538</v>
      </c>
      <c r="AU401" s="18" t="s">
        <v>87</v>
      </c>
    </row>
    <row r="402" spans="2:65" s="13" customFormat="1" ht="11.25">
      <c r="B402" s="165"/>
      <c r="D402" s="140" t="s">
        <v>253</v>
      </c>
      <c r="E402" s="166" t="s">
        <v>21</v>
      </c>
      <c r="F402" s="167" t="s">
        <v>2230</v>
      </c>
      <c r="H402" s="166" t="s">
        <v>21</v>
      </c>
      <c r="I402" s="168"/>
      <c r="L402" s="165"/>
      <c r="M402" s="169"/>
      <c r="T402" s="170"/>
      <c r="AT402" s="166" t="s">
        <v>253</v>
      </c>
      <c r="AU402" s="166" t="s">
        <v>87</v>
      </c>
      <c r="AV402" s="13" t="s">
        <v>85</v>
      </c>
      <c r="AW402" s="13" t="s">
        <v>38</v>
      </c>
      <c r="AX402" s="13" t="s">
        <v>77</v>
      </c>
      <c r="AY402" s="166" t="s">
        <v>137</v>
      </c>
    </row>
    <row r="403" spans="2:65" s="12" customFormat="1" ht="11.25">
      <c r="B403" s="154"/>
      <c r="D403" s="140" t="s">
        <v>253</v>
      </c>
      <c r="E403" s="155" t="s">
        <v>2164</v>
      </c>
      <c r="F403" s="156" t="s">
        <v>2511</v>
      </c>
      <c r="H403" s="157">
        <v>33.200000000000003</v>
      </c>
      <c r="I403" s="158"/>
      <c r="L403" s="154"/>
      <c r="M403" s="159"/>
      <c r="T403" s="160"/>
      <c r="AT403" s="155" t="s">
        <v>253</v>
      </c>
      <c r="AU403" s="155" t="s">
        <v>87</v>
      </c>
      <c r="AV403" s="12" t="s">
        <v>87</v>
      </c>
      <c r="AW403" s="12" t="s">
        <v>38</v>
      </c>
      <c r="AX403" s="12" t="s">
        <v>85</v>
      </c>
      <c r="AY403" s="155" t="s">
        <v>137</v>
      </c>
    </row>
    <row r="404" spans="2:65" s="1" customFormat="1" ht="21.75" customHeight="1">
      <c r="B404" s="33"/>
      <c r="C404" s="145" t="s">
        <v>357</v>
      </c>
      <c r="D404" s="145" t="s">
        <v>165</v>
      </c>
      <c r="E404" s="146" t="s">
        <v>2512</v>
      </c>
      <c r="F404" s="147" t="s">
        <v>2513</v>
      </c>
      <c r="G404" s="148" t="s">
        <v>484</v>
      </c>
      <c r="H404" s="149">
        <v>1992</v>
      </c>
      <c r="I404" s="150"/>
      <c r="J404" s="151">
        <f>ROUND(I404*H404,2)</f>
        <v>0</v>
      </c>
      <c r="K404" s="147" t="s">
        <v>535</v>
      </c>
      <c r="L404" s="33"/>
      <c r="M404" s="152" t="s">
        <v>21</v>
      </c>
      <c r="N404" s="153" t="s">
        <v>48</v>
      </c>
      <c r="P404" s="136">
        <f>O404*H404</f>
        <v>0</v>
      </c>
      <c r="Q404" s="136">
        <v>0</v>
      </c>
      <c r="R404" s="136">
        <f>Q404*H404</f>
        <v>0</v>
      </c>
      <c r="S404" s="136">
        <v>0</v>
      </c>
      <c r="T404" s="137">
        <f>S404*H404</f>
        <v>0</v>
      </c>
      <c r="AR404" s="138" t="s">
        <v>153</v>
      </c>
      <c r="AT404" s="138" t="s">
        <v>165</v>
      </c>
      <c r="AU404" s="138" t="s">
        <v>87</v>
      </c>
      <c r="AY404" s="18" t="s">
        <v>137</v>
      </c>
      <c r="BE404" s="139">
        <f>IF(N404="základní",J404,0)</f>
        <v>0</v>
      </c>
      <c r="BF404" s="139">
        <f>IF(N404="snížená",J404,0)</f>
        <v>0</v>
      </c>
      <c r="BG404" s="139">
        <f>IF(N404="zákl. přenesená",J404,0)</f>
        <v>0</v>
      </c>
      <c r="BH404" s="139">
        <f>IF(N404="sníž. přenesená",J404,0)</f>
        <v>0</v>
      </c>
      <c r="BI404" s="139">
        <f>IF(N404="nulová",J404,0)</f>
        <v>0</v>
      </c>
      <c r="BJ404" s="18" t="s">
        <v>85</v>
      </c>
      <c r="BK404" s="139">
        <f>ROUND(I404*H404,2)</f>
        <v>0</v>
      </c>
      <c r="BL404" s="18" t="s">
        <v>153</v>
      </c>
      <c r="BM404" s="138" t="s">
        <v>2514</v>
      </c>
    </row>
    <row r="405" spans="2:65" s="1" customFormat="1" ht="19.5">
      <c r="B405" s="33"/>
      <c r="D405" s="140" t="s">
        <v>147</v>
      </c>
      <c r="F405" s="141" t="s">
        <v>2515</v>
      </c>
      <c r="I405" s="142"/>
      <c r="L405" s="33"/>
      <c r="M405" s="143"/>
      <c r="T405" s="54"/>
      <c r="AT405" s="18" t="s">
        <v>147</v>
      </c>
      <c r="AU405" s="18" t="s">
        <v>87</v>
      </c>
    </row>
    <row r="406" spans="2:65" s="1" customFormat="1" ht="11.25">
      <c r="B406" s="33"/>
      <c r="D406" s="163" t="s">
        <v>538</v>
      </c>
      <c r="F406" s="164" t="s">
        <v>2516</v>
      </c>
      <c r="I406" s="142"/>
      <c r="L406" s="33"/>
      <c r="M406" s="143"/>
      <c r="T406" s="54"/>
      <c r="AT406" s="18" t="s">
        <v>538</v>
      </c>
      <c r="AU406" s="18" t="s">
        <v>87</v>
      </c>
    </row>
    <row r="407" spans="2:65" s="12" customFormat="1" ht="11.25">
      <c r="B407" s="154"/>
      <c r="D407" s="140" t="s">
        <v>253</v>
      </c>
      <c r="E407" s="155" t="s">
        <v>21</v>
      </c>
      <c r="F407" s="156" t="s">
        <v>2517</v>
      </c>
      <c r="H407" s="157">
        <v>1992</v>
      </c>
      <c r="I407" s="158"/>
      <c r="L407" s="154"/>
      <c r="M407" s="159"/>
      <c r="T407" s="160"/>
      <c r="AT407" s="155" t="s">
        <v>253</v>
      </c>
      <c r="AU407" s="155" t="s">
        <v>87</v>
      </c>
      <c r="AV407" s="12" t="s">
        <v>87</v>
      </c>
      <c r="AW407" s="12" t="s">
        <v>38</v>
      </c>
      <c r="AX407" s="12" t="s">
        <v>85</v>
      </c>
      <c r="AY407" s="155" t="s">
        <v>137</v>
      </c>
    </row>
    <row r="408" spans="2:65" s="1" customFormat="1" ht="16.5" customHeight="1">
      <c r="B408" s="33"/>
      <c r="C408" s="145" t="s">
        <v>362</v>
      </c>
      <c r="D408" s="145" t="s">
        <v>165</v>
      </c>
      <c r="E408" s="146" t="s">
        <v>2518</v>
      </c>
      <c r="F408" s="147" t="s">
        <v>2519</v>
      </c>
      <c r="G408" s="148" t="s">
        <v>484</v>
      </c>
      <c r="H408" s="149">
        <v>33.200000000000003</v>
      </c>
      <c r="I408" s="150"/>
      <c r="J408" s="151">
        <f>ROUND(I408*H408,2)</f>
        <v>0</v>
      </c>
      <c r="K408" s="147" t="s">
        <v>535</v>
      </c>
      <c r="L408" s="33"/>
      <c r="M408" s="152" t="s">
        <v>21</v>
      </c>
      <c r="N408" s="153" t="s">
        <v>48</v>
      </c>
      <c r="P408" s="136">
        <f>O408*H408</f>
        <v>0</v>
      </c>
      <c r="Q408" s="136">
        <v>0</v>
      </c>
      <c r="R408" s="136">
        <f>Q408*H408</f>
        <v>0</v>
      </c>
      <c r="S408" s="136">
        <v>0</v>
      </c>
      <c r="T408" s="137">
        <f>S408*H408</f>
        <v>0</v>
      </c>
      <c r="AR408" s="138" t="s">
        <v>153</v>
      </c>
      <c r="AT408" s="138" t="s">
        <v>165</v>
      </c>
      <c r="AU408" s="138" t="s">
        <v>87</v>
      </c>
      <c r="AY408" s="18" t="s">
        <v>137</v>
      </c>
      <c r="BE408" s="139">
        <f>IF(N408="základní",J408,0)</f>
        <v>0</v>
      </c>
      <c r="BF408" s="139">
        <f>IF(N408="snížená",J408,0)</f>
        <v>0</v>
      </c>
      <c r="BG408" s="139">
        <f>IF(N408="zákl. přenesená",J408,0)</f>
        <v>0</v>
      </c>
      <c r="BH408" s="139">
        <f>IF(N408="sníž. přenesená",J408,0)</f>
        <v>0</v>
      </c>
      <c r="BI408" s="139">
        <f>IF(N408="nulová",J408,0)</f>
        <v>0</v>
      </c>
      <c r="BJ408" s="18" t="s">
        <v>85</v>
      </c>
      <c r="BK408" s="139">
        <f>ROUND(I408*H408,2)</f>
        <v>0</v>
      </c>
      <c r="BL408" s="18" t="s">
        <v>153</v>
      </c>
      <c r="BM408" s="138" t="s">
        <v>2520</v>
      </c>
    </row>
    <row r="409" spans="2:65" s="1" customFormat="1" ht="19.5">
      <c r="B409" s="33"/>
      <c r="D409" s="140" t="s">
        <v>147</v>
      </c>
      <c r="F409" s="141" t="s">
        <v>2521</v>
      </c>
      <c r="I409" s="142"/>
      <c r="L409" s="33"/>
      <c r="M409" s="143"/>
      <c r="T409" s="54"/>
      <c r="AT409" s="18" t="s">
        <v>147</v>
      </c>
      <c r="AU409" s="18" t="s">
        <v>87</v>
      </c>
    </row>
    <row r="410" spans="2:65" s="1" customFormat="1" ht="11.25">
      <c r="B410" s="33"/>
      <c r="D410" s="163" t="s">
        <v>538</v>
      </c>
      <c r="F410" s="164" t="s">
        <v>2522</v>
      </c>
      <c r="I410" s="142"/>
      <c r="L410" s="33"/>
      <c r="M410" s="143"/>
      <c r="T410" s="54"/>
      <c r="AT410" s="18" t="s">
        <v>538</v>
      </c>
      <c r="AU410" s="18" t="s">
        <v>87</v>
      </c>
    </row>
    <row r="411" spans="2:65" s="12" customFormat="1" ht="11.25">
      <c r="B411" s="154"/>
      <c r="D411" s="140" t="s">
        <v>253</v>
      </c>
      <c r="E411" s="155" t="s">
        <v>21</v>
      </c>
      <c r="F411" s="156" t="s">
        <v>2164</v>
      </c>
      <c r="H411" s="157">
        <v>33.200000000000003</v>
      </c>
      <c r="I411" s="158"/>
      <c r="L411" s="154"/>
      <c r="M411" s="159"/>
      <c r="T411" s="160"/>
      <c r="AT411" s="155" t="s">
        <v>253</v>
      </c>
      <c r="AU411" s="155" t="s">
        <v>87</v>
      </c>
      <c r="AV411" s="12" t="s">
        <v>87</v>
      </c>
      <c r="AW411" s="12" t="s">
        <v>38</v>
      </c>
      <c r="AX411" s="12" t="s">
        <v>85</v>
      </c>
      <c r="AY411" s="155" t="s">
        <v>137</v>
      </c>
    </row>
    <row r="412" spans="2:65" s="1" customFormat="1" ht="16.5" customHeight="1">
      <c r="B412" s="33"/>
      <c r="C412" s="145" t="s">
        <v>369</v>
      </c>
      <c r="D412" s="145" t="s">
        <v>165</v>
      </c>
      <c r="E412" s="146" t="s">
        <v>2523</v>
      </c>
      <c r="F412" s="147" t="s">
        <v>2524</v>
      </c>
      <c r="G412" s="148" t="s">
        <v>213</v>
      </c>
      <c r="H412" s="149">
        <v>96</v>
      </c>
      <c r="I412" s="150"/>
      <c r="J412" s="151">
        <f>ROUND(I412*H412,2)</f>
        <v>0</v>
      </c>
      <c r="K412" s="147" t="s">
        <v>535</v>
      </c>
      <c r="L412" s="33"/>
      <c r="M412" s="152" t="s">
        <v>21</v>
      </c>
      <c r="N412" s="153" t="s">
        <v>48</v>
      </c>
      <c r="P412" s="136">
        <f>O412*H412</f>
        <v>0</v>
      </c>
      <c r="Q412" s="136">
        <v>1.6000000000000001E-3</v>
      </c>
      <c r="R412" s="136">
        <f>Q412*H412</f>
        <v>0.15360000000000001</v>
      </c>
      <c r="S412" s="136">
        <v>0</v>
      </c>
      <c r="T412" s="137">
        <f>S412*H412</f>
        <v>0</v>
      </c>
      <c r="AR412" s="138" t="s">
        <v>153</v>
      </c>
      <c r="AT412" s="138" t="s">
        <v>165</v>
      </c>
      <c r="AU412" s="138" t="s">
        <v>87</v>
      </c>
      <c r="AY412" s="18" t="s">
        <v>137</v>
      </c>
      <c r="BE412" s="139">
        <f>IF(N412="základní",J412,0)</f>
        <v>0</v>
      </c>
      <c r="BF412" s="139">
        <f>IF(N412="snížená",J412,0)</f>
        <v>0</v>
      </c>
      <c r="BG412" s="139">
        <f>IF(N412="zákl. přenesená",J412,0)</f>
        <v>0</v>
      </c>
      <c r="BH412" s="139">
        <f>IF(N412="sníž. přenesená",J412,0)</f>
        <v>0</v>
      </c>
      <c r="BI412" s="139">
        <f>IF(N412="nulová",J412,0)</f>
        <v>0</v>
      </c>
      <c r="BJ412" s="18" t="s">
        <v>85</v>
      </c>
      <c r="BK412" s="139">
        <f>ROUND(I412*H412,2)</f>
        <v>0</v>
      </c>
      <c r="BL412" s="18" t="s">
        <v>153</v>
      </c>
      <c r="BM412" s="138" t="s">
        <v>2525</v>
      </c>
    </row>
    <row r="413" spans="2:65" s="1" customFormat="1" ht="11.25">
      <c r="B413" s="33"/>
      <c r="D413" s="140" t="s">
        <v>147</v>
      </c>
      <c r="F413" s="141" t="s">
        <v>2526</v>
      </c>
      <c r="I413" s="142"/>
      <c r="L413" s="33"/>
      <c r="M413" s="143"/>
      <c r="T413" s="54"/>
      <c r="AT413" s="18" t="s">
        <v>147</v>
      </c>
      <c r="AU413" s="18" t="s">
        <v>87</v>
      </c>
    </row>
    <row r="414" spans="2:65" s="1" customFormat="1" ht="11.25">
      <c r="B414" s="33"/>
      <c r="D414" s="163" t="s">
        <v>538</v>
      </c>
      <c r="F414" s="164" t="s">
        <v>2527</v>
      </c>
      <c r="I414" s="142"/>
      <c r="L414" s="33"/>
      <c r="M414" s="143"/>
      <c r="T414" s="54"/>
      <c r="AT414" s="18" t="s">
        <v>538</v>
      </c>
      <c r="AU414" s="18" t="s">
        <v>87</v>
      </c>
    </row>
    <row r="415" spans="2:65" s="13" customFormat="1" ht="11.25">
      <c r="B415" s="165"/>
      <c r="D415" s="140" t="s">
        <v>253</v>
      </c>
      <c r="E415" s="166" t="s">
        <v>21</v>
      </c>
      <c r="F415" s="167" t="s">
        <v>2528</v>
      </c>
      <c r="H415" s="166" t="s">
        <v>21</v>
      </c>
      <c r="I415" s="168"/>
      <c r="L415" s="165"/>
      <c r="M415" s="169"/>
      <c r="T415" s="170"/>
      <c r="AT415" s="166" t="s">
        <v>253</v>
      </c>
      <c r="AU415" s="166" t="s">
        <v>87</v>
      </c>
      <c r="AV415" s="13" t="s">
        <v>85</v>
      </c>
      <c r="AW415" s="13" t="s">
        <v>38</v>
      </c>
      <c r="AX415" s="13" t="s">
        <v>77</v>
      </c>
      <c r="AY415" s="166" t="s">
        <v>137</v>
      </c>
    </row>
    <row r="416" spans="2:65" s="12" customFormat="1" ht="11.25">
      <c r="B416" s="154"/>
      <c r="D416" s="140" t="s">
        <v>253</v>
      </c>
      <c r="E416" s="155" t="s">
        <v>21</v>
      </c>
      <c r="F416" s="156" t="s">
        <v>2529</v>
      </c>
      <c r="H416" s="157">
        <v>96</v>
      </c>
      <c r="I416" s="158"/>
      <c r="L416" s="154"/>
      <c r="M416" s="159"/>
      <c r="T416" s="160"/>
      <c r="AT416" s="155" t="s">
        <v>253</v>
      </c>
      <c r="AU416" s="155" t="s">
        <v>87</v>
      </c>
      <c r="AV416" s="12" t="s">
        <v>87</v>
      </c>
      <c r="AW416" s="12" t="s">
        <v>38</v>
      </c>
      <c r="AX416" s="12" t="s">
        <v>85</v>
      </c>
      <c r="AY416" s="155" t="s">
        <v>137</v>
      </c>
    </row>
    <row r="417" spans="2:65" s="1" customFormat="1" ht="16.5" customHeight="1">
      <c r="B417" s="33"/>
      <c r="C417" s="145" t="s">
        <v>372</v>
      </c>
      <c r="D417" s="145" t="s">
        <v>165</v>
      </c>
      <c r="E417" s="146" t="s">
        <v>2530</v>
      </c>
      <c r="F417" s="147" t="s">
        <v>2531</v>
      </c>
      <c r="G417" s="148" t="s">
        <v>262</v>
      </c>
      <c r="H417" s="149">
        <v>488</v>
      </c>
      <c r="I417" s="150"/>
      <c r="J417" s="151">
        <f>ROUND(I417*H417,2)</f>
        <v>0</v>
      </c>
      <c r="K417" s="147" t="s">
        <v>535</v>
      </c>
      <c r="L417" s="33"/>
      <c r="M417" s="152" t="s">
        <v>21</v>
      </c>
      <c r="N417" s="153" t="s">
        <v>48</v>
      </c>
      <c r="P417" s="136">
        <f>O417*H417</f>
        <v>0</v>
      </c>
      <c r="Q417" s="136">
        <v>1.0000000000000001E-5</v>
      </c>
      <c r="R417" s="136">
        <f>Q417*H417</f>
        <v>4.8800000000000007E-3</v>
      </c>
      <c r="S417" s="136">
        <v>0</v>
      </c>
      <c r="T417" s="137">
        <f>S417*H417</f>
        <v>0</v>
      </c>
      <c r="AR417" s="138" t="s">
        <v>153</v>
      </c>
      <c r="AT417" s="138" t="s">
        <v>165</v>
      </c>
      <c r="AU417" s="138" t="s">
        <v>87</v>
      </c>
      <c r="AY417" s="18" t="s">
        <v>137</v>
      </c>
      <c r="BE417" s="139">
        <f>IF(N417="základní",J417,0)</f>
        <v>0</v>
      </c>
      <c r="BF417" s="139">
        <f>IF(N417="snížená",J417,0)</f>
        <v>0</v>
      </c>
      <c r="BG417" s="139">
        <f>IF(N417="zákl. přenesená",J417,0)</f>
        <v>0</v>
      </c>
      <c r="BH417" s="139">
        <f>IF(N417="sníž. přenesená",J417,0)</f>
        <v>0</v>
      </c>
      <c r="BI417" s="139">
        <f>IF(N417="nulová",J417,0)</f>
        <v>0</v>
      </c>
      <c r="BJ417" s="18" t="s">
        <v>85</v>
      </c>
      <c r="BK417" s="139">
        <f>ROUND(I417*H417,2)</f>
        <v>0</v>
      </c>
      <c r="BL417" s="18" t="s">
        <v>153</v>
      </c>
      <c r="BM417" s="138" t="s">
        <v>2532</v>
      </c>
    </row>
    <row r="418" spans="2:65" s="1" customFormat="1" ht="11.25">
      <c r="B418" s="33"/>
      <c r="D418" s="140" t="s">
        <v>147</v>
      </c>
      <c r="F418" s="141" t="s">
        <v>2533</v>
      </c>
      <c r="I418" s="142"/>
      <c r="L418" s="33"/>
      <c r="M418" s="143"/>
      <c r="T418" s="54"/>
      <c r="AT418" s="18" t="s">
        <v>147</v>
      </c>
      <c r="AU418" s="18" t="s">
        <v>87</v>
      </c>
    </row>
    <row r="419" spans="2:65" s="1" customFormat="1" ht="11.25">
      <c r="B419" s="33"/>
      <c r="D419" s="163" t="s">
        <v>538</v>
      </c>
      <c r="F419" s="164" t="s">
        <v>2534</v>
      </c>
      <c r="I419" s="142"/>
      <c r="L419" s="33"/>
      <c r="M419" s="143"/>
      <c r="T419" s="54"/>
      <c r="AT419" s="18" t="s">
        <v>538</v>
      </c>
      <c r="AU419" s="18" t="s">
        <v>87</v>
      </c>
    </row>
    <row r="420" spans="2:65" s="13" customFormat="1" ht="11.25">
      <c r="B420" s="165"/>
      <c r="D420" s="140" t="s">
        <v>253</v>
      </c>
      <c r="E420" s="166" t="s">
        <v>21</v>
      </c>
      <c r="F420" s="167" t="s">
        <v>2535</v>
      </c>
      <c r="H420" s="166" t="s">
        <v>21</v>
      </c>
      <c r="I420" s="168"/>
      <c r="L420" s="165"/>
      <c r="M420" s="169"/>
      <c r="T420" s="170"/>
      <c r="AT420" s="166" t="s">
        <v>253</v>
      </c>
      <c r="AU420" s="166" t="s">
        <v>87</v>
      </c>
      <c r="AV420" s="13" t="s">
        <v>85</v>
      </c>
      <c r="AW420" s="13" t="s">
        <v>38</v>
      </c>
      <c r="AX420" s="13" t="s">
        <v>77</v>
      </c>
      <c r="AY420" s="166" t="s">
        <v>137</v>
      </c>
    </row>
    <row r="421" spans="2:65" s="12" customFormat="1" ht="11.25">
      <c r="B421" s="154"/>
      <c r="D421" s="140" t="s">
        <v>253</v>
      </c>
      <c r="E421" s="155" t="s">
        <v>21</v>
      </c>
      <c r="F421" s="156" t="s">
        <v>2536</v>
      </c>
      <c r="H421" s="157">
        <v>16</v>
      </c>
      <c r="I421" s="158"/>
      <c r="L421" s="154"/>
      <c r="M421" s="159"/>
      <c r="T421" s="160"/>
      <c r="AT421" s="155" t="s">
        <v>253</v>
      </c>
      <c r="AU421" s="155" t="s">
        <v>87</v>
      </c>
      <c r="AV421" s="12" t="s">
        <v>87</v>
      </c>
      <c r="AW421" s="12" t="s">
        <v>38</v>
      </c>
      <c r="AX421" s="12" t="s">
        <v>77</v>
      </c>
      <c r="AY421" s="155" t="s">
        <v>137</v>
      </c>
    </row>
    <row r="422" spans="2:65" s="12" customFormat="1" ht="11.25">
      <c r="B422" s="154"/>
      <c r="D422" s="140" t="s">
        <v>253</v>
      </c>
      <c r="E422" s="155" t="s">
        <v>21</v>
      </c>
      <c r="F422" s="156" t="s">
        <v>2537</v>
      </c>
      <c r="H422" s="157">
        <v>336</v>
      </c>
      <c r="I422" s="158"/>
      <c r="L422" s="154"/>
      <c r="M422" s="159"/>
      <c r="T422" s="160"/>
      <c r="AT422" s="155" t="s">
        <v>253</v>
      </c>
      <c r="AU422" s="155" t="s">
        <v>87</v>
      </c>
      <c r="AV422" s="12" t="s">
        <v>87</v>
      </c>
      <c r="AW422" s="12" t="s">
        <v>38</v>
      </c>
      <c r="AX422" s="12" t="s">
        <v>77</v>
      </c>
      <c r="AY422" s="155" t="s">
        <v>137</v>
      </c>
    </row>
    <row r="423" spans="2:65" s="12" customFormat="1" ht="11.25">
      <c r="B423" s="154"/>
      <c r="D423" s="140" t="s">
        <v>253</v>
      </c>
      <c r="E423" s="155" t="s">
        <v>21</v>
      </c>
      <c r="F423" s="156" t="s">
        <v>2538</v>
      </c>
      <c r="H423" s="157">
        <v>32</v>
      </c>
      <c r="I423" s="158"/>
      <c r="L423" s="154"/>
      <c r="M423" s="159"/>
      <c r="T423" s="160"/>
      <c r="AT423" s="155" t="s">
        <v>253</v>
      </c>
      <c r="AU423" s="155" t="s">
        <v>87</v>
      </c>
      <c r="AV423" s="12" t="s">
        <v>87</v>
      </c>
      <c r="AW423" s="12" t="s">
        <v>38</v>
      </c>
      <c r="AX423" s="12" t="s">
        <v>77</v>
      </c>
      <c r="AY423" s="155" t="s">
        <v>137</v>
      </c>
    </row>
    <row r="424" spans="2:65" s="12" customFormat="1" ht="11.25">
      <c r="B424" s="154"/>
      <c r="D424" s="140" t="s">
        <v>253</v>
      </c>
      <c r="E424" s="155" t="s">
        <v>21</v>
      </c>
      <c r="F424" s="156" t="s">
        <v>2539</v>
      </c>
      <c r="H424" s="157">
        <v>48</v>
      </c>
      <c r="I424" s="158"/>
      <c r="L424" s="154"/>
      <c r="M424" s="159"/>
      <c r="T424" s="160"/>
      <c r="AT424" s="155" t="s">
        <v>253</v>
      </c>
      <c r="AU424" s="155" t="s">
        <v>87</v>
      </c>
      <c r="AV424" s="12" t="s">
        <v>87</v>
      </c>
      <c r="AW424" s="12" t="s">
        <v>38</v>
      </c>
      <c r="AX424" s="12" t="s">
        <v>77</v>
      </c>
      <c r="AY424" s="155" t="s">
        <v>137</v>
      </c>
    </row>
    <row r="425" spans="2:65" s="12" customFormat="1" ht="11.25">
      <c r="B425" s="154"/>
      <c r="D425" s="140" t="s">
        <v>253</v>
      </c>
      <c r="E425" s="155" t="s">
        <v>21</v>
      </c>
      <c r="F425" s="156" t="s">
        <v>2540</v>
      </c>
      <c r="H425" s="157">
        <v>56</v>
      </c>
      <c r="I425" s="158"/>
      <c r="L425" s="154"/>
      <c r="M425" s="159"/>
      <c r="T425" s="160"/>
      <c r="AT425" s="155" t="s">
        <v>253</v>
      </c>
      <c r="AU425" s="155" t="s">
        <v>87</v>
      </c>
      <c r="AV425" s="12" t="s">
        <v>87</v>
      </c>
      <c r="AW425" s="12" t="s">
        <v>38</v>
      </c>
      <c r="AX425" s="12" t="s">
        <v>77</v>
      </c>
      <c r="AY425" s="155" t="s">
        <v>137</v>
      </c>
    </row>
    <row r="426" spans="2:65" s="14" customFormat="1" ht="11.25">
      <c r="B426" s="178"/>
      <c r="D426" s="140" t="s">
        <v>253</v>
      </c>
      <c r="E426" s="179" t="s">
        <v>2541</v>
      </c>
      <c r="F426" s="180" t="s">
        <v>837</v>
      </c>
      <c r="H426" s="181">
        <v>488</v>
      </c>
      <c r="I426" s="182"/>
      <c r="L426" s="178"/>
      <c r="M426" s="183"/>
      <c r="T426" s="184"/>
      <c r="AT426" s="179" t="s">
        <v>253</v>
      </c>
      <c r="AU426" s="179" t="s">
        <v>87</v>
      </c>
      <c r="AV426" s="14" t="s">
        <v>153</v>
      </c>
      <c r="AW426" s="14" t="s">
        <v>38</v>
      </c>
      <c r="AX426" s="14" t="s">
        <v>85</v>
      </c>
      <c r="AY426" s="179" t="s">
        <v>137</v>
      </c>
    </row>
    <row r="427" spans="2:65" s="1" customFormat="1" ht="16.5" customHeight="1">
      <c r="B427" s="33"/>
      <c r="C427" s="145" t="s">
        <v>375</v>
      </c>
      <c r="D427" s="145" t="s">
        <v>165</v>
      </c>
      <c r="E427" s="146" t="s">
        <v>2542</v>
      </c>
      <c r="F427" s="147" t="s">
        <v>2543</v>
      </c>
      <c r="G427" s="148" t="s">
        <v>262</v>
      </c>
      <c r="H427" s="149">
        <v>32</v>
      </c>
      <c r="I427" s="150"/>
      <c r="J427" s="151">
        <f>ROUND(I427*H427,2)</f>
        <v>0</v>
      </c>
      <c r="K427" s="147" t="s">
        <v>21</v>
      </c>
      <c r="L427" s="33"/>
      <c r="M427" s="152" t="s">
        <v>21</v>
      </c>
      <c r="N427" s="153" t="s">
        <v>48</v>
      </c>
      <c r="P427" s="136">
        <f>O427*H427</f>
        <v>0</v>
      </c>
      <c r="Q427" s="136">
        <v>2.0000000000000002E-5</v>
      </c>
      <c r="R427" s="136">
        <f>Q427*H427</f>
        <v>6.4000000000000005E-4</v>
      </c>
      <c r="S427" s="136">
        <v>0</v>
      </c>
      <c r="T427" s="137">
        <f>S427*H427</f>
        <v>0</v>
      </c>
      <c r="AR427" s="138" t="s">
        <v>153</v>
      </c>
      <c r="AT427" s="138" t="s">
        <v>165</v>
      </c>
      <c r="AU427" s="138" t="s">
        <v>87</v>
      </c>
      <c r="AY427" s="18" t="s">
        <v>137</v>
      </c>
      <c r="BE427" s="139">
        <f>IF(N427="základní",J427,0)</f>
        <v>0</v>
      </c>
      <c r="BF427" s="139">
        <f>IF(N427="snížená",J427,0)</f>
        <v>0</v>
      </c>
      <c r="BG427" s="139">
        <f>IF(N427="zákl. přenesená",J427,0)</f>
        <v>0</v>
      </c>
      <c r="BH427" s="139">
        <f>IF(N427="sníž. přenesená",J427,0)</f>
        <v>0</v>
      </c>
      <c r="BI427" s="139">
        <f>IF(N427="nulová",J427,0)</f>
        <v>0</v>
      </c>
      <c r="BJ427" s="18" t="s">
        <v>85</v>
      </c>
      <c r="BK427" s="139">
        <f>ROUND(I427*H427,2)</f>
        <v>0</v>
      </c>
      <c r="BL427" s="18" t="s">
        <v>153</v>
      </c>
      <c r="BM427" s="138" t="s">
        <v>2544</v>
      </c>
    </row>
    <row r="428" spans="2:65" s="1" customFormat="1" ht="11.25">
      <c r="B428" s="33"/>
      <c r="D428" s="140" t="s">
        <v>147</v>
      </c>
      <c r="F428" s="141" t="s">
        <v>2545</v>
      </c>
      <c r="I428" s="142"/>
      <c r="L428" s="33"/>
      <c r="M428" s="143"/>
      <c r="T428" s="54"/>
      <c r="AT428" s="18" t="s">
        <v>147</v>
      </c>
      <c r="AU428" s="18" t="s">
        <v>87</v>
      </c>
    </row>
    <row r="429" spans="2:65" s="13" customFormat="1" ht="11.25">
      <c r="B429" s="165"/>
      <c r="D429" s="140" t="s">
        <v>253</v>
      </c>
      <c r="E429" s="166" t="s">
        <v>21</v>
      </c>
      <c r="F429" s="167" t="s">
        <v>2546</v>
      </c>
      <c r="H429" s="166" t="s">
        <v>21</v>
      </c>
      <c r="I429" s="168"/>
      <c r="L429" s="165"/>
      <c r="M429" s="169"/>
      <c r="T429" s="170"/>
      <c r="AT429" s="166" t="s">
        <v>253</v>
      </c>
      <c r="AU429" s="166" t="s">
        <v>87</v>
      </c>
      <c r="AV429" s="13" t="s">
        <v>85</v>
      </c>
      <c r="AW429" s="13" t="s">
        <v>38</v>
      </c>
      <c r="AX429" s="13" t="s">
        <v>77</v>
      </c>
      <c r="AY429" s="166" t="s">
        <v>137</v>
      </c>
    </row>
    <row r="430" spans="2:65" s="12" customFormat="1" ht="11.25">
      <c r="B430" s="154"/>
      <c r="D430" s="140" t="s">
        <v>253</v>
      </c>
      <c r="E430" s="155" t="s">
        <v>21</v>
      </c>
      <c r="F430" s="156" t="s">
        <v>2547</v>
      </c>
      <c r="H430" s="157">
        <v>32</v>
      </c>
      <c r="I430" s="158"/>
      <c r="L430" s="154"/>
      <c r="M430" s="159"/>
      <c r="T430" s="160"/>
      <c r="AT430" s="155" t="s">
        <v>253</v>
      </c>
      <c r="AU430" s="155" t="s">
        <v>87</v>
      </c>
      <c r="AV430" s="12" t="s">
        <v>87</v>
      </c>
      <c r="AW430" s="12" t="s">
        <v>38</v>
      </c>
      <c r="AX430" s="12" t="s">
        <v>85</v>
      </c>
      <c r="AY430" s="155" t="s">
        <v>137</v>
      </c>
    </row>
    <row r="431" spans="2:65" s="1" customFormat="1" ht="16.5" customHeight="1">
      <c r="B431" s="33"/>
      <c r="C431" s="145" t="s">
        <v>378</v>
      </c>
      <c r="D431" s="145" t="s">
        <v>165</v>
      </c>
      <c r="E431" s="146" t="s">
        <v>2548</v>
      </c>
      <c r="F431" s="147" t="s">
        <v>2549</v>
      </c>
      <c r="G431" s="148" t="s">
        <v>262</v>
      </c>
      <c r="H431" s="149">
        <v>488</v>
      </c>
      <c r="I431" s="150"/>
      <c r="J431" s="151">
        <f>ROUND(I431*H431,2)</f>
        <v>0</v>
      </c>
      <c r="K431" s="147" t="s">
        <v>21</v>
      </c>
      <c r="L431" s="33"/>
      <c r="M431" s="152" t="s">
        <v>21</v>
      </c>
      <c r="N431" s="153" t="s">
        <v>48</v>
      </c>
      <c r="P431" s="136">
        <f>O431*H431</f>
        <v>0</v>
      </c>
      <c r="Q431" s="136">
        <v>1.2999999999999999E-4</v>
      </c>
      <c r="R431" s="136">
        <f>Q431*H431</f>
        <v>6.3439999999999996E-2</v>
      </c>
      <c r="S431" s="136">
        <v>0</v>
      </c>
      <c r="T431" s="137">
        <f>S431*H431</f>
        <v>0</v>
      </c>
      <c r="AR431" s="138" t="s">
        <v>153</v>
      </c>
      <c r="AT431" s="138" t="s">
        <v>165</v>
      </c>
      <c r="AU431" s="138" t="s">
        <v>87</v>
      </c>
      <c r="AY431" s="18" t="s">
        <v>137</v>
      </c>
      <c r="BE431" s="139">
        <f>IF(N431="základní",J431,0)</f>
        <v>0</v>
      </c>
      <c r="BF431" s="139">
        <f>IF(N431="snížená",J431,0)</f>
        <v>0</v>
      </c>
      <c r="BG431" s="139">
        <f>IF(N431="zákl. přenesená",J431,0)</f>
        <v>0</v>
      </c>
      <c r="BH431" s="139">
        <f>IF(N431="sníž. přenesená",J431,0)</f>
        <v>0</v>
      </c>
      <c r="BI431" s="139">
        <f>IF(N431="nulová",J431,0)</f>
        <v>0</v>
      </c>
      <c r="BJ431" s="18" t="s">
        <v>85</v>
      </c>
      <c r="BK431" s="139">
        <f>ROUND(I431*H431,2)</f>
        <v>0</v>
      </c>
      <c r="BL431" s="18" t="s">
        <v>153</v>
      </c>
      <c r="BM431" s="138" t="s">
        <v>2550</v>
      </c>
    </row>
    <row r="432" spans="2:65" s="1" customFormat="1" ht="11.25">
      <c r="B432" s="33"/>
      <c r="D432" s="140" t="s">
        <v>147</v>
      </c>
      <c r="F432" s="141" t="s">
        <v>2551</v>
      </c>
      <c r="I432" s="142"/>
      <c r="L432" s="33"/>
      <c r="M432" s="143"/>
      <c r="T432" s="54"/>
      <c r="AT432" s="18" t="s">
        <v>147</v>
      </c>
      <c r="AU432" s="18" t="s">
        <v>87</v>
      </c>
    </row>
    <row r="433" spans="2:65" s="1" customFormat="1" ht="16.5" customHeight="1">
      <c r="B433" s="33"/>
      <c r="C433" s="145" t="s">
        <v>381</v>
      </c>
      <c r="D433" s="145" t="s">
        <v>165</v>
      </c>
      <c r="E433" s="146" t="s">
        <v>2552</v>
      </c>
      <c r="F433" s="147" t="s">
        <v>2553</v>
      </c>
      <c r="G433" s="148" t="s">
        <v>262</v>
      </c>
      <c r="H433" s="149">
        <v>32</v>
      </c>
      <c r="I433" s="150"/>
      <c r="J433" s="151">
        <f>ROUND(I433*H433,2)</f>
        <v>0</v>
      </c>
      <c r="K433" s="147" t="s">
        <v>21</v>
      </c>
      <c r="L433" s="33"/>
      <c r="M433" s="152" t="s">
        <v>21</v>
      </c>
      <c r="N433" s="153" t="s">
        <v>48</v>
      </c>
      <c r="P433" s="136">
        <f>O433*H433</f>
        <v>0</v>
      </c>
      <c r="Q433" s="136">
        <v>2.7999999999999998E-4</v>
      </c>
      <c r="R433" s="136">
        <f>Q433*H433</f>
        <v>8.9599999999999992E-3</v>
      </c>
      <c r="S433" s="136">
        <v>0</v>
      </c>
      <c r="T433" s="137">
        <f>S433*H433</f>
        <v>0</v>
      </c>
      <c r="AR433" s="138" t="s">
        <v>153</v>
      </c>
      <c r="AT433" s="138" t="s">
        <v>165</v>
      </c>
      <c r="AU433" s="138" t="s">
        <v>87</v>
      </c>
      <c r="AY433" s="18" t="s">
        <v>137</v>
      </c>
      <c r="BE433" s="139">
        <f>IF(N433="základní",J433,0)</f>
        <v>0</v>
      </c>
      <c r="BF433" s="139">
        <f>IF(N433="snížená",J433,0)</f>
        <v>0</v>
      </c>
      <c r="BG433" s="139">
        <f>IF(N433="zákl. přenesená",J433,0)</f>
        <v>0</v>
      </c>
      <c r="BH433" s="139">
        <f>IF(N433="sníž. přenesená",J433,0)</f>
        <v>0</v>
      </c>
      <c r="BI433" s="139">
        <f>IF(N433="nulová",J433,0)</f>
        <v>0</v>
      </c>
      <c r="BJ433" s="18" t="s">
        <v>85</v>
      </c>
      <c r="BK433" s="139">
        <f>ROUND(I433*H433,2)</f>
        <v>0</v>
      </c>
      <c r="BL433" s="18" t="s">
        <v>153</v>
      </c>
      <c r="BM433" s="138" t="s">
        <v>2554</v>
      </c>
    </row>
    <row r="434" spans="2:65" s="1" customFormat="1" ht="11.25">
      <c r="B434" s="33"/>
      <c r="D434" s="140" t="s">
        <v>147</v>
      </c>
      <c r="F434" s="141" t="s">
        <v>2555</v>
      </c>
      <c r="I434" s="142"/>
      <c r="L434" s="33"/>
      <c r="M434" s="143"/>
      <c r="T434" s="54"/>
      <c r="AT434" s="18" t="s">
        <v>147</v>
      </c>
      <c r="AU434" s="18" t="s">
        <v>87</v>
      </c>
    </row>
    <row r="435" spans="2:65" s="1" customFormat="1" ht="16.5" customHeight="1">
      <c r="B435" s="33"/>
      <c r="C435" s="145" t="s">
        <v>385</v>
      </c>
      <c r="D435" s="145" t="s">
        <v>165</v>
      </c>
      <c r="E435" s="146" t="s">
        <v>2556</v>
      </c>
      <c r="F435" s="147" t="s">
        <v>2557</v>
      </c>
      <c r="G435" s="148" t="s">
        <v>168</v>
      </c>
      <c r="H435" s="149">
        <v>1</v>
      </c>
      <c r="I435" s="150"/>
      <c r="J435" s="151">
        <f>ROUND(I435*H435,2)</f>
        <v>0</v>
      </c>
      <c r="K435" s="147" t="s">
        <v>21</v>
      </c>
      <c r="L435" s="33"/>
      <c r="M435" s="152" t="s">
        <v>21</v>
      </c>
      <c r="N435" s="153" t="s">
        <v>48</v>
      </c>
      <c r="P435" s="136">
        <f>O435*H435</f>
        <v>0</v>
      </c>
      <c r="Q435" s="136">
        <v>0</v>
      </c>
      <c r="R435" s="136">
        <f>Q435*H435</f>
        <v>0</v>
      </c>
      <c r="S435" s="136">
        <v>0</v>
      </c>
      <c r="T435" s="137">
        <f>S435*H435</f>
        <v>0</v>
      </c>
      <c r="AR435" s="138" t="s">
        <v>153</v>
      </c>
      <c r="AT435" s="138" t="s">
        <v>165</v>
      </c>
      <c r="AU435" s="138" t="s">
        <v>87</v>
      </c>
      <c r="AY435" s="18" t="s">
        <v>137</v>
      </c>
      <c r="BE435" s="139">
        <f>IF(N435="základní",J435,0)</f>
        <v>0</v>
      </c>
      <c r="BF435" s="139">
        <f>IF(N435="snížená",J435,0)</f>
        <v>0</v>
      </c>
      <c r="BG435" s="139">
        <f>IF(N435="zákl. přenesená",J435,0)</f>
        <v>0</v>
      </c>
      <c r="BH435" s="139">
        <f>IF(N435="sníž. přenesená",J435,0)</f>
        <v>0</v>
      </c>
      <c r="BI435" s="139">
        <f>IF(N435="nulová",J435,0)</f>
        <v>0</v>
      </c>
      <c r="BJ435" s="18" t="s">
        <v>85</v>
      </c>
      <c r="BK435" s="139">
        <f>ROUND(I435*H435,2)</f>
        <v>0</v>
      </c>
      <c r="BL435" s="18" t="s">
        <v>153</v>
      </c>
      <c r="BM435" s="138" t="s">
        <v>2558</v>
      </c>
    </row>
    <row r="436" spans="2:65" s="1" customFormat="1" ht="11.25">
      <c r="B436" s="33"/>
      <c r="D436" s="140" t="s">
        <v>147</v>
      </c>
      <c r="F436" s="141" t="s">
        <v>2559</v>
      </c>
      <c r="I436" s="142"/>
      <c r="L436" s="33"/>
      <c r="M436" s="143"/>
      <c r="T436" s="54"/>
      <c r="AT436" s="18" t="s">
        <v>147</v>
      </c>
      <c r="AU436" s="18" t="s">
        <v>87</v>
      </c>
    </row>
    <row r="437" spans="2:65" s="1" customFormat="1" ht="19.5">
      <c r="B437" s="33"/>
      <c r="D437" s="140" t="s">
        <v>149</v>
      </c>
      <c r="F437" s="144" t="s">
        <v>2560</v>
      </c>
      <c r="I437" s="142"/>
      <c r="L437" s="33"/>
      <c r="M437" s="143"/>
      <c r="T437" s="54"/>
      <c r="AT437" s="18" t="s">
        <v>149</v>
      </c>
      <c r="AU437" s="18" t="s">
        <v>87</v>
      </c>
    </row>
    <row r="438" spans="2:65" s="1" customFormat="1" ht="16.5" customHeight="1">
      <c r="B438" s="33"/>
      <c r="C438" s="145" t="s">
        <v>389</v>
      </c>
      <c r="D438" s="145" t="s">
        <v>165</v>
      </c>
      <c r="E438" s="146" t="s">
        <v>2561</v>
      </c>
      <c r="F438" s="147" t="s">
        <v>2562</v>
      </c>
      <c r="G438" s="148" t="s">
        <v>574</v>
      </c>
      <c r="H438" s="149">
        <v>40.695</v>
      </c>
      <c r="I438" s="150"/>
      <c r="J438" s="151">
        <f>ROUND(I438*H438,2)</f>
        <v>0</v>
      </c>
      <c r="K438" s="147" t="s">
        <v>535</v>
      </c>
      <c r="L438" s="33"/>
      <c r="M438" s="152" t="s">
        <v>21</v>
      </c>
      <c r="N438" s="153" t="s">
        <v>48</v>
      </c>
      <c r="P438" s="136">
        <f>O438*H438</f>
        <v>0</v>
      </c>
      <c r="Q438" s="136">
        <v>0</v>
      </c>
      <c r="R438" s="136">
        <f>Q438*H438</f>
        <v>0</v>
      </c>
      <c r="S438" s="136">
        <v>2.4</v>
      </c>
      <c r="T438" s="137">
        <f>S438*H438</f>
        <v>97.667999999999992</v>
      </c>
      <c r="AR438" s="138" t="s">
        <v>153</v>
      </c>
      <c r="AT438" s="138" t="s">
        <v>165</v>
      </c>
      <c r="AU438" s="138" t="s">
        <v>87</v>
      </c>
      <c r="AY438" s="18" t="s">
        <v>137</v>
      </c>
      <c r="BE438" s="139">
        <f>IF(N438="základní",J438,0)</f>
        <v>0</v>
      </c>
      <c r="BF438" s="139">
        <f>IF(N438="snížená",J438,0)</f>
        <v>0</v>
      </c>
      <c r="BG438" s="139">
        <f>IF(N438="zákl. přenesená",J438,0)</f>
        <v>0</v>
      </c>
      <c r="BH438" s="139">
        <f>IF(N438="sníž. přenesená",J438,0)</f>
        <v>0</v>
      </c>
      <c r="BI438" s="139">
        <f>IF(N438="nulová",J438,0)</f>
        <v>0</v>
      </c>
      <c r="BJ438" s="18" t="s">
        <v>85</v>
      </c>
      <c r="BK438" s="139">
        <f>ROUND(I438*H438,2)</f>
        <v>0</v>
      </c>
      <c r="BL438" s="18" t="s">
        <v>153</v>
      </c>
      <c r="BM438" s="138" t="s">
        <v>2563</v>
      </c>
    </row>
    <row r="439" spans="2:65" s="1" customFormat="1" ht="11.25">
      <c r="B439" s="33"/>
      <c r="D439" s="140" t="s">
        <v>147</v>
      </c>
      <c r="F439" s="141" t="s">
        <v>2564</v>
      </c>
      <c r="I439" s="142"/>
      <c r="L439" s="33"/>
      <c r="M439" s="143"/>
      <c r="T439" s="54"/>
      <c r="AT439" s="18" t="s">
        <v>147</v>
      </c>
      <c r="AU439" s="18" t="s">
        <v>87</v>
      </c>
    </row>
    <row r="440" spans="2:65" s="1" customFormat="1" ht="11.25">
      <c r="B440" s="33"/>
      <c r="D440" s="163" t="s">
        <v>538</v>
      </c>
      <c r="F440" s="164" t="s">
        <v>2565</v>
      </c>
      <c r="I440" s="142"/>
      <c r="L440" s="33"/>
      <c r="M440" s="143"/>
      <c r="T440" s="54"/>
      <c r="AT440" s="18" t="s">
        <v>538</v>
      </c>
      <c r="AU440" s="18" t="s">
        <v>87</v>
      </c>
    </row>
    <row r="441" spans="2:65" s="1" customFormat="1" ht="19.5">
      <c r="B441" s="33"/>
      <c r="D441" s="140" t="s">
        <v>149</v>
      </c>
      <c r="F441" s="144" t="s">
        <v>2566</v>
      </c>
      <c r="I441" s="142"/>
      <c r="L441" s="33"/>
      <c r="M441" s="143"/>
      <c r="T441" s="54"/>
      <c r="AT441" s="18" t="s">
        <v>149</v>
      </c>
      <c r="AU441" s="18" t="s">
        <v>87</v>
      </c>
    </row>
    <row r="442" spans="2:65" s="13" customFormat="1" ht="11.25">
      <c r="B442" s="165"/>
      <c r="D442" s="140" t="s">
        <v>253</v>
      </c>
      <c r="E442" s="166" t="s">
        <v>21</v>
      </c>
      <c r="F442" s="167" t="s">
        <v>2567</v>
      </c>
      <c r="H442" s="166" t="s">
        <v>21</v>
      </c>
      <c r="I442" s="168"/>
      <c r="L442" s="165"/>
      <c r="M442" s="169"/>
      <c r="T442" s="170"/>
      <c r="AT442" s="166" t="s">
        <v>253</v>
      </c>
      <c r="AU442" s="166" t="s">
        <v>87</v>
      </c>
      <c r="AV442" s="13" t="s">
        <v>85</v>
      </c>
      <c r="AW442" s="13" t="s">
        <v>38</v>
      </c>
      <c r="AX442" s="13" t="s">
        <v>77</v>
      </c>
      <c r="AY442" s="166" t="s">
        <v>137</v>
      </c>
    </row>
    <row r="443" spans="2:65" s="13" customFormat="1" ht="11.25">
      <c r="B443" s="165"/>
      <c r="D443" s="140" t="s">
        <v>253</v>
      </c>
      <c r="E443" s="166" t="s">
        <v>21</v>
      </c>
      <c r="F443" s="167" t="s">
        <v>2568</v>
      </c>
      <c r="H443" s="166" t="s">
        <v>21</v>
      </c>
      <c r="I443" s="168"/>
      <c r="L443" s="165"/>
      <c r="M443" s="169"/>
      <c r="T443" s="170"/>
      <c r="AT443" s="166" t="s">
        <v>253</v>
      </c>
      <c r="AU443" s="166" t="s">
        <v>87</v>
      </c>
      <c r="AV443" s="13" t="s">
        <v>85</v>
      </c>
      <c r="AW443" s="13" t="s">
        <v>38</v>
      </c>
      <c r="AX443" s="13" t="s">
        <v>77</v>
      </c>
      <c r="AY443" s="166" t="s">
        <v>137</v>
      </c>
    </row>
    <row r="444" spans="2:65" s="12" customFormat="1" ht="11.25">
      <c r="B444" s="154"/>
      <c r="D444" s="140" t="s">
        <v>253</v>
      </c>
      <c r="E444" s="155" t="s">
        <v>21</v>
      </c>
      <c r="F444" s="156" t="s">
        <v>2569</v>
      </c>
      <c r="H444" s="157">
        <v>20.954999999999998</v>
      </c>
      <c r="I444" s="158"/>
      <c r="L444" s="154"/>
      <c r="M444" s="159"/>
      <c r="T444" s="160"/>
      <c r="AT444" s="155" t="s">
        <v>253</v>
      </c>
      <c r="AU444" s="155" t="s">
        <v>87</v>
      </c>
      <c r="AV444" s="12" t="s">
        <v>87</v>
      </c>
      <c r="AW444" s="12" t="s">
        <v>38</v>
      </c>
      <c r="AX444" s="12" t="s">
        <v>77</v>
      </c>
      <c r="AY444" s="155" t="s">
        <v>137</v>
      </c>
    </row>
    <row r="445" spans="2:65" s="13" customFormat="1" ht="11.25">
      <c r="B445" s="165"/>
      <c r="D445" s="140" t="s">
        <v>253</v>
      </c>
      <c r="E445" s="166" t="s">
        <v>21</v>
      </c>
      <c r="F445" s="167" t="s">
        <v>2570</v>
      </c>
      <c r="H445" s="166" t="s">
        <v>21</v>
      </c>
      <c r="I445" s="168"/>
      <c r="L445" s="165"/>
      <c r="M445" s="169"/>
      <c r="T445" s="170"/>
      <c r="AT445" s="166" t="s">
        <v>253</v>
      </c>
      <c r="AU445" s="166" t="s">
        <v>87</v>
      </c>
      <c r="AV445" s="13" t="s">
        <v>85</v>
      </c>
      <c r="AW445" s="13" t="s">
        <v>38</v>
      </c>
      <c r="AX445" s="13" t="s">
        <v>77</v>
      </c>
      <c r="AY445" s="166" t="s">
        <v>137</v>
      </c>
    </row>
    <row r="446" spans="2:65" s="12" customFormat="1" ht="11.25">
      <c r="B446" s="154"/>
      <c r="D446" s="140" t="s">
        <v>253</v>
      </c>
      <c r="E446" s="155" t="s">
        <v>21</v>
      </c>
      <c r="F446" s="156" t="s">
        <v>2571</v>
      </c>
      <c r="H446" s="157">
        <v>0.24</v>
      </c>
      <c r="I446" s="158"/>
      <c r="L446" s="154"/>
      <c r="M446" s="159"/>
      <c r="T446" s="160"/>
      <c r="AT446" s="155" t="s">
        <v>253</v>
      </c>
      <c r="AU446" s="155" t="s">
        <v>87</v>
      </c>
      <c r="AV446" s="12" t="s">
        <v>87</v>
      </c>
      <c r="AW446" s="12" t="s">
        <v>38</v>
      </c>
      <c r="AX446" s="12" t="s">
        <v>77</v>
      </c>
      <c r="AY446" s="155" t="s">
        <v>137</v>
      </c>
    </row>
    <row r="447" spans="2:65" s="13" customFormat="1" ht="11.25">
      <c r="B447" s="165"/>
      <c r="D447" s="140" t="s">
        <v>253</v>
      </c>
      <c r="E447" s="166" t="s">
        <v>21</v>
      </c>
      <c r="F447" s="167" t="s">
        <v>2572</v>
      </c>
      <c r="H447" s="166" t="s">
        <v>21</v>
      </c>
      <c r="I447" s="168"/>
      <c r="L447" s="165"/>
      <c r="M447" s="169"/>
      <c r="T447" s="170"/>
      <c r="AT447" s="166" t="s">
        <v>253</v>
      </c>
      <c r="AU447" s="166" t="s">
        <v>87</v>
      </c>
      <c r="AV447" s="13" t="s">
        <v>85</v>
      </c>
      <c r="AW447" s="13" t="s">
        <v>38</v>
      </c>
      <c r="AX447" s="13" t="s">
        <v>77</v>
      </c>
      <c r="AY447" s="166" t="s">
        <v>137</v>
      </c>
    </row>
    <row r="448" spans="2:65" s="12" customFormat="1" ht="11.25">
      <c r="B448" s="154"/>
      <c r="D448" s="140" t="s">
        <v>253</v>
      </c>
      <c r="E448" s="155" t="s">
        <v>21</v>
      </c>
      <c r="F448" s="156" t="s">
        <v>2573</v>
      </c>
      <c r="H448" s="157">
        <v>19.5</v>
      </c>
      <c r="I448" s="158"/>
      <c r="L448" s="154"/>
      <c r="M448" s="159"/>
      <c r="T448" s="160"/>
      <c r="AT448" s="155" t="s">
        <v>253</v>
      </c>
      <c r="AU448" s="155" t="s">
        <v>87</v>
      </c>
      <c r="AV448" s="12" t="s">
        <v>87</v>
      </c>
      <c r="AW448" s="12" t="s">
        <v>38</v>
      </c>
      <c r="AX448" s="12" t="s">
        <v>77</v>
      </c>
      <c r="AY448" s="155" t="s">
        <v>137</v>
      </c>
    </row>
    <row r="449" spans="2:65" s="14" customFormat="1" ht="11.25">
      <c r="B449" s="178"/>
      <c r="D449" s="140" t="s">
        <v>253</v>
      </c>
      <c r="E449" s="179" t="s">
        <v>2574</v>
      </c>
      <c r="F449" s="180" t="s">
        <v>837</v>
      </c>
      <c r="H449" s="181">
        <v>40.695</v>
      </c>
      <c r="I449" s="182"/>
      <c r="L449" s="178"/>
      <c r="M449" s="183"/>
      <c r="T449" s="184"/>
      <c r="AT449" s="179" t="s">
        <v>253</v>
      </c>
      <c r="AU449" s="179" t="s">
        <v>87</v>
      </c>
      <c r="AV449" s="14" t="s">
        <v>153</v>
      </c>
      <c r="AW449" s="14" t="s">
        <v>38</v>
      </c>
      <c r="AX449" s="14" t="s">
        <v>85</v>
      </c>
      <c r="AY449" s="179" t="s">
        <v>137</v>
      </c>
    </row>
    <row r="450" spans="2:65" s="1" customFormat="1" ht="16.5" customHeight="1">
      <c r="B450" s="33"/>
      <c r="C450" s="145" t="s">
        <v>392</v>
      </c>
      <c r="D450" s="145" t="s">
        <v>165</v>
      </c>
      <c r="E450" s="146" t="s">
        <v>2575</v>
      </c>
      <c r="F450" s="147" t="s">
        <v>2576</v>
      </c>
      <c r="G450" s="148" t="s">
        <v>168</v>
      </c>
      <c r="H450" s="149">
        <v>1</v>
      </c>
      <c r="I450" s="150"/>
      <c r="J450" s="151">
        <f>ROUND(I450*H450,2)</f>
        <v>0</v>
      </c>
      <c r="K450" s="147" t="s">
        <v>21</v>
      </c>
      <c r="L450" s="33"/>
      <c r="M450" s="152" t="s">
        <v>21</v>
      </c>
      <c r="N450" s="153" t="s">
        <v>48</v>
      </c>
      <c r="P450" s="136">
        <f>O450*H450</f>
        <v>0</v>
      </c>
      <c r="Q450" s="136">
        <v>0</v>
      </c>
      <c r="R450" s="136">
        <f>Q450*H450</f>
        <v>0</v>
      </c>
      <c r="S450" s="136">
        <v>0</v>
      </c>
      <c r="T450" s="137">
        <f>S450*H450</f>
        <v>0</v>
      </c>
      <c r="AR450" s="138" t="s">
        <v>153</v>
      </c>
      <c r="AT450" s="138" t="s">
        <v>165</v>
      </c>
      <c r="AU450" s="138" t="s">
        <v>87</v>
      </c>
      <c r="AY450" s="18" t="s">
        <v>137</v>
      </c>
      <c r="BE450" s="139">
        <f>IF(N450="základní",J450,0)</f>
        <v>0</v>
      </c>
      <c r="BF450" s="139">
        <f>IF(N450="snížená",J450,0)</f>
        <v>0</v>
      </c>
      <c r="BG450" s="139">
        <f>IF(N450="zákl. přenesená",J450,0)</f>
        <v>0</v>
      </c>
      <c r="BH450" s="139">
        <f>IF(N450="sníž. přenesená",J450,0)</f>
        <v>0</v>
      </c>
      <c r="BI450" s="139">
        <f>IF(N450="nulová",J450,0)</f>
        <v>0</v>
      </c>
      <c r="BJ450" s="18" t="s">
        <v>85</v>
      </c>
      <c r="BK450" s="139">
        <f>ROUND(I450*H450,2)</f>
        <v>0</v>
      </c>
      <c r="BL450" s="18" t="s">
        <v>153</v>
      </c>
      <c r="BM450" s="138" t="s">
        <v>2577</v>
      </c>
    </row>
    <row r="451" spans="2:65" s="1" customFormat="1" ht="11.25">
      <c r="B451" s="33"/>
      <c r="D451" s="140" t="s">
        <v>147</v>
      </c>
      <c r="F451" s="141" t="s">
        <v>2578</v>
      </c>
      <c r="I451" s="142"/>
      <c r="L451" s="33"/>
      <c r="M451" s="143"/>
      <c r="T451" s="54"/>
      <c r="AT451" s="18" t="s">
        <v>147</v>
      </c>
      <c r="AU451" s="18" t="s">
        <v>87</v>
      </c>
    </row>
    <row r="452" spans="2:65" s="1" customFormat="1" ht="19.5">
      <c r="B452" s="33"/>
      <c r="D452" s="140" t="s">
        <v>149</v>
      </c>
      <c r="F452" s="144" t="s">
        <v>2560</v>
      </c>
      <c r="I452" s="142"/>
      <c r="L452" s="33"/>
      <c r="M452" s="143"/>
      <c r="T452" s="54"/>
      <c r="AT452" s="18" t="s">
        <v>149</v>
      </c>
      <c r="AU452" s="18" t="s">
        <v>87</v>
      </c>
    </row>
    <row r="453" spans="2:65" s="1" customFormat="1" ht="16.5" customHeight="1">
      <c r="B453" s="33"/>
      <c r="C453" s="145" t="s">
        <v>395</v>
      </c>
      <c r="D453" s="145" t="s">
        <v>165</v>
      </c>
      <c r="E453" s="146" t="s">
        <v>2579</v>
      </c>
      <c r="F453" s="147" t="s">
        <v>2580</v>
      </c>
      <c r="G453" s="148" t="s">
        <v>168</v>
      </c>
      <c r="H453" s="149">
        <v>1</v>
      </c>
      <c r="I453" s="150"/>
      <c r="J453" s="151">
        <f>ROUND(I453*H453,2)</f>
        <v>0</v>
      </c>
      <c r="K453" s="147" t="s">
        <v>21</v>
      </c>
      <c r="L453" s="33"/>
      <c r="M453" s="152" t="s">
        <v>21</v>
      </c>
      <c r="N453" s="153" t="s">
        <v>48</v>
      </c>
      <c r="P453" s="136">
        <f>O453*H453</f>
        <v>0</v>
      </c>
      <c r="Q453" s="136">
        <v>0</v>
      </c>
      <c r="R453" s="136">
        <f>Q453*H453</f>
        <v>0</v>
      </c>
      <c r="S453" s="136">
        <v>0</v>
      </c>
      <c r="T453" s="137">
        <f>S453*H453</f>
        <v>0</v>
      </c>
      <c r="AR453" s="138" t="s">
        <v>153</v>
      </c>
      <c r="AT453" s="138" t="s">
        <v>165</v>
      </c>
      <c r="AU453" s="138" t="s">
        <v>87</v>
      </c>
      <c r="AY453" s="18" t="s">
        <v>137</v>
      </c>
      <c r="BE453" s="139">
        <f>IF(N453="základní",J453,0)</f>
        <v>0</v>
      </c>
      <c r="BF453" s="139">
        <f>IF(N453="snížená",J453,0)</f>
        <v>0</v>
      </c>
      <c r="BG453" s="139">
        <f>IF(N453="zákl. přenesená",J453,0)</f>
        <v>0</v>
      </c>
      <c r="BH453" s="139">
        <f>IF(N453="sníž. přenesená",J453,0)</f>
        <v>0</v>
      </c>
      <c r="BI453" s="139">
        <f>IF(N453="nulová",J453,0)</f>
        <v>0</v>
      </c>
      <c r="BJ453" s="18" t="s">
        <v>85</v>
      </c>
      <c r="BK453" s="139">
        <f>ROUND(I453*H453,2)</f>
        <v>0</v>
      </c>
      <c r="BL453" s="18" t="s">
        <v>153</v>
      </c>
      <c r="BM453" s="138" t="s">
        <v>2581</v>
      </c>
    </row>
    <row r="454" spans="2:65" s="1" customFormat="1" ht="11.25">
      <c r="B454" s="33"/>
      <c r="D454" s="140" t="s">
        <v>147</v>
      </c>
      <c r="F454" s="141" t="s">
        <v>2582</v>
      </c>
      <c r="I454" s="142"/>
      <c r="L454" s="33"/>
      <c r="M454" s="143"/>
      <c r="T454" s="54"/>
      <c r="AT454" s="18" t="s">
        <v>147</v>
      </c>
      <c r="AU454" s="18" t="s">
        <v>87</v>
      </c>
    </row>
    <row r="455" spans="2:65" s="1" customFormat="1" ht="19.5">
      <c r="B455" s="33"/>
      <c r="D455" s="140" t="s">
        <v>149</v>
      </c>
      <c r="F455" s="144" t="s">
        <v>2560</v>
      </c>
      <c r="I455" s="142"/>
      <c r="L455" s="33"/>
      <c r="M455" s="143"/>
      <c r="T455" s="54"/>
      <c r="AT455" s="18" t="s">
        <v>149</v>
      </c>
      <c r="AU455" s="18" t="s">
        <v>87</v>
      </c>
    </row>
    <row r="456" spans="2:65" s="1" customFormat="1" ht="16.5" customHeight="1">
      <c r="B456" s="33"/>
      <c r="C456" s="145" t="s">
        <v>400</v>
      </c>
      <c r="D456" s="145" t="s">
        <v>165</v>
      </c>
      <c r="E456" s="146" t="s">
        <v>2583</v>
      </c>
      <c r="F456" s="147" t="s">
        <v>2584</v>
      </c>
      <c r="G456" s="148" t="s">
        <v>168</v>
      </c>
      <c r="H456" s="149">
        <v>1</v>
      </c>
      <c r="I456" s="150"/>
      <c r="J456" s="151">
        <f>ROUND(I456*H456,2)</f>
        <v>0</v>
      </c>
      <c r="K456" s="147" t="s">
        <v>21</v>
      </c>
      <c r="L456" s="33"/>
      <c r="M456" s="152" t="s">
        <v>21</v>
      </c>
      <c r="N456" s="153" t="s">
        <v>48</v>
      </c>
      <c r="P456" s="136">
        <f>O456*H456</f>
        <v>0</v>
      </c>
      <c r="Q456" s="136">
        <v>0</v>
      </c>
      <c r="R456" s="136">
        <f>Q456*H456</f>
        <v>0</v>
      </c>
      <c r="S456" s="136">
        <v>0</v>
      </c>
      <c r="T456" s="137">
        <f>S456*H456</f>
        <v>0</v>
      </c>
      <c r="AR456" s="138" t="s">
        <v>153</v>
      </c>
      <c r="AT456" s="138" t="s">
        <v>165</v>
      </c>
      <c r="AU456" s="138" t="s">
        <v>87</v>
      </c>
      <c r="AY456" s="18" t="s">
        <v>137</v>
      </c>
      <c r="BE456" s="139">
        <f>IF(N456="základní",J456,0)</f>
        <v>0</v>
      </c>
      <c r="BF456" s="139">
        <f>IF(N456="snížená",J456,0)</f>
        <v>0</v>
      </c>
      <c r="BG456" s="139">
        <f>IF(N456="zákl. přenesená",J456,0)</f>
        <v>0</v>
      </c>
      <c r="BH456" s="139">
        <f>IF(N456="sníž. přenesená",J456,0)</f>
        <v>0</v>
      </c>
      <c r="BI456" s="139">
        <f>IF(N456="nulová",J456,0)</f>
        <v>0</v>
      </c>
      <c r="BJ456" s="18" t="s">
        <v>85</v>
      </c>
      <c r="BK456" s="139">
        <f>ROUND(I456*H456,2)</f>
        <v>0</v>
      </c>
      <c r="BL456" s="18" t="s">
        <v>153</v>
      </c>
      <c r="BM456" s="138" t="s">
        <v>2585</v>
      </c>
    </row>
    <row r="457" spans="2:65" s="1" customFormat="1" ht="11.25">
      <c r="B457" s="33"/>
      <c r="D457" s="140" t="s">
        <v>147</v>
      </c>
      <c r="F457" s="141" t="s">
        <v>2586</v>
      </c>
      <c r="I457" s="142"/>
      <c r="L457" s="33"/>
      <c r="M457" s="143"/>
      <c r="T457" s="54"/>
      <c r="AT457" s="18" t="s">
        <v>147</v>
      </c>
      <c r="AU457" s="18" t="s">
        <v>87</v>
      </c>
    </row>
    <row r="458" spans="2:65" s="1" customFormat="1" ht="19.5">
      <c r="B458" s="33"/>
      <c r="D458" s="140" t="s">
        <v>149</v>
      </c>
      <c r="F458" s="144" t="s">
        <v>2560</v>
      </c>
      <c r="I458" s="142"/>
      <c r="L458" s="33"/>
      <c r="M458" s="143"/>
      <c r="T458" s="54"/>
      <c r="AT458" s="18" t="s">
        <v>149</v>
      </c>
      <c r="AU458" s="18" t="s">
        <v>87</v>
      </c>
    </row>
    <row r="459" spans="2:65" s="1" customFormat="1" ht="16.5" customHeight="1">
      <c r="B459" s="33"/>
      <c r="C459" s="145" t="s">
        <v>404</v>
      </c>
      <c r="D459" s="145" t="s">
        <v>165</v>
      </c>
      <c r="E459" s="146" t="s">
        <v>2587</v>
      </c>
      <c r="F459" s="147" t="s">
        <v>2588</v>
      </c>
      <c r="G459" s="148" t="s">
        <v>168</v>
      </c>
      <c r="H459" s="149">
        <v>1</v>
      </c>
      <c r="I459" s="150"/>
      <c r="J459" s="151">
        <f>ROUND(I459*H459,2)</f>
        <v>0</v>
      </c>
      <c r="K459" s="147" t="s">
        <v>21</v>
      </c>
      <c r="L459" s="33"/>
      <c r="M459" s="152" t="s">
        <v>21</v>
      </c>
      <c r="N459" s="153" t="s">
        <v>48</v>
      </c>
      <c r="P459" s="136">
        <f>O459*H459</f>
        <v>0</v>
      </c>
      <c r="Q459" s="136">
        <v>0</v>
      </c>
      <c r="R459" s="136">
        <f>Q459*H459</f>
        <v>0</v>
      </c>
      <c r="S459" s="136">
        <v>0</v>
      </c>
      <c r="T459" s="137">
        <f>S459*H459</f>
        <v>0</v>
      </c>
      <c r="AR459" s="138" t="s">
        <v>153</v>
      </c>
      <c r="AT459" s="138" t="s">
        <v>165</v>
      </c>
      <c r="AU459" s="138" t="s">
        <v>87</v>
      </c>
      <c r="AY459" s="18" t="s">
        <v>137</v>
      </c>
      <c r="BE459" s="139">
        <f>IF(N459="základní",J459,0)</f>
        <v>0</v>
      </c>
      <c r="BF459" s="139">
        <f>IF(N459="snížená",J459,0)</f>
        <v>0</v>
      </c>
      <c r="BG459" s="139">
        <f>IF(N459="zákl. přenesená",J459,0)</f>
        <v>0</v>
      </c>
      <c r="BH459" s="139">
        <f>IF(N459="sníž. přenesená",J459,0)</f>
        <v>0</v>
      </c>
      <c r="BI459" s="139">
        <f>IF(N459="nulová",J459,0)</f>
        <v>0</v>
      </c>
      <c r="BJ459" s="18" t="s">
        <v>85</v>
      </c>
      <c r="BK459" s="139">
        <f>ROUND(I459*H459,2)</f>
        <v>0</v>
      </c>
      <c r="BL459" s="18" t="s">
        <v>153</v>
      </c>
      <c r="BM459" s="138" t="s">
        <v>2589</v>
      </c>
    </row>
    <row r="460" spans="2:65" s="1" customFormat="1" ht="11.25">
      <c r="B460" s="33"/>
      <c r="D460" s="140" t="s">
        <v>147</v>
      </c>
      <c r="F460" s="141" t="s">
        <v>2590</v>
      </c>
      <c r="I460" s="142"/>
      <c r="L460" s="33"/>
      <c r="M460" s="143"/>
      <c r="T460" s="54"/>
      <c r="AT460" s="18" t="s">
        <v>147</v>
      </c>
      <c r="AU460" s="18" t="s">
        <v>87</v>
      </c>
    </row>
    <row r="461" spans="2:65" s="1" customFormat="1" ht="19.5">
      <c r="B461" s="33"/>
      <c r="D461" s="140" t="s">
        <v>149</v>
      </c>
      <c r="F461" s="144" t="s">
        <v>2560</v>
      </c>
      <c r="I461" s="142"/>
      <c r="L461" s="33"/>
      <c r="M461" s="143"/>
      <c r="T461" s="54"/>
      <c r="AT461" s="18" t="s">
        <v>149</v>
      </c>
      <c r="AU461" s="18" t="s">
        <v>87</v>
      </c>
    </row>
    <row r="462" spans="2:65" s="1" customFormat="1" ht="16.5" customHeight="1">
      <c r="B462" s="33"/>
      <c r="C462" s="145" t="s">
        <v>408</v>
      </c>
      <c r="D462" s="145" t="s">
        <v>165</v>
      </c>
      <c r="E462" s="146" t="s">
        <v>2591</v>
      </c>
      <c r="F462" s="147" t="s">
        <v>2592</v>
      </c>
      <c r="G462" s="148" t="s">
        <v>168</v>
      </c>
      <c r="H462" s="149">
        <v>1</v>
      </c>
      <c r="I462" s="150"/>
      <c r="J462" s="151">
        <f>ROUND(I462*H462,2)</f>
        <v>0</v>
      </c>
      <c r="K462" s="147" t="s">
        <v>21</v>
      </c>
      <c r="L462" s="33"/>
      <c r="M462" s="152" t="s">
        <v>21</v>
      </c>
      <c r="N462" s="153" t="s">
        <v>48</v>
      </c>
      <c r="P462" s="136">
        <f>O462*H462</f>
        <v>0</v>
      </c>
      <c r="Q462" s="136">
        <v>0</v>
      </c>
      <c r="R462" s="136">
        <f>Q462*H462</f>
        <v>0</v>
      </c>
      <c r="S462" s="136">
        <v>0</v>
      </c>
      <c r="T462" s="137">
        <f>S462*H462</f>
        <v>0</v>
      </c>
      <c r="AR462" s="138" t="s">
        <v>153</v>
      </c>
      <c r="AT462" s="138" t="s">
        <v>165</v>
      </c>
      <c r="AU462" s="138" t="s">
        <v>87</v>
      </c>
      <c r="AY462" s="18" t="s">
        <v>137</v>
      </c>
      <c r="BE462" s="139">
        <f>IF(N462="základní",J462,0)</f>
        <v>0</v>
      </c>
      <c r="BF462" s="139">
        <f>IF(N462="snížená",J462,0)</f>
        <v>0</v>
      </c>
      <c r="BG462" s="139">
        <f>IF(N462="zákl. přenesená",J462,0)</f>
        <v>0</v>
      </c>
      <c r="BH462" s="139">
        <f>IF(N462="sníž. přenesená",J462,0)</f>
        <v>0</v>
      </c>
      <c r="BI462" s="139">
        <f>IF(N462="nulová",J462,0)</f>
        <v>0</v>
      </c>
      <c r="BJ462" s="18" t="s">
        <v>85</v>
      </c>
      <c r="BK462" s="139">
        <f>ROUND(I462*H462,2)</f>
        <v>0</v>
      </c>
      <c r="BL462" s="18" t="s">
        <v>153</v>
      </c>
      <c r="BM462" s="138" t="s">
        <v>2593</v>
      </c>
    </row>
    <row r="463" spans="2:65" s="1" customFormat="1" ht="19.5">
      <c r="B463" s="33"/>
      <c r="D463" s="140" t="s">
        <v>147</v>
      </c>
      <c r="F463" s="141" t="s">
        <v>2594</v>
      </c>
      <c r="I463" s="142"/>
      <c r="L463" s="33"/>
      <c r="M463" s="143"/>
      <c r="T463" s="54"/>
      <c r="AT463" s="18" t="s">
        <v>147</v>
      </c>
      <c r="AU463" s="18" t="s">
        <v>87</v>
      </c>
    </row>
    <row r="464" spans="2:65" s="1" customFormat="1" ht="19.5">
      <c r="B464" s="33"/>
      <c r="D464" s="140" t="s">
        <v>149</v>
      </c>
      <c r="F464" s="144" t="s">
        <v>2560</v>
      </c>
      <c r="I464" s="142"/>
      <c r="L464" s="33"/>
      <c r="M464" s="143"/>
      <c r="T464" s="54"/>
      <c r="AT464" s="18" t="s">
        <v>149</v>
      </c>
      <c r="AU464" s="18" t="s">
        <v>87</v>
      </c>
    </row>
    <row r="465" spans="2:65" s="1" customFormat="1" ht="16.5" customHeight="1">
      <c r="B465" s="33"/>
      <c r="C465" s="145" t="s">
        <v>412</v>
      </c>
      <c r="D465" s="145" t="s">
        <v>165</v>
      </c>
      <c r="E465" s="146" t="s">
        <v>2595</v>
      </c>
      <c r="F465" s="147" t="s">
        <v>2596</v>
      </c>
      <c r="G465" s="148" t="s">
        <v>168</v>
      </c>
      <c r="H465" s="149">
        <v>1</v>
      </c>
      <c r="I465" s="150"/>
      <c r="J465" s="151">
        <f>ROUND(I465*H465,2)</f>
        <v>0</v>
      </c>
      <c r="K465" s="147" t="s">
        <v>21</v>
      </c>
      <c r="L465" s="33"/>
      <c r="M465" s="152" t="s">
        <v>21</v>
      </c>
      <c r="N465" s="153" t="s">
        <v>48</v>
      </c>
      <c r="P465" s="136">
        <f>O465*H465</f>
        <v>0</v>
      </c>
      <c r="Q465" s="136">
        <v>0</v>
      </c>
      <c r="R465" s="136">
        <f>Q465*H465</f>
        <v>0</v>
      </c>
      <c r="S465" s="136">
        <v>0</v>
      </c>
      <c r="T465" s="137">
        <f>S465*H465</f>
        <v>0</v>
      </c>
      <c r="AR465" s="138" t="s">
        <v>153</v>
      </c>
      <c r="AT465" s="138" t="s">
        <v>165</v>
      </c>
      <c r="AU465" s="138" t="s">
        <v>87</v>
      </c>
      <c r="AY465" s="18" t="s">
        <v>137</v>
      </c>
      <c r="BE465" s="139">
        <f>IF(N465="základní",J465,0)</f>
        <v>0</v>
      </c>
      <c r="BF465" s="139">
        <f>IF(N465="snížená",J465,0)</f>
        <v>0</v>
      </c>
      <c r="BG465" s="139">
        <f>IF(N465="zákl. přenesená",J465,0)</f>
        <v>0</v>
      </c>
      <c r="BH465" s="139">
        <f>IF(N465="sníž. přenesená",J465,0)</f>
        <v>0</v>
      </c>
      <c r="BI465" s="139">
        <f>IF(N465="nulová",J465,0)</f>
        <v>0</v>
      </c>
      <c r="BJ465" s="18" t="s">
        <v>85</v>
      </c>
      <c r="BK465" s="139">
        <f>ROUND(I465*H465,2)</f>
        <v>0</v>
      </c>
      <c r="BL465" s="18" t="s">
        <v>153</v>
      </c>
      <c r="BM465" s="138" t="s">
        <v>2597</v>
      </c>
    </row>
    <row r="466" spans="2:65" s="1" customFormat="1" ht="11.25">
      <c r="B466" s="33"/>
      <c r="D466" s="140" t="s">
        <v>147</v>
      </c>
      <c r="F466" s="141" t="s">
        <v>2598</v>
      </c>
      <c r="I466" s="142"/>
      <c r="L466" s="33"/>
      <c r="M466" s="143"/>
      <c r="T466" s="54"/>
      <c r="AT466" s="18" t="s">
        <v>147</v>
      </c>
      <c r="AU466" s="18" t="s">
        <v>87</v>
      </c>
    </row>
    <row r="467" spans="2:65" s="1" customFormat="1" ht="19.5">
      <c r="B467" s="33"/>
      <c r="D467" s="140" t="s">
        <v>149</v>
      </c>
      <c r="F467" s="144" t="s">
        <v>2560</v>
      </c>
      <c r="I467" s="142"/>
      <c r="L467" s="33"/>
      <c r="M467" s="143"/>
      <c r="T467" s="54"/>
      <c r="AT467" s="18" t="s">
        <v>149</v>
      </c>
      <c r="AU467" s="18" t="s">
        <v>87</v>
      </c>
    </row>
    <row r="468" spans="2:65" s="1" customFormat="1" ht="16.5" customHeight="1">
      <c r="B468" s="33"/>
      <c r="C468" s="145" t="s">
        <v>146</v>
      </c>
      <c r="D468" s="145" t="s">
        <v>165</v>
      </c>
      <c r="E468" s="146" t="s">
        <v>2599</v>
      </c>
      <c r="F468" s="147" t="s">
        <v>2600</v>
      </c>
      <c r="G468" s="148" t="s">
        <v>168</v>
      </c>
      <c r="H468" s="149">
        <v>2</v>
      </c>
      <c r="I468" s="150"/>
      <c r="J468" s="151">
        <f>ROUND(I468*H468,2)</f>
        <v>0</v>
      </c>
      <c r="K468" s="147" t="s">
        <v>21</v>
      </c>
      <c r="L468" s="33"/>
      <c r="M468" s="152" t="s">
        <v>21</v>
      </c>
      <c r="N468" s="153" t="s">
        <v>48</v>
      </c>
      <c r="P468" s="136">
        <f>O468*H468</f>
        <v>0</v>
      </c>
      <c r="Q468" s="136">
        <v>0</v>
      </c>
      <c r="R468" s="136">
        <f>Q468*H468</f>
        <v>0</v>
      </c>
      <c r="S468" s="136">
        <v>0</v>
      </c>
      <c r="T468" s="137">
        <f>S468*H468</f>
        <v>0</v>
      </c>
      <c r="AR468" s="138" t="s">
        <v>153</v>
      </c>
      <c r="AT468" s="138" t="s">
        <v>165</v>
      </c>
      <c r="AU468" s="138" t="s">
        <v>87</v>
      </c>
      <c r="AY468" s="18" t="s">
        <v>137</v>
      </c>
      <c r="BE468" s="139">
        <f>IF(N468="základní",J468,0)</f>
        <v>0</v>
      </c>
      <c r="BF468" s="139">
        <f>IF(N468="snížená",J468,0)</f>
        <v>0</v>
      </c>
      <c r="BG468" s="139">
        <f>IF(N468="zákl. přenesená",J468,0)</f>
        <v>0</v>
      </c>
      <c r="BH468" s="139">
        <f>IF(N468="sníž. přenesená",J468,0)</f>
        <v>0</v>
      </c>
      <c r="BI468" s="139">
        <f>IF(N468="nulová",J468,0)</f>
        <v>0</v>
      </c>
      <c r="BJ468" s="18" t="s">
        <v>85</v>
      </c>
      <c r="BK468" s="139">
        <f>ROUND(I468*H468,2)</f>
        <v>0</v>
      </c>
      <c r="BL468" s="18" t="s">
        <v>153</v>
      </c>
      <c r="BM468" s="138" t="s">
        <v>2601</v>
      </c>
    </row>
    <row r="469" spans="2:65" s="1" customFormat="1" ht="11.25">
      <c r="B469" s="33"/>
      <c r="D469" s="140" t="s">
        <v>147</v>
      </c>
      <c r="F469" s="141" t="s">
        <v>2602</v>
      </c>
      <c r="I469" s="142"/>
      <c r="L469" s="33"/>
      <c r="M469" s="143"/>
      <c r="T469" s="54"/>
      <c r="AT469" s="18" t="s">
        <v>147</v>
      </c>
      <c r="AU469" s="18" t="s">
        <v>87</v>
      </c>
    </row>
    <row r="470" spans="2:65" s="1" customFormat="1" ht="16.5" customHeight="1">
      <c r="B470" s="33"/>
      <c r="C470" s="145" t="s">
        <v>419</v>
      </c>
      <c r="D470" s="145" t="s">
        <v>165</v>
      </c>
      <c r="E470" s="146" t="s">
        <v>1671</v>
      </c>
      <c r="F470" s="147" t="s">
        <v>1672</v>
      </c>
      <c r="G470" s="148" t="s">
        <v>213</v>
      </c>
      <c r="H470" s="149">
        <v>3.8</v>
      </c>
      <c r="I470" s="150"/>
      <c r="J470" s="151">
        <f>ROUND(I470*H470,2)</f>
        <v>0</v>
      </c>
      <c r="K470" s="147" t="s">
        <v>21</v>
      </c>
      <c r="L470" s="33"/>
      <c r="M470" s="152" t="s">
        <v>21</v>
      </c>
      <c r="N470" s="153" t="s">
        <v>48</v>
      </c>
      <c r="P470" s="136">
        <f>O470*H470</f>
        <v>0</v>
      </c>
      <c r="Q470" s="136">
        <v>8.0000000000000007E-5</v>
      </c>
      <c r="R470" s="136">
        <f>Q470*H470</f>
        <v>3.0400000000000002E-4</v>
      </c>
      <c r="S470" s="136">
        <v>0</v>
      </c>
      <c r="T470" s="137">
        <f>S470*H470</f>
        <v>0</v>
      </c>
      <c r="AR470" s="138" t="s">
        <v>153</v>
      </c>
      <c r="AT470" s="138" t="s">
        <v>165</v>
      </c>
      <c r="AU470" s="138" t="s">
        <v>87</v>
      </c>
      <c r="AY470" s="18" t="s">
        <v>137</v>
      </c>
      <c r="BE470" s="139">
        <f>IF(N470="základní",J470,0)</f>
        <v>0</v>
      </c>
      <c r="BF470" s="139">
        <f>IF(N470="snížená",J470,0)</f>
        <v>0</v>
      </c>
      <c r="BG470" s="139">
        <f>IF(N470="zákl. přenesená",J470,0)</f>
        <v>0</v>
      </c>
      <c r="BH470" s="139">
        <f>IF(N470="sníž. přenesená",J470,0)</f>
        <v>0</v>
      </c>
      <c r="BI470" s="139">
        <f>IF(N470="nulová",J470,0)</f>
        <v>0</v>
      </c>
      <c r="BJ470" s="18" t="s">
        <v>85</v>
      </c>
      <c r="BK470" s="139">
        <f>ROUND(I470*H470,2)</f>
        <v>0</v>
      </c>
      <c r="BL470" s="18" t="s">
        <v>153</v>
      </c>
      <c r="BM470" s="138" t="s">
        <v>2603</v>
      </c>
    </row>
    <row r="471" spans="2:65" s="1" customFormat="1" ht="11.25">
      <c r="B471" s="33"/>
      <c r="D471" s="140" t="s">
        <v>147</v>
      </c>
      <c r="F471" s="141" t="s">
        <v>1674</v>
      </c>
      <c r="I471" s="142"/>
      <c r="L471" s="33"/>
      <c r="M471" s="143"/>
      <c r="T471" s="54"/>
      <c r="AT471" s="18" t="s">
        <v>147</v>
      </c>
      <c r="AU471" s="18" t="s">
        <v>87</v>
      </c>
    </row>
    <row r="472" spans="2:65" s="13" customFormat="1" ht="11.25">
      <c r="B472" s="165"/>
      <c r="D472" s="140" t="s">
        <v>253</v>
      </c>
      <c r="E472" s="166" t="s">
        <v>21</v>
      </c>
      <c r="F472" s="167" t="s">
        <v>1676</v>
      </c>
      <c r="H472" s="166" t="s">
        <v>21</v>
      </c>
      <c r="I472" s="168"/>
      <c r="L472" s="165"/>
      <c r="M472" s="169"/>
      <c r="T472" s="170"/>
      <c r="AT472" s="166" t="s">
        <v>253</v>
      </c>
      <c r="AU472" s="166" t="s">
        <v>87</v>
      </c>
      <c r="AV472" s="13" t="s">
        <v>85</v>
      </c>
      <c r="AW472" s="13" t="s">
        <v>38</v>
      </c>
      <c r="AX472" s="13" t="s">
        <v>77</v>
      </c>
      <c r="AY472" s="166" t="s">
        <v>137</v>
      </c>
    </row>
    <row r="473" spans="2:65" s="13" customFormat="1" ht="11.25">
      <c r="B473" s="165"/>
      <c r="D473" s="140" t="s">
        <v>253</v>
      </c>
      <c r="E473" s="166" t="s">
        <v>21</v>
      </c>
      <c r="F473" s="167" t="s">
        <v>2570</v>
      </c>
      <c r="H473" s="166" t="s">
        <v>21</v>
      </c>
      <c r="I473" s="168"/>
      <c r="L473" s="165"/>
      <c r="M473" s="169"/>
      <c r="T473" s="170"/>
      <c r="AT473" s="166" t="s">
        <v>253</v>
      </c>
      <c r="AU473" s="166" t="s">
        <v>87</v>
      </c>
      <c r="AV473" s="13" t="s">
        <v>85</v>
      </c>
      <c r="AW473" s="13" t="s">
        <v>38</v>
      </c>
      <c r="AX473" s="13" t="s">
        <v>77</v>
      </c>
      <c r="AY473" s="166" t="s">
        <v>137</v>
      </c>
    </row>
    <row r="474" spans="2:65" s="12" customFormat="1" ht="11.25">
      <c r="B474" s="154"/>
      <c r="D474" s="140" t="s">
        <v>253</v>
      </c>
      <c r="E474" s="155" t="s">
        <v>21</v>
      </c>
      <c r="F474" s="156" t="s">
        <v>2604</v>
      </c>
      <c r="H474" s="157">
        <v>3.8</v>
      </c>
      <c r="I474" s="158"/>
      <c r="L474" s="154"/>
      <c r="M474" s="159"/>
      <c r="T474" s="160"/>
      <c r="AT474" s="155" t="s">
        <v>253</v>
      </c>
      <c r="AU474" s="155" t="s">
        <v>87</v>
      </c>
      <c r="AV474" s="12" t="s">
        <v>87</v>
      </c>
      <c r="AW474" s="12" t="s">
        <v>38</v>
      </c>
      <c r="AX474" s="12" t="s">
        <v>85</v>
      </c>
      <c r="AY474" s="155" t="s">
        <v>137</v>
      </c>
    </row>
    <row r="475" spans="2:65" s="1" customFormat="1" ht="21.75" customHeight="1">
      <c r="B475" s="33"/>
      <c r="C475" s="145" t="s">
        <v>423</v>
      </c>
      <c r="D475" s="145" t="s">
        <v>165</v>
      </c>
      <c r="E475" s="146" t="s">
        <v>2605</v>
      </c>
      <c r="F475" s="147" t="s">
        <v>2606</v>
      </c>
      <c r="G475" s="148" t="s">
        <v>213</v>
      </c>
      <c r="H475" s="149">
        <v>70</v>
      </c>
      <c r="I475" s="150"/>
      <c r="J475" s="151">
        <f>ROUND(I475*H475,2)</f>
        <v>0</v>
      </c>
      <c r="K475" s="147" t="s">
        <v>2607</v>
      </c>
      <c r="L475" s="33"/>
      <c r="M475" s="152" t="s">
        <v>21</v>
      </c>
      <c r="N475" s="153" t="s">
        <v>48</v>
      </c>
      <c r="P475" s="136">
        <f>O475*H475</f>
        <v>0</v>
      </c>
      <c r="Q475" s="136">
        <v>7.1000000000000002E-4</v>
      </c>
      <c r="R475" s="136">
        <f>Q475*H475</f>
        <v>4.9700000000000001E-2</v>
      </c>
      <c r="S475" s="136">
        <v>0</v>
      </c>
      <c r="T475" s="137">
        <f>S475*H475</f>
        <v>0</v>
      </c>
      <c r="AR475" s="138" t="s">
        <v>153</v>
      </c>
      <c r="AT475" s="138" t="s">
        <v>165</v>
      </c>
      <c r="AU475" s="138" t="s">
        <v>87</v>
      </c>
      <c r="AY475" s="18" t="s">
        <v>137</v>
      </c>
      <c r="BE475" s="139">
        <f>IF(N475="základní",J475,0)</f>
        <v>0</v>
      </c>
      <c r="BF475" s="139">
        <f>IF(N475="snížená",J475,0)</f>
        <v>0</v>
      </c>
      <c r="BG475" s="139">
        <f>IF(N475="zákl. přenesená",J475,0)</f>
        <v>0</v>
      </c>
      <c r="BH475" s="139">
        <f>IF(N475="sníž. přenesená",J475,0)</f>
        <v>0</v>
      </c>
      <c r="BI475" s="139">
        <f>IF(N475="nulová",J475,0)</f>
        <v>0</v>
      </c>
      <c r="BJ475" s="18" t="s">
        <v>85</v>
      </c>
      <c r="BK475" s="139">
        <f>ROUND(I475*H475,2)</f>
        <v>0</v>
      </c>
      <c r="BL475" s="18" t="s">
        <v>153</v>
      </c>
      <c r="BM475" s="138" t="s">
        <v>2608</v>
      </c>
    </row>
    <row r="476" spans="2:65" s="1" customFormat="1" ht="19.5">
      <c r="B476" s="33"/>
      <c r="D476" s="140" t="s">
        <v>147</v>
      </c>
      <c r="F476" s="141" t="s">
        <v>2609</v>
      </c>
      <c r="I476" s="142"/>
      <c r="L476" s="33"/>
      <c r="M476" s="143"/>
      <c r="T476" s="54"/>
      <c r="AT476" s="18" t="s">
        <v>147</v>
      </c>
      <c r="AU476" s="18" t="s">
        <v>87</v>
      </c>
    </row>
    <row r="477" spans="2:65" s="1" customFormat="1" ht="11.25">
      <c r="B477" s="33"/>
      <c r="D477" s="163" t="s">
        <v>538</v>
      </c>
      <c r="F477" s="164" t="s">
        <v>2610</v>
      </c>
      <c r="I477" s="142"/>
      <c r="L477" s="33"/>
      <c r="M477" s="143"/>
      <c r="T477" s="54"/>
      <c r="AT477" s="18" t="s">
        <v>538</v>
      </c>
      <c r="AU477" s="18" t="s">
        <v>87</v>
      </c>
    </row>
    <row r="478" spans="2:65" s="13" customFormat="1" ht="11.25">
      <c r="B478" s="165"/>
      <c r="D478" s="140" t="s">
        <v>253</v>
      </c>
      <c r="E478" s="166" t="s">
        <v>21</v>
      </c>
      <c r="F478" s="167" t="s">
        <v>2611</v>
      </c>
      <c r="H478" s="166" t="s">
        <v>21</v>
      </c>
      <c r="I478" s="168"/>
      <c r="L478" s="165"/>
      <c r="M478" s="169"/>
      <c r="T478" s="170"/>
      <c r="AT478" s="166" t="s">
        <v>253</v>
      </c>
      <c r="AU478" s="166" t="s">
        <v>87</v>
      </c>
      <c r="AV478" s="13" t="s">
        <v>85</v>
      </c>
      <c r="AW478" s="13" t="s">
        <v>38</v>
      </c>
      <c r="AX478" s="13" t="s">
        <v>77</v>
      </c>
      <c r="AY478" s="166" t="s">
        <v>137</v>
      </c>
    </row>
    <row r="479" spans="2:65" s="12" customFormat="1" ht="11.25">
      <c r="B479" s="154"/>
      <c r="D479" s="140" t="s">
        <v>253</v>
      </c>
      <c r="E479" s="155" t="s">
        <v>21</v>
      </c>
      <c r="F479" s="156" t="s">
        <v>2612</v>
      </c>
      <c r="H479" s="157">
        <v>70</v>
      </c>
      <c r="I479" s="158"/>
      <c r="L479" s="154"/>
      <c r="M479" s="159"/>
      <c r="T479" s="160"/>
      <c r="AT479" s="155" t="s">
        <v>253</v>
      </c>
      <c r="AU479" s="155" t="s">
        <v>87</v>
      </c>
      <c r="AV479" s="12" t="s">
        <v>87</v>
      </c>
      <c r="AW479" s="12" t="s">
        <v>38</v>
      </c>
      <c r="AX479" s="12" t="s">
        <v>85</v>
      </c>
      <c r="AY479" s="155" t="s">
        <v>137</v>
      </c>
    </row>
    <row r="480" spans="2:65" s="1" customFormat="1" ht="16.5" customHeight="1">
      <c r="B480" s="33"/>
      <c r="C480" s="145" t="s">
        <v>427</v>
      </c>
      <c r="D480" s="145" t="s">
        <v>165</v>
      </c>
      <c r="E480" s="146" t="s">
        <v>1747</v>
      </c>
      <c r="F480" s="147" t="s">
        <v>1748</v>
      </c>
      <c r="G480" s="148" t="s">
        <v>213</v>
      </c>
      <c r="H480" s="149">
        <v>5</v>
      </c>
      <c r="I480" s="150"/>
      <c r="J480" s="151">
        <f>ROUND(I480*H480,2)</f>
        <v>0</v>
      </c>
      <c r="K480" s="147" t="s">
        <v>535</v>
      </c>
      <c r="L480" s="33"/>
      <c r="M480" s="152" t="s">
        <v>21</v>
      </c>
      <c r="N480" s="153" t="s">
        <v>48</v>
      </c>
      <c r="P480" s="136">
        <f>O480*H480</f>
        <v>0</v>
      </c>
      <c r="Q480" s="136">
        <v>4.2999999999999999E-4</v>
      </c>
      <c r="R480" s="136">
        <f>Q480*H480</f>
        <v>2.15E-3</v>
      </c>
      <c r="S480" s="136">
        <v>0</v>
      </c>
      <c r="T480" s="137">
        <f>S480*H480</f>
        <v>0</v>
      </c>
      <c r="AR480" s="138" t="s">
        <v>153</v>
      </c>
      <c r="AT480" s="138" t="s">
        <v>165</v>
      </c>
      <c r="AU480" s="138" t="s">
        <v>87</v>
      </c>
      <c r="AY480" s="18" t="s">
        <v>137</v>
      </c>
      <c r="BE480" s="139">
        <f>IF(N480="základní",J480,0)</f>
        <v>0</v>
      </c>
      <c r="BF480" s="139">
        <f>IF(N480="snížená",J480,0)</f>
        <v>0</v>
      </c>
      <c r="BG480" s="139">
        <f>IF(N480="zákl. přenesená",J480,0)</f>
        <v>0</v>
      </c>
      <c r="BH480" s="139">
        <f>IF(N480="sníž. přenesená",J480,0)</f>
        <v>0</v>
      </c>
      <c r="BI480" s="139">
        <f>IF(N480="nulová",J480,0)</f>
        <v>0</v>
      </c>
      <c r="BJ480" s="18" t="s">
        <v>85</v>
      </c>
      <c r="BK480" s="139">
        <f>ROUND(I480*H480,2)</f>
        <v>0</v>
      </c>
      <c r="BL480" s="18" t="s">
        <v>153</v>
      </c>
      <c r="BM480" s="138" t="s">
        <v>2613</v>
      </c>
    </row>
    <row r="481" spans="2:65" s="1" customFormat="1" ht="11.25">
      <c r="B481" s="33"/>
      <c r="D481" s="140" t="s">
        <v>147</v>
      </c>
      <c r="F481" s="141" t="s">
        <v>1750</v>
      </c>
      <c r="I481" s="142"/>
      <c r="L481" s="33"/>
      <c r="M481" s="143"/>
      <c r="T481" s="54"/>
      <c r="AT481" s="18" t="s">
        <v>147</v>
      </c>
      <c r="AU481" s="18" t="s">
        <v>87</v>
      </c>
    </row>
    <row r="482" spans="2:65" s="1" customFormat="1" ht="11.25">
      <c r="B482" s="33"/>
      <c r="D482" s="163" t="s">
        <v>538</v>
      </c>
      <c r="F482" s="164" t="s">
        <v>1751</v>
      </c>
      <c r="I482" s="142"/>
      <c r="L482" s="33"/>
      <c r="M482" s="143"/>
      <c r="T482" s="54"/>
      <c r="AT482" s="18" t="s">
        <v>538</v>
      </c>
      <c r="AU482" s="18" t="s">
        <v>87</v>
      </c>
    </row>
    <row r="483" spans="2:65" s="13" customFormat="1" ht="11.25">
      <c r="B483" s="165"/>
      <c r="D483" s="140" t="s">
        <v>253</v>
      </c>
      <c r="E483" s="166" t="s">
        <v>21</v>
      </c>
      <c r="F483" s="167" t="s">
        <v>2614</v>
      </c>
      <c r="H483" s="166" t="s">
        <v>21</v>
      </c>
      <c r="I483" s="168"/>
      <c r="L483" s="165"/>
      <c r="M483" s="169"/>
      <c r="T483" s="170"/>
      <c r="AT483" s="166" t="s">
        <v>253</v>
      </c>
      <c r="AU483" s="166" t="s">
        <v>87</v>
      </c>
      <c r="AV483" s="13" t="s">
        <v>85</v>
      </c>
      <c r="AW483" s="13" t="s">
        <v>38</v>
      </c>
      <c r="AX483" s="13" t="s">
        <v>77</v>
      </c>
      <c r="AY483" s="166" t="s">
        <v>137</v>
      </c>
    </row>
    <row r="484" spans="2:65" s="12" customFormat="1" ht="11.25">
      <c r="B484" s="154"/>
      <c r="D484" s="140" t="s">
        <v>253</v>
      </c>
      <c r="E484" s="155" t="s">
        <v>21</v>
      </c>
      <c r="F484" s="156" t="s">
        <v>2615</v>
      </c>
      <c r="H484" s="157">
        <v>5</v>
      </c>
      <c r="I484" s="158"/>
      <c r="L484" s="154"/>
      <c r="M484" s="159"/>
      <c r="T484" s="160"/>
      <c r="AT484" s="155" t="s">
        <v>253</v>
      </c>
      <c r="AU484" s="155" t="s">
        <v>87</v>
      </c>
      <c r="AV484" s="12" t="s">
        <v>87</v>
      </c>
      <c r="AW484" s="12" t="s">
        <v>38</v>
      </c>
      <c r="AX484" s="12" t="s">
        <v>85</v>
      </c>
      <c r="AY484" s="155" t="s">
        <v>137</v>
      </c>
    </row>
    <row r="485" spans="2:65" s="1" customFormat="1" ht="16.5" customHeight="1">
      <c r="B485" s="33"/>
      <c r="C485" s="126" t="s">
        <v>431</v>
      </c>
      <c r="D485" s="126" t="s">
        <v>141</v>
      </c>
      <c r="E485" s="127" t="s">
        <v>1759</v>
      </c>
      <c r="F485" s="128" t="s">
        <v>1760</v>
      </c>
      <c r="G485" s="129" t="s">
        <v>590</v>
      </c>
      <c r="H485" s="130">
        <v>7.0000000000000001E-3</v>
      </c>
      <c r="I485" s="131"/>
      <c r="J485" s="132">
        <f>ROUND(I485*H485,2)</f>
        <v>0</v>
      </c>
      <c r="K485" s="128" t="s">
        <v>535</v>
      </c>
      <c r="L485" s="133"/>
      <c r="M485" s="134" t="s">
        <v>21</v>
      </c>
      <c r="N485" s="135" t="s">
        <v>48</v>
      </c>
      <c r="P485" s="136">
        <f>O485*H485</f>
        <v>0</v>
      </c>
      <c r="Q485" s="136">
        <v>1</v>
      </c>
      <c r="R485" s="136">
        <f>Q485*H485</f>
        <v>7.0000000000000001E-3</v>
      </c>
      <c r="S485" s="136">
        <v>0</v>
      </c>
      <c r="T485" s="137">
        <f>S485*H485</f>
        <v>0</v>
      </c>
      <c r="AR485" s="138" t="s">
        <v>162</v>
      </c>
      <c r="AT485" s="138" t="s">
        <v>141</v>
      </c>
      <c r="AU485" s="138" t="s">
        <v>87</v>
      </c>
      <c r="AY485" s="18" t="s">
        <v>137</v>
      </c>
      <c r="BE485" s="139">
        <f>IF(N485="základní",J485,0)</f>
        <v>0</v>
      </c>
      <c r="BF485" s="139">
        <f>IF(N485="snížená",J485,0)</f>
        <v>0</v>
      </c>
      <c r="BG485" s="139">
        <f>IF(N485="zákl. přenesená",J485,0)</f>
        <v>0</v>
      </c>
      <c r="BH485" s="139">
        <f>IF(N485="sníž. přenesená",J485,0)</f>
        <v>0</v>
      </c>
      <c r="BI485" s="139">
        <f>IF(N485="nulová",J485,0)</f>
        <v>0</v>
      </c>
      <c r="BJ485" s="18" t="s">
        <v>85</v>
      </c>
      <c r="BK485" s="139">
        <f>ROUND(I485*H485,2)</f>
        <v>0</v>
      </c>
      <c r="BL485" s="18" t="s">
        <v>153</v>
      </c>
      <c r="BM485" s="138" t="s">
        <v>2616</v>
      </c>
    </row>
    <row r="486" spans="2:65" s="1" customFormat="1" ht="11.25">
      <c r="B486" s="33"/>
      <c r="D486" s="140" t="s">
        <v>147</v>
      </c>
      <c r="F486" s="141" t="s">
        <v>1760</v>
      </c>
      <c r="I486" s="142"/>
      <c r="L486" s="33"/>
      <c r="M486" s="143"/>
      <c r="T486" s="54"/>
      <c r="AT486" s="18" t="s">
        <v>147</v>
      </c>
      <c r="AU486" s="18" t="s">
        <v>87</v>
      </c>
    </row>
    <row r="487" spans="2:65" s="13" customFormat="1" ht="11.25">
      <c r="B487" s="165"/>
      <c r="D487" s="140" t="s">
        <v>253</v>
      </c>
      <c r="E487" s="166" t="s">
        <v>21</v>
      </c>
      <c r="F487" s="167" t="s">
        <v>2614</v>
      </c>
      <c r="H487" s="166" t="s">
        <v>21</v>
      </c>
      <c r="I487" s="168"/>
      <c r="L487" s="165"/>
      <c r="M487" s="169"/>
      <c r="T487" s="170"/>
      <c r="AT487" s="166" t="s">
        <v>253</v>
      </c>
      <c r="AU487" s="166" t="s">
        <v>87</v>
      </c>
      <c r="AV487" s="13" t="s">
        <v>85</v>
      </c>
      <c r="AW487" s="13" t="s">
        <v>38</v>
      </c>
      <c r="AX487" s="13" t="s">
        <v>77</v>
      </c>
      <c r="AY487" s="166" t="s">
        <v>137</v>
      </c>
    </row>
    <row r="488" spans="2:65" s="12" customFormat="1" ht="11.25">
      <c r="B488" s="154"/>
      <c r="D488" s="140" t="s">
        <v>253</v>
      </c>
      <c r="E488" s="155" t="s">
        <v>21</v>
      </c>
      <c r="F488" s="156" t="s">
        <v>2617</v>
      </c>
      <c r="H488" s="157">
        <v>7.0000000000000001E-3</v>
      </c>
      <c r="I488" s="158"/>
      <c r="L488" s="154"/>
      <c r="M488" s="159"/>
      <c r="T488" s="160"/>
      <c r="AT488" s="155" t="s">
        <v>253</v>
      </c>
      <c r="AU488" s="155" t="s">
        <v>87</v>
      </c>
      <c r="AV488" s="12" t="s">
        <v>87</v>
      </c>
      <c r="AW488" s="12" t="s">
        <v>38</v>
      </c>
      <c r="AX488" s="12" t="s">
        <v>85</v>
      </c>
      <c r="AY488" s="155" t="s">
        <v>137</v>
      </c>
    </row>
    <row r="489" spans="2:65" s="1" customFormat="1" ht="16.5" customHeight="1">
      <c r="B489" s="33"/>
      <c r="C489" s="145" t="s">
        <v>435</v>
      </c>
      <c r="D489" s="145" t="s">
        <v>165</v>
      </c>
      <c r="E489" s="146" t="s">
        <v>2618</v>
      </c>
      <c r="F489" s="147" t="s">
        <v>1771</v>
      </c>
      <c r="G489" s="148" t="s">
        <v>213</v>
      </c>
      <c r="H489" s="149">
        <v>93.84</v>
      </c>
      <c r="I489" s="150"/>
      <c r="J489" s="151">
        <f>ROUND(I489*H489,2)</f>
        <v>0</v>
      </c>
      <c r="K489" s="147" t="s">
        <v>535</v>
      </c>
      <c r="L489" s="33"/>
      <c r="M489" s="152" t="s">
        <v>21</v>
      </c>
      <c r="N489" s="153" t="s">
        <v>48</v>
      </c>
      <c r="P489" s="136">
        <f>O489*H489</f>
        <v>0</v>
      </c>
      <c r="Q489" s="136">
        <v>6.4999999999999997E-4</v>
      </c>
      <c r="R489" s="136">
        <f>Q489*H489</f>
        <v>6.0996000000000002E-2</v>
      </c>
      <c r="S489" s="136">
        <v>1E-3</v>
      </c>
      <c r="T489" s="137">
        <f>S489*H489</f>
        <v>9.3840000000000007E-2</v>
      </c>
      <c r="AR489" s="138" t="s">
        <v>153</v>
      </c>
      <c r="AT489" s="138" t="s">
        <v>165</v>
      </c>
      <c r="AU489" s="138" t="s">
        <v>87</v>
      </c>
      <c r="AY489" s="18" t="s">
        <v>137</v>
      </c>
      <c r="BE489" s="139">
        <f>IF(N489="základní",J489,0)</f>
        <v>0</v>
      </c>
      <c r="BF489" s="139">
        <f>IF(N489="snížená",J489,0)</f>
        <v>0</v>
      </c>
      <c r="BG489" s="139">
        <f>IF(N489="zákl. přenesená",J489,0)</f>
        <v>0</v>
      </c>
      <c r="BH489" s="139">
        <f>IF(N489="sníž. přenesená",J489,0)</f>
        <v>0</v>
      </c>
      <c r="BI489" s="139">
        <f>IF(N489="nulová",J489,0)</f>
        <v>0</v>
      </c>
      <c r="BJ489" s="18" t="s">
        <v>85</v>
      </c>
      <c r="BK489" s="139">
        <f>ROUND(I489*H489,2)</f>
        <v>0</v>
      </c>
      <c r="BL489" s="18" t="s">
        <v>153</v>
      </c>
      <c r="BM489" s="138" t="s">
        <v>2619</v>
      </c>
    </row>
    <row r="490" spans="2:65" s="1" customFormat="1" ht="11.25">
      <c r="B490" s="33"/>
      <c r="D490" s="140" t="s">
        <v>147</v>
      </c>
      <c r="F490" s="141" t="s">
        <v>1779</v>
      </c>
      <c r="I490" s="142"/>
      <c r="L490" s="33"/>
      <c r="M490" s="143"/>
      <c r="T490" s="54"/>
      <c r="AT490" s="18" t="s">
        <v>147</v>
      </c>
      <c r="AU490" s="18" t="s">
        <v>87</v>
      </c>
    </row>
    <row r="491" spans="2:65" s="1" customFormat="1" ht="11.25">
      <c r="B491" s="33"/>
      <c r="D491" s="163" t="s">
        <v>538</v>
      </c>
      <c r="F491" s="164" t="s">
        <v>2620</v>
      </c>
      <c r="I491" s="142"/>
      <c r="L491" s="33"/>
      <c r="M491" s="143"/>
      <c r="T491" s="54"/>
      <c r="AT491" s="18" t="s">
        <v>538</v>
      </c>
      <c r="AU491" s="18" t="s">
        <v>87</v>
      </c>
    </row>
    <row r="492" spans="2:65" s="13" customFormat="1" ht="11.25">
      <c r="B492" s="165"/>
      <c r="D492" s="140" t="s">
        <v>253</v>
      </c>
      <c r="E492" s="166" t="s">
        <v>21</v>
      </c>
      <c r="F492" s="167" t="s">
        <v>2437</v>
      </c>
      <c r="H492" s="166" t="s">
        <v>21</v>
      </c>
      <c r="I492" s="168"/>
      <c r="L492" s="165"/>
      <c r="M492" s="169"/>
      <c r="T492" s="170"/>
      <c r="AT492" s="166" t="s">
        <v>253</v>
      </c>
      <c r="AU492" s="166" t="s">
        <v>87</v>
      </c>
      <c r="AV492" s="13" t="s">
        <v>85</v>
      </c>
      <c r="AW492" s="13" t="s">
        <v>38</v>
      </c>
      <c r="AX492" s="13" t="s">
        <v>77</v>
      </c>
      <c r="AY492" s="166" t="s">
        <v>137</v>
      </c>
    </row>
    <row r="493" spans="2:65" s="12" customFormat="1" ht="11.25">
      <c r="B493" s="154"/>
      <c r="D493" s="140" t="s">
        <v>253</v>
      </c>
      <c r="E493" s="155" t="s">
        <v>21</v>
      </c>
      <c r="F493" s="156" t="s">
        <v>2621</v>
      </c>
      <c r="H493" s="157">
        <v>51.84</v>
      </c>
      <c r="I493" s="158"/>
      <c r="L493" s="154"/>
      <c r="M493" s="159"/>
      <c r="T493" s="160"/>
      <c r="AT493" s="155" t="s">
        <v>253</v>
      </c>
      <c r="AU493" s="155" t="s">
        <v>87</v>
      </c>
      <c r="AV493" s="12" t="s">
        <v>87</v>
      </c>
      <c r="AW493" s="12" t="s">
        <v>38</v>
      </c>
      <c r="AX493" s="12" t="s">
        <v>77</v>
      </c>
      <c r="AY493" s="155" t="s">
        <v>137</v>
      </c>
    </row>
    <row r="494" spans="2:65" s="13" customFormat="1" ht="11.25">
      <c r="B494" s="165"/>
      <c r="D494" s="140" t="s">
        <v>253</v>
      </c>
      <c r="E494" s="166" t="s">
        <v>21</v>
      </c>
      <c r="F494" s="167" t="s">
        <v>2622</v>
      </c>
      <c r="H494" s="166" t="s">
        <v>21</v>
      </c>
      <c r="I494" s="168"/>
      <c r="L494" s="165"/>
      <c r="M494" s="169"/>
      <c r="T494" s="170"/>
      <c r="AT494" s="166" t="s">
        <v>253</v>
      </c>
      <c r="AU494" s="166" t="s">
        <v>87</v>
      </c>
      <c r="AV494" s="13" t="s">
        <v>85</v>
      </c>
      <c r="AW494" s="13" t="s">
        <v>38</v>
      </c>
      <c r="AX494" s="13" t="s">
        <v>77</v>
      </c>
      <c r="AY494" s="166" t="s">
        <v>137</v>
      </c>
    </row>
    <row r="495" spans="2:65" s="12" customFormat="1" ht="11.25">
      <c r="B495" s="154"/>
      <c r="D495" s="140" t="s">
        <v>253</v>
      </c>
      <c r="E495" s="155" t="s">
        <v>21</v>
      </c>
      <c r="F495" s="156" t="s">
        <v>2623</v>
      </c>
      <c r="H495" s="157">
        <v>42</v>
      </c>
      <c r="I495" s="158"/>
      <c r="L495" s="154"/>
      <c r="M495" s="159"/>
      <c r="T495" s="160"/>
      <c r="AT495" s="155" t="s">
        <v>253</v>
      </c>
      <c r="AU495" s="155" t="s">
        <v>87</v>
      </c>
      <c r="AV495" s="12" t="s">
        <v>87</v>
      </c>
      <c r="AW495" s="12" t="s">
        <v>38</v>
      </c>
      <c r="AX495" s="12" t="s">
        <v>77</v>
      </c>
      <c r="AY495" s="155" t="s">
        <v>137</v>
      </c>
    </row>
    <row r="496" spans="2:65" s="14" customFormat="1" ht="11.25">
      <c r="B496" s="178"/>
      <c r="D496" s="140" t="s">
        <v>253</v>
      </c>
      <c r="E496" s="179" t="s">
        <v>21</v>
      </c>
      <c r="F496" s="180" t="s">
        <v>837</v>
      </c>
      <c r="H496" s="181">
        <v>93.84</v>
      </c>
      <c r="I496" s="182"/>
      <c r="L496" s="178"/>
      <c r="M496" s="183"/>
      <c r="T496" s="184"/>
      <c r="AT496" s="179" t="s">
        <v>253</v>
      </c>
      <c r="AU496" s="179" t="s">
        <v>87</v>
      </c>
      <c r="AV496" s="14" t="s">
        <v>153</v>
      </c>
      <c r="AW496" s="14" t="s">
        <v>38</v>
      </c>
      <c r="AX496" s="14" t="s">
        <v>85</v>
      </c>
      <c r="AY496" s="179" t="s">
        <v>137</v>
      </c>
    </row>
    <row r="497" spans="2:65" s="1" customFormat="1" ht="16.5" customHeight="1">
      <c r="B497" s="33"/>
      <c r="C497" s="126" t="s">
        <v>439</v>
      </c>
      <c r="D497" s="126" t="s">
        <v>141</v>
      </c>
      <c r="E497" s="127" t="s">
        <v>1784</v>
      </c>
      <c r="F497" s="128" t="s">
        <v>1785</v>
      </c>
      <c r="G497" s="129" t="s">
        <v>590</v>
      </c>
      <c r="H497" s="130">
        <v>0.23699999999999999</v>
      </c>
      <c r="I497" s="131"/>
      <c r="J497" s="132">
        <f>ROUND(I497*H497,2)</f>
        <v>0</v>
      </c>
      <c r="K497" s="128" t="s">
        <v>535</v>
      </c>
      <c r="L497" s="133"/>
      <c r="M497" s="134" t="s">
        <v>21</v>
      </c>
      <c r="N497" s="135" t="s">
        <v>48</v>
      </c>
      <c r="P497" s="136">
        <f>O497*H497</f>
        <v>0</v>
      </c>
      <c r="Q497" s="136">
        <v>1</v>
      </c>
      <c r="R497" s="136">
        <f>Q497*H497</f>
        <v>0.23699999999999999</v>
      </c>
      <c r="S497" s="136">
        <v>0</v>
      </c>
      <c r="T497" s="137">
        <f>S497*H497</f>
        <v>0</v>
      </c>
      <c r="AR497" s="138" t="s">
        <v>162</v>
      </c>
      <c r="AT497" s="138" t="s">
        <v>141</v>
      </c>
      <c r="AU497" s="138" t="s">
        <v>87</v>
      </c>
      <c r="AY497" s="18" t="s">
        <v>137</v>
      </c>
      <c r="BE497" s="139">
        <f>IF(N497="základní",J497,0)</f>
        <v>0</v>
      </c>
      <c r="BF497" s="139">
        <f>IF(N497="snížená",J497,0)</f>
        <v>0</v>
      </c>
      <c r="BG497" s="139">
        <f>IF(N497="zákl. přenesená",J497,0)</f>
        <v>0</v>
      </c>
      <c r="BH497" s="139">
        <f>IF(N497="sníž. přenesená",J497,0)</f>
        <v>0</v>
      </c>
      <c r="BI497" s="139">
        <f>IF(N497="nulová",J497,0)</f>
        <v>0</v>
      </c>
      <c r="BJ497" s="18" t="s">
        <v>85</v>
      </c>
      <c r="BK497" s="139">
        <f>ROUND(I497*H497,2)</f>
        <v>0</v>
      </c>
      <c r="BL497" s="18" t="s">
        <v>153</v>
      </c>
      <c r="BM497" s="138" t="s">
        <v>2624</v>
      </c>
    </row>
    <row r="498" spans="2:65" s="1" customFormat="1" ht="11.25">
      <c r="B498" s="33"/>
      <c r="D498" s="140" t="s">
        <v>147</v>
      </c>
      <c r="F498" s="141" t="s">
        <v>1785</v>
      </c>
      <c r="I498" s="142"/>
      <c r="L498" s="33"/>
      <c r="M498" s="143"/>
      <c r="T498" s="54"/>
      <c r="AT498" s="18" t="s">
        <v>147</v>
      </c>
      <c r="AU498" s="18" t="s">
        <v>87</v>
      </c>
    </row>
    <row r="499" spans="2:65" s="13" customFormat="1" ht="11.25">
      <c r="B499" s="165"/>
      <c r="D499" s="140" t="s">
        <v>253</v>
      </c>
      <c r="E499" s="166" t="s">
        <v>21</v>
      </c>
      <c r="F499" s="167" t="s">
        <v>2437</v>
      </c>
      <c r="H499" s="166" t="s">
        <v>21</v>
      </c>
      <c r="I499" s="168"/>
      <c r="L499" s="165"/>
      <c r="M499" s="169"/>
      <c r="T499" s="170"/>
      <c r="AT499" s="166" t="s">
        <v>253</v>
      </c>
      <c r="AU499" s="166" t="s">
        <v>87</v>
      </c>
      <c r="AV499" s="13" t="s">
        <v>85</v>
      </c>
      <c r="AW499" s="13" t="s">
        <v>38</v>
      </c>
      <c r="AX499" s="13" t="s">
        <v>77</v>
      </c>
      <c r="AY499" s="166" t="s">
        <v>137</v>
      </c>
    </row>
    <row r="500" spans="2:65" s="12" customFormat="1" ht="11.25">
      <c r="B500" s="154"/>
      <c r="D500" s="140" t="s">
        <v>253</v>
      </c>
      <c r="E500" s="155" t="s">
        <v>21</v>
      </c>
      <c r="F500" s="156" t="s">
        <v>2625</v>
      </c>
      <c r="H500" s="157">
        <v>0.123</v>
      </c>
      <c r="I500" s="158"/>
      <c r="L500" s="154"/>
      <c r="M500" s="159"/>
      <c r="T500" s="160"/>
      <c r="AT500" s="155" t="s">
        <v>253</v>
      </c>
      <c r="AU500" s="155" t="s">
        <v>87</v>
      </c>
      <c r="AV500" s="12" t="s">
        <v>87</v>
      </c>
      <c r="AW500" s="12" t="s">
        <v>38</v>
      </c>
      <c r="AX500" s="12" t="s">
        <v>77</v>
      </c>
      <c r="AY500" s="155" t="s">
        <v>137</v>
      </c>
    </row>
    <row r="501" spans="2:65" s="13" customFormat="1" ht="11.25">
      <c r="B501" s="165"/>
      <c r="D501" s="140" t="s">
        <v>253</v>
      </c>
      <c r="E501" s="166" t="s">
        <v>21</v>
      </c>
      <c r="F501" s="167" t="s">
        <v>2622</v>
      </c>
      <c r="H501" s="166" t="s">
        <v>21</v>
      </c>
      <c r="I501" s="168"/>
      <c r="L501" s="165"/>
      <c r="M501" s="169"/>
      <c r="T501" s="170"/>
      <c r="AT501" s="166" t="s">
        <v>253</v>
      </c>
      <c r="AU501" s="166" t="s">
        <v>87</v>
      </c>
      <c r="AV501" s="13" t="s">
        <v>85</v>
      </c>
      <c r="AW501" s="13" t="s">
        <v>38</v>
      </c>
      <c r="AX501" s="13" t="s">
        <v>77</v>
      </c>
      <c r="AY501" s="166" t="s">
        <v>137</v>
      </c>
    </row>
    <row r="502" spans="2:65" s="12" customFormat="1" ht="11.25">
      <c r="B502" s="154"/>
      <c r="D502" s="140" t="s">
        <v>253</v>
      </c>
      <c r="E502" s="155" t="s">
        <v>21</v>
      </c>
      <c r="F502" s="156" t="s">
        <v>2626</v>
      </c>
      <c r="H502" s="157">
        <v>0.114</v>
      </c>
      <c r="I502" s="158"/>
      <c r="L502" s="154"/>
      <c r="M502" s="159"/>
      <c r="T502" s="160"/>
      <c r="AT502" s="155" t="s">
        <v>253</v>
      </c>
      <c r="AU502" s="155" t="s">
        <v>87</v>
      </c>
      <c r="AV502" s="12" t="s">
        <v>87</v>
      </c>
      <c r="AW502" s="12" t="s">
        <v>38</v>
      </c>
      <c r="AX502" s="12" t="s">
        <v>77</v>
      </c>
      <c r="AY502" s="155" t="s">
        <v>137</v>
      </c>
    </row>
    <row r="503" spans="2:65" s="14" customFormat="1" ht="11.25">
      <c r="B503" s="178"/>
      <c r="D503" s="140" t="s">
        <v>253</v>
      </c>
      <c r="E503" s="179" t="s">
        <v>21</v>
      </c>
      <c r="F503" s="180" t="s">
        <v>837</v>
      </c>
      <c r="H503" s="181">
        <v>0.23699999999999999</v>
      </c>
      <c r="I503" s="182"/>
      <c r="L503" s="178"/>
      <c r="M503" s="183"/>
      <c r="T503" s="184"/>
      <c r="AT503" s="179" t="s">
        <v>253</v>
      </c>
      <c r="AU503" s="179" t="s">
        <v>87</v>
      </c>
      <c r="AV503" s="14" t="s">
        <v>153</v>
      </c>
      <c r="AW503" s="14" t="s">
        <v>38</v>
      </c>
      <c r="AX503" s="14" t="s">
        <v>85</v>
      </c>
      <c r="AY503" s="179" t="s">
        <v>137</v>
      </c>
    </row>
    <row r="504" spans="2:65" s="1" customFormat="1" ht="16.5" customHeight="1">
      <c r="B504" s="33"/>
      <c r="C504" s="145" t="s">
        <v>443</v>
      </c>
      <c r="D504" s="145" t="s">
        <v>165</v>
      </c>
      <c r="E504" s="146" t="s">
        <v>2627</v>
      </c>
      <c r="F504" s="147" t="s">
        <v>2628</v>
      </c>
      <c r="G504" s="148" t="s">
        <v>168</v>
      </c>
      <c r="H504" s="149">
        <v>1</v>
      </c>
      <c r="I504" s="150"/>
      <c r="J504" s="151">
        <f>ROUND(I504*H504,2)</f>
        <v>0</v>
      </c>
      <c r="K504" s="147" t="s">
        <v>21</v>
      </c>
      <c r="L504" s="33"/>
      <c r="M504" s="152" t="s">
        <v>21</v>
      </c>
      <c r="N504" s="153" t="s">
        <v>48</v>
      </c>
      <c r="P504" s="136">
        <f>O504*H504</f>
        <v>0</v>
      </c>
      <c r="Q504" s="136">
        <v>0</v>
      </c>
      <c r="R504" s="136">
        <f>Q504*H504</f>
        <v>0</v>
      </c>
      <c r="S504" s="136">
        <v>0</v>
      </c>
      <c r="T504" s="137">
        <f>S504*H504</f>
        <v>0</v>
      </c>
      <c r="AR504" s="138" t="s">
        <v>153</v>
      </c>
      <c r="AT504" s="138" t="s">
        <v>165</v>
      </c>
      <c r="AU504" s="138" t="s">
        <v>87</v>
      </c>
      <c r="AY504" s="18" t="s">
        <v>137</v>
      </c>
      <c r="BE504" s="139">
        <f>IF(N504="základní",J504,0)</f>
        <v>0</v>
      </c>
      <c r="BF504" s="139">
        <f>IF(N504="snížená",J504,0)</f>
        <v>0</v>
      </c>
      <c r="BG504" s="139">
        <f>IF(N504="zákl. přenesená",J504,0)</f>
        <v>0</v>
      </c>
      <c r="BH504" s="139">
        <f>IF(N504="sníž. přenesená",J504,0)</f>
        <v>0</v>
      </c>
      <c r="BI504" s="139">
        <f>IF(N504="nulová",J504,0)</f>
        <v>0</v>
      </c>
      <c r="BJ504" s="18" t="s">
        <v>85</v>
      </c>
      <c r="BK504" s="139">
        <f>ROUND(I504*H504,2)</f>
        <v>0</v>
      </c>
      <c r="BL504" s="18" t="s">
        <v>153</v>
      </c>
      <c r="BM504" s="138" t="s">
        <v>2629</v>
      </c>
    </row>
    <row r="505" spans="2:65" s="1" customFormat="1" ht="11.25">
      <c r="B505" s="33"/>
      <c r="D505" s="140" t="s">
        <v>147</v>
      </c>
      <c r="F505" s="141" t="s">
        <v>2628</v>
      </c>
      <c r="I505" s="142"/>
      <c r="L505" s="33"/>
      <c r="M505" s="143"/>
      <c r="T505" s="54"/>
      <c r="AT505" s="18" t="s">
        <v>147</v>
      </c>
      <c r="AU505" s="18" t="s">
        <v>87</v>
      </c>
    </row>
    <row r="506" spans="2:65" s="1" customFormat="1" ht="19.5">
      <c r="B506" s="33"/>
      <c r="D506" s="140" t="s">
        <v>149</v>
      </c>
      <c r="F506" s="144" t="s">
        <v>2630</v>
      </c>
      <c r="I506" s="142"/>
      <c r="L506" s="33"/>
      <c r="M506" s="143"/>
      <c r="T506" s="54"/>
      <c r="AT506" s="18" t="s">
        <v>149</v>
      </c>
      <c r="AU506" s="18" t="s">
        <v>87</v>
      </c>
    </row>
    <row r="507" spans="2:65" s="1" customFormat="1" ht="16.5" customHeight="1">
      <c r="B507" s="33"/>
      <c r="C507" s="145" t="s">
        <v>447</v>
      </c>
      <c r="D507" s="145" t="s">
        <v>165</v>
      </c>
      <c r="E507" s="146" t="s">
        <v>2631</v>
      </c>
      <c r="F507" s="147" t="s">
        <v>2632</v>
      </c>
      <c r="G507" s="148" t="s">
        <v>168</v>
      </c>
      <c r="H507" s="149">
        <v>12</v>
      </c>
      <c r="I507" s="150"/>
      <c r="J507" s="151">
        <f>ROUND(I507*H507,2)</f>
        <v>0</v>
      </c>
      <c r="K507" s="147" t="s">
        <v>21</v>
      </c>
      <c r="L507" s="33"/>
      <c r="M507" s="152" t="s">
        <v>21</v>
      </c>
      <c r="N507" s="153" t="s">
        <v>48</v>
      </c>
      <c r="P507" s="136">
        <f>O507*H507</f>
        <v>0</v>
      </c>
      <c r="Q507" s="136">
        <v>0</v>
      </c>
      <c r="R507" s="136">
        <f>Q507*H507</f>
        <v>0</v>
      </c>
      <c r="S507" s="136">
        <v>0</v>
      </c>
      <c r="T507" s="137">
        <f>S507*H507</f>
        <v>0</v>
      </c>
      <c r="AR507" s="138" t="s">
        <v>153</v>
      </c>
      <c r="AT507" s="138" t="s">
        <v>165</v>
      </c>
      <c r="AU507" s="138" t="s">
        <v>87</v>
      </c>
      <c r="AY507" s="18" t="s">
        <v>137</v>
      </c>
      <c r="BE507" s="139">
        <f>IF(N507="základní",J507,0)</f>
        <v>0</v>
      </c>
      <c r="BF507" s="139">
        <f>IF(N507="snížená",J507,0)</f>
        <v>0</v>
      </c>
      <c r="BG507" s="139">
        <f>IF(N507="zákl. přenesená",J507,0)</f>
        <v>0</v>
      </c>
      <c r="BH507" s="139">
        <f>IF(N507="sníž. přenesená",J507,0)</f>
        <v>0</v>
      </c>
      <c r="BI507" s="139">
        <f>IF(N507="nulová",J507,0)</f>
        <v>0</v>
      </c>
      <c r="BJ507" s="18" t="s">
        <v>85</v>
      </c>
      <c r="BK507" s="139">
        <f>ROUND(I507*H507,2)</f>
        <v>0</v>
      </c>
      <c r="BL507" s="18" t="s">
        <v>153</v>
      </c>
      <c r="BM507" s="138" t="s">
        <v>2633</v>
      </c>
    </row>
    <row r="508" spans="2:65" s="1" customFormat="1" ht="11.25">
      <c r="B508" s="33"/>
      <c r="D508" s="140" t="s">
        <v>147</v>
      </c>
      <c r="F508" s="141" t="s">
        <v>2628</v>
      </c>
      <c r="I508" s="142"/>
      <c r="L508" s="33"/>
      <c r="M508" s="143"/>
      <c r="T508" s="54"/>
      <c r="AT508" s="18" t="s">
        <v>147</v>
      </c>
      <c r="AU508" s="18" t="s">
        <v>87</v>
      </c>
    </row>
    <row r="509" spans="2:65" s="1" customFormat="1" ht="19.5">
      <c r="B509" s="33"/>
      <c r="D509" s="140" t="s">
        <v>149</v>
      </c>
      <c r="F509" s="144" t="s">
        <v>2630</v>
      </c>
      <c r="I509" s="142"/>
      <c r="L509" s="33"/>
      <c r="M509" s="143"/>
      <c r="T509" s="54"/>
      <c r="AT509" s="18" t="s">
        <v>149</v>
      </c>
      <c r="AU509" s="18" t="s">
        <v>87</v>
      </c>
    </row>
    <row r="510" spans="2:65" s="1" customFormat="1" ht="16.5" customHeight="1">
      <c r="B510" s="33"/>
      <c r="C510" s="145" t="s">
        <v>451</v>
      </c>
      <c r="D510" s="145" t="s">
        <v>165</v>
      </c>
      <c r="E510" s="146" t="s">
        <v>2634</v>
      </c>
      <c r="F510" s="147" t="s">
        <v>2635</v>
      </c>
      <c r="G510" s="148" t="s">
        <v>168</v>
      </c>
      <c r="H510" s="149">
        <v>2</v>
      </c>
      <c r="I510" s="150"/>
      <c r="J510" s="151">
        <f>ROUND(I510*H510,2)</f>
        <v>0</v>
      </c>
      <c r="K510" s="147" t="s">
        <v>21</v>
      </c>
      <c r="L510" s="33"/>
      <c r="M510" s="152" t="s">
        <v>21</v>
      </c>
      <c r="N510" s="153" t="s">
        <v>48</v>
      </c>
      <c r="P510" s="136">
        <f>O510*H510</f>
        <v>0</v>
      </c>
      <c r="Q510" s="136">
        <v>0</v>
      </c>
      <c r="R510" s="136">
        <f>Q510*H510</f>
        <v>0</v>
      </c>
      <c r="S510" s="136">
        <v>0</v>
      </c>
      <c r="T510" s="137">
        <f>S510*H510</f>
        <v>0</v>
      </c>
      <c r="AR510" s="138" t="s">
        <v>210</v>
      </c>
      <c r="AT510" s="138" t="s">
        <v>165</v>
      </c>
      <c r="AU510" s="138" t="s">
        <v>87</v>
      </c>
      <c r="AY510" s="18" t="s">
        <v>137</v>
      </c>
      <c r="BE510" s="139">
        <f>IF(N510="základní",J510,0)</f>
        <v>0</v>
      </c>
      <c r="BF510" s="139">
        <f>IF(N510="snížená",J510,0)</f>
        <v>0</v>
      </c>
      <c r="BG510" s="139">
        <f>IF(N510="zákl. přenesená",J510,0)</f>
        <v>0</v>
      </c>
      <c r="BH510" s="139">
        <f>IF(N510="sníž. přenesená",J510,0)</f>
        <v>0</v>
      </c>
      <c r="BI510" s="139">
        <f>IF(N510="nulová",J510,0)</f>
        <v>0</v>
      </c>
      <c r="BJ510" s="18" t="s">
        <v>85</v>
      </c>
      <c r="BK510" s="139">
        <f>ROUND(I510*H510,2)</f>
        <v>0</v>
      </c>
      <c r="BL510" s="18" t="s">
        <v>210</v>
      </c>
      <c r="BM510" s="138" t="s">
        <v>2636</v>
      </c>
    </row>
    <row r="511" spans="2:65" s="1" customFormat="1" ht="29.25">
      <c r="B511" s="33"/>
      <c r="D511" s="140" t="s">
        <v>147</v>
      </c>
      <c r="F511" s="141" t="s">
        <v>2637</v>
      </c>
      <c r="I511" s="142"/>
      <c r="L511" s="33"/>
      <c r="M511" s="143"/>
      <c r="T511" s="54"/>
      <c r="AT511" s="18" t="s">
        <v>147</v>
      </c>
      <c r="AU511" s="18" t="s">
        <v>87</v>
      </c>
    </row>
    <row r="512" spans="2:65" s="1" customFormat="1" ht="19.5">
      <c r="B512" s="33"/>
      <c r="D512" s="140" t="s">
        <v>149</v>
      </c>
      <c r="F512" s="144" t="s">
        <v>2638</v>
      </c>
      <c r="I512" s="142"/>
      <c r="L512" s="33"/>
      <c r="M512" s="143"/>
      <c r="T512" s="54"/>
      <c r="AT512" s="18" t="s">
        <v>149</v>
      </c>
      <c r="AU512" s="18" t="s">
        <v>87</v>
      </c>
    </row>
    <row r="513" spans="2:65" s="1" customFormat="1" ht="16.5" customHeight="1">
      <c r="B513" s="33"/>
      <c r="C513" s="145" t="s">
        <v>454</v>
      </c>
      <c r="D513" s="145" t="s">
        <v>165</v>
      </c>
      <c r="E513" s="146" t="s">
        <v>2639</v>
      </c>
      <c r="F513" s="147" t="s">
        <v>2640</v>
      </c>
      <c r="G513" s="148" t="s">
        <v>168</v>
      </c>
      <c r="H513" s="149">
        <v>12</v>
      </c>
      <c r="I513" s="150"/>
      <c r="J513" s="151">
        <f>ROUND(I513*H513,2)</f>
        <v>0</v>
      </c>
      <c r="K513" s="147" t="s">
        <v>21</v>
      </c>
      <c r="L513" s="33"/>
      <c r="M513" s="152" t="s">
        <v>21</v>
      </c>
      <c r="N513" s="153" t="s">
        <v>48</v>
      </c>
      <c r="P513" s="136">
        <f>O513*H513</f>
        <v>0</v>
      </c>
      <c r="Q513" s="136">
        <v>0</v>
      </c>
      <c r="R513" s="136">
        <f>Q513*H513</f>
        <v>0</v>
      </c>
      <c r="S513" s="136">
        <v>0</v>
      </c>
      <c r="T513" s="137">
        <f>S513*H513</f>
        <v>0</v>
      </c>
      <c r="AR513" s="138" t="s">
        <v>210</v>
      </c>
      <c r="AT513" s="138" t="s">
        <v>165</v>
      </c>
      <c r="AU513" s="138" t="s">
        <v>87</v>
      </c>
      <c r="AY513" s="18" t="s">
        <v>137</v>
      </c>
      <c r="BE513" s="139">
        <f>IF(N513="základní",J513,0)</f>
        <v>0</v>
      </c>
      <c r="BF513" s="139">
        <f>IF(N513="snížená",J513,0)</f>
        <v>0</v>
      </c>
      <c r="BG513" s="139">
        <f>IF(N513="zákl. přenesená",J513,0)</f>
        <v>0</v>
      </c>
      <c r="BH513" s="139">
        <f>IF(N513="sníž. přenesená",J513,0)</f>
        <v>0</v>
      </c>
      <c r="BI513" s="139">
        <f>IF(N513="nulová",J513,0)</f>
        <v>0</v>
      </c>
      <c r="BJ513" s="18" t="s">
        <v>85</v>
      </c>
      <c r="BK513" s="139">
        <f>ROUND(I513*H513,2)</f>
        <v>0</v>
      </c>
      <c r="BL513" s="18" t="s">
        <v>210</v>
      </c>
      <c r="BM513" s="138" t="s">
        <v>2641</v>
      </c>
    </row>
    <row r="514" spans="2:65" s="1" customFormat="1" ht="39">
      <c r="B514" s="33"/>
      <c r="D514" s="140" t="s">
        <v>147</v>
      </c>
      <c r="F514" s="141" t="s">
        <v>2642</v>
      </c>
      <c r="I514" s="142"/>
      <c r="L514" s="33"/>
      <c r="M514" s="143"/>
      <c r="T514" s="54"/>
      <c r="AT514" s="18" t="s">
        <v>147</v>
      </c>
      <c r="AU514" s="18" t="s">
        <v>87</v>
      </c>
    </row>
    <row r="515" spans="2:65" s="1" customFormat="1" ht="19.5">
      <c r="B515" s="33"/>
      <c r="D515" s="140" t="s">
        <v>149</v>
      </c>
      <c r="F515" s="144" t="s">
        <v>2643</v>
      </c>
      <c r="I515" s="142"/>
      <c r="L515" s="33"/>
      <c r="M515" s="143"/>
      <c r="T515" s="54"/>
      <c r="AT515" s="18" t="s">
        <v>149</v>
      </c>
      <c r="AU515" s="18" t="s">
        <v>87</v>
      </c>
    </row>
    <row r="516" spans="2:65" s="13" customFormat="1" ht="11.25">
      <c r="B516" s="165"/>
      <c r="D516" s="140" t="s">
        <v>253</v>
      </c>
      <c r="E516" s="166" t="s">
        <v>21</v>
      </c>
      <c r="F516" s="167" t="s">
        <v>2644</v>
      </c>
      <c r="H516" s="166" t="s">
        <v>21</v>
      </c>
      <c r="I516" s="168"/>
      <c r="L516" s="165"/>
      <c r="M516" s="169"/>
      <c r="T516" s="170"/>
      <c r="AT516" s="166" t="s">
        <v>253</v>
      </c>
      <c r="AU516" s="166" t="s">
        <v>87</v>
      </c>
      <c r="AV516" s="13" t="s">
        <v>85</v>
      </c>
      <c r="AW516" s="13" t="s">
        <v>38</v>
      </c>
      <c r="AX516" s="13" t="s">
        <v>77</v>
      </c>
      <c r="AY516" s="166" t="s">
        <v>137</v>
      </c>
    </row>
    <row r="517" spans="2:65" s="12" customFormat="1" ht="11.25">
      <c r="B517" s="154"/>
      <c r="D517" s="140" t="s">
        <v>253</v>
      </c>
      <c r="E517" s="155" t="s">
        <v>21</v>
      </c>
      <c r="F517" s="156" t="s">
        <v>2645</v>
      </c>
      <c r="H517" s="157">
        <v>7</v>
      </c>
      <c r="I517" s="158"/>
      <c r="L517" s="154"/>
      <c r="M517" s="159"/>
      <c r="T517" s="160"/>
      <c r="AT517" s="155" t="s">
        <v>253</v>
      </c>
      <c r="AU517" s="155" t="s">
        <v>87</v>
      </c>
      <c r="AV517" s="12" t="s">
        <v>87</v>
      </c>
      <c r="AW517" s="12" t="s">
        <v>38</v>
      </c>
      <c r="AX517" s="12" t="s">
        <v>77</v>
      </c>
      <c r="AY517" s="155" t="s">
        <v>137</v>
      </c>
    </row>
    <row r="518" spans="2:65" s="12" customFormat="1" ht="11.25">
      <c r="B518" s="154"/>
      <c r="D518" s="140" t="s">
        <v>253</v>
      </c>
      <c r="E518" s="155" t="s">
        <v>21</v>
      </c>
      <c r="F518" s="156" t="s">
        <v>2646</v>
      </c>
      <c r="H518" s="157">
        <v>5</v>
      </c>
      <c r="I518" s="158"/>
      <c r="L518" s="154"/>
      <c r="M518" s="159"/>
      <c r="T518" s="160"/>
      <c r="AT518" s="155" t="s">
        <v>253</v>
      </c>
      <c r="AU518" s="155" t="s">
        <v>87</v>
      </c>
      <c r="AV518" s="12" t="s">
        <v>87</v>
      </c>
      <c r="AW518" s="12" t="s">
        <v>38</v>
      </c>
      <c r="AX518" s="12" t="s">
        <v>77</v>
      </c>
      <c r="AY518" s="155" t="s">
        <v>137</v>
      </c>
    </row>
    <row r="519" spans="2:65" s="14" customFormat="1" ht="11.25">
      <c r="B519" s="178"/>
      <c r="D519" s="140" t="s">
        <v>253</v>
      </c>
      <c r="E519" s="179" t="s">
        <v>21</v>
      </c>
      <c r="F519" s="180" t="s">
        <v>837</v>
      </c>
      <c r="H519" s="181">
        <v>12</v>
      </c>
      <c r="I519" s="182"/>
      <c r="L519" s="178"/>
      <c r="M519" s="183"/>
      <c r="T519" s="184"/>
      <c r="AT519" s="179" t="s">
        <v>253</v>
      </c>
      <c r="AU519" s="179" t="s">
        <v>87</v>
      </c>
      <c r="AV519" s="14" t="s">
        <v>153</v>
      </c>
      <c r="AW519" s="14" t="s">
        <v>38</v>
      </c>
      <c r="AX519" s="14" t="s">
        <v>85</v>
      </c>
      <c r="AY519" s="179" t="s">
        <v>137</v>
      </c>
    </row>
    <row r="520" spans="2:65" s="11" customFormat="1" ht="22.9" customHeight="1">
      <c r="B520" s="116"/>
      <c r="D520" s="117" t="s">
        <v>76</v>
      </c>
      <c r="E520" s="161" t="s">
        <v>1788</v>
      </c>
      <c r="F520" s="161" t="s">
        <v>1789</v>
      </c>
      <c r="I520" s="119"/>
      <c r="J520" s="162">
        <f>BK520</f>
        <v>0</v>
      </c>
      <c r="L520" s="116"/>
      <c r="M520" s="121"/>
      <c r="P520" s="122">
        <f>SUM(P521:P527)</f>
        <v>0</v>
      </c>
      <c r="R520" s="122">
        <f>SUM(R521:R527)</f>
        <v>0</v>
      </c>
      <c r="T520" s="123">
        <f>SUM(T521:T527)</f>
        <v>0</v>
      </c>
      <c r="AR520" s="117" t="s">
        <v>85</v>
      </c>
      <c r="AT520" s="124" t="s">
        <v>76</v>
      </c>
      <c r="AU520" s="124" t="s">
        <v>85</v>
      </c>
      <c r="AY520" s="117" t="s">
        <v>137</v>
      </c>
      <c r="BK520" s="125">
        <f>SUM(BK521:BK527)</f>
        <v>0</v>
      </c>
    </row>
    <row r="521" spans="2:65" s="1" customFormat="1" ht="16.5" customHeight="1">
      <c r="B521" s="33"/>
      <c r="C521" s="145" t="s">
        <v>458</v>
      </c>
      <c r="D521" s="145" t="s">
        <v>165</v>
      </c>
      <c r="E521" s="146" t="s">
        <v>2647</v>
      </c>
      <c r="F521" s="147" t="s">
        <v>2648</v>
      </c>
      <c r="G521" s="148" t="s">
        <v>590</v>
      </c>
      <c r="H521" s="149">
        <v>24.689</v>
      </c>
      <c r="I521" s="150"/>
      <c r="J521" s="151">
        <f>ROUND(I521*H521,2)</f>
        <v>0</v>
      </c>
      <c r="K521" s="147" t="s">
        <v>21</v>
      </c>
      <c r="L521" s="33"/>
      <c r="M521" s="152" t="s">
        <v>21</v>
      </c>
      <c r="N521" s="153" t="s">
        <v>48</v>
      </c>
      <c r="P521" s="136">
        <f>O521*H521</f>
        <v>0</v>
      </c>
      <c r="Q521" s="136">
        <v>0</v>
      </c>
      <c r="R521" s="136">
        <f>Q521*H521</f>
        <v>0</v>
      </c>
      <c r="S521" s="136">
        <v>0</v>
      </c>
      <c r="T521" s="137">
        <f>S521*H521</f>
        <v>0</v>
      </c>
      <c r="AR521" s="138" t="s">
        <v>153</v>
      </c>
      <c r="AT521" s="138" t="s">
        <v>165</v>
      </c>
      <c r="AU521" s="138" t="s">
        <v>87</v>
      </c>
      <c r="AY521" s="18" t="s">
        <v>137</v>
      </c>
      <c r="BE521" s="139">
        <f>IF(N521="základní",J521,0)</f>
        <v>0</v>
      </c>
      <c r="BF521" s="139">
        <f>IF(N521="snížená",J521,0)</f>
        <v>0</v>
      </c>
      <c r="BG521" s="139">
        <f>IF(N521="zákl. přenesená",J521,0)</f>
        <v>0</v>
      </c>
      <c r="BH521" s="139">
        <f>IF(N521="sníž. přenesená",J521,0)</f>
        <v>0</v>
      </c>
      <c r="BI521" s="139">
        <f>IF(N521="nulová",J521,0)</f>
        <v>0</v>
      </c>
      <c r="BJ521" s="18" t="s">
        <v>85</v>
      </c>
      <c r="BK521" s="139">
        <f>ROUND(I521*H521,2)</f>
        <v>0</v>
      </c>
      <c r="BL521" s="18" t="s">
        <v>153</v>
      </c>
      <c r="BM521" s="138" t="s">
        <v>2649</v>
      </c>
    </row>
    <row r="522" spans="2:65" s="1" customFormat="1" ht="48.75">
      <c r="B522" s="33"/>
      <c r="D522" s="140" t="s">
        <v>147</v>
      </c>
      <c r="F522" s="141" t="s">
        <v>1794</v>
      </c>
      <c r="I522" s="142"/>
      <c r="L522" s="33"/>
      <c r="M522" s="143"/>
      <c r="T522" s="54"/>
      <c r="AT522" s="18" t="s">
        <v>147</v>
      </c>
      <c r="AU522" s="18" t="s">
        <v>87</v>
      </c>
    </row>
    <row r="523" spans="2:65" s="12" customFormat="1" ht="11.25">
      <c r="B523" s="154"/>
      <c r="D523" s="140" t="s">
        <v>253</v>
      </c>
      <c r="E523" s="155" t="s">
        <v>21</v>
      </c>
      <c r="F523" s="156" t="s">
        <v>2650</v>
      </c>
      <c r="H523" s="157">
        <v>18.163</v>
      </c>
      <c r="I523" s="158"/>
      <c r="L523" s="154"/>
      <c r="M523" s="159"/>
      <c r="T523" s="160"/>
      <c r="AT523" s="155" t="s">
        <v>253</v>
      </c>
      <c r="AU523" s="155" t="s">
        <v>87</v>
      </c>
      <c r="AV523" s="12" t="s">
        <v>87</v>
      </c>
      <c r="AW523" s="12" t="s">
        <v>38</v>
      </c>
      <c r="AX523" s="12" t="s">
        <v>77</v>
      </c>
      <c r="AY523" s="155" t="s">
        <v>137</v>
      </c>
    </row>
    <row r="524" spans="2:65" s="12" customFormat="1" ht="11.25">
      <c r="B524" s="154"/>
      <c r="D524" s="140" t="s">
        <v>253</v>
      </c>
      <c r="E524" s="155" t="s">
        <v>21</v>
      </c>
      <c r="F524" s="156" t="s">
        <v>2651</v>
      </c>
      <c r="H524" s="157">
        <v>1.23</v>
      </c>
      <c r="I524" s="158"/>
      <c r="L524" s="154"/>
      <c r="M524" s="159"/>
      <c r="T524" s="160"/>
      <c r="AT524" s="155" t="s">
        <v>253</v>
      </c>
      <c r="AU524" s="155" t="s">
        <v>87</v>
      </c>
      <c r="AV524" s="12" t="s">
        <v>87</v>
      </c>
      <c r="AW524" s="12" t="s">
        <v>38</v>
      </c>
      <c r="AX524" s="12" t="s">
        <v>77</v>
      </c>
      <c r="AY524" s="155" t="s">
        <v>137</v>
      </c>
    </row>
    <row r="525" spans="2:65" s="13" customFormat="1" ht="11.25">
      <c r="B525" s="165"/>
      <c r="D525" s="140" t="s">
        <v>253</v>
      </c>
      <c r="E525" s="166" t="s">
        <v>21</v>
      </c>
      <c r="F525" s="167" t="s">
        <v>2652</v>
      </c>
      <c r="H525" s="166" t="s">
        <v>21</v>
      </c>
      <c r="I525" s="168"/>
      <c r="L525" s="165"/>
      <c r="M525" s="169"/>
      <c r="T525" s="170"/>
      <c r="AT525" s="166" t="s">
        <v>253</v>
      </c>
      <c r="AU525" s="166" t="s">
        <v>87</v>
      </c>
      <c r="AV525" s="13" t="s">
        <v>85</v>
      </c>
      <c r="AW525" s="13" t="s">
        <v>38</v>
      </c>
      <c r="AX525" s="13" t="s">
        <v>77</v>
      </c>
      <c r="AY525" s="166" t="s">
        <v>137</v>
      </c>
    </row>
    <row r="526" spans="2:65" s="12" customFormat="1" ht="11.25">
      <c r="B526" s="154"/>
      <c r="D526" s="140" t="s">
        <v>253</v>
      </c>
      <c r="E526" s="155" t="s">
        <v>21</v>
      </c>
      <c r="F526" s="156" t="s">
        <v>2653</v>
      </c>
      <c r="H526" s="157">
        <v>5.2960000000000003</v>
      </c>
      <c r="I526" s="158"/>
      <c r="L526" s="154"/>
      <c r="M526" s="159"/>
      <c r="T526" s="160"/>
      <c r="AT526" s="155" t="s">
        <v>253</v>
      </c>
      <c r="AU526" s="155" t="s">
        <v>87</v>
      </c>
      <c r="AV526" s="12" t="s">
        <v>87</v>
      </c>
      <c r="AW526" s="12" t="s">
        <v>38</v>
      </c>
      <c r="AX526" s="12" t="s">
        <v>77</v>
      </c>
      <c r="AY526" s="155" t="s">
        <v>137</v>
      </c>
    </row>
    <row r="527" spans="2:65" s="14" customFormat="1" ht="11.25">
      <c r="B527" s="178"/>
      <c r="D527" s="140" t="s">
        <v>253</v>
      </c>
      <c r="E527" s="179" t="s">
        <v>2654</v>
      </c>
      <c r="F527" s="180" t="s">
        <v>837</v>
      </c>
      <c r="H527" s="181">
        <v>24.689</v>
      </c>
      <c r="I527" s="182"/>
      <c r="L527" s="178"/>
      <c r="M527" s="183"/>
      <c r="T527" s="184"/>
      <c r="AT527" s="179" t="s">
        <v>253</v>
      </c>
      <c r="AU527" s="179" t="s">
        <v>87</v>
      </c>
      <c r="AV527" s="14" t="s">
        <v>153</v>
      </c>
      <c r="AW527" s="14" t="s">
        <v>38</v>
      </c>
      <c r="AX527" s="14" t="s">
        <v>85</v>
      </c>
      <c r="AY527" s="179" t="s">
        <v>137</v>
      </c>
    </row>
    <row r="528" spans="2:65" s="11" customFormat="1" ht="22.9" customHeight="1">
      <c r="B528" s="116"/>
      <c r="D528" s="117" t="s">
        <v>76</v>
      </c>
      <c r="E528" s="161" t="s">
        <v>1891</v>
      </c>
      <c r="F528" s="161" t="s">
        <v>1892</v>
      </c>
      <c r="I528" s="119"/>
      <c r="J528" s="162">
        <f>BK528</f>
        <v>0</v>
      </c>
      <c r="L528" s="116"/>
      <c r="M528" s="121"/>
      <c r="P528" s="122">
        <f>SUM(P529:P541)</f>
        <v>0</v>
      </c>
      <c r="R528" s="122">
        <f>SUM(R529:R541)</f>
        <v>0</v>
      </c>
      <c r="T528" s="123">
        <f>SUM(T529:T541)</f>
        <v>0</v>
      </c>
      <c r="AR528" s="117" t="s">
        <v>85</v>
      </c>
      <c r="AT528" s="124" t="s">
        <v>76</v>
      </c>
      <c r="AU528" s="124" t="s">
        <v>85</v>
      </c>
      <c r="AY528" s="117" t="s">
        <v>137</v>
      </c>
      <c r="BK528" s="125">
        <f>SUM(BK529:BK541)</f>
        <v>0</v>
      </c>
    </row>
    <row r="529" spans="2:65" s="1" customFormat="1" ht="16.5" customHeight="1">
      <c r="B529" s="33"/>
      <c r="C529" s="145" t="s">
        <v>462</v>
      </c>
      <c r="D529" s="145" t="s">
        <v>165</v>
      </c>
      <c r="E529" s="146" t="s">
        <v>1894</v>
      </c>
      <c r="F529" s="147" t="s">
        <v>1895</v>
      </c>
      <c r="G529" s="148" t="s">
        <v>590</v>
      </c>
      <c r="H529" s="149">
        <v>387.14699999999999</v>
      </c>
      <c r="I529" s="150"/>
      <c r="J529" s="151">
        <f>ROUND(I529*H529,2)</f>
        <v>0</v>
      </c>
      <c r="K529" s="147" t="s">
        <v>535</v>
      </c>
      <c r="L529" s="33"/>
      <c r="M529" s="152" t="s">
        <v>21</v>
      </c>
      <c r="N529" s="153" t="s">
        <v>48</v>
      </c>
      <c r="P529" s="136">
        <f>O529*H529</f>
        <v>0</v>
      </c>
      <c r="Q529" s="136">
        <v>0</v>
      </c>
      <c r="R529" s="136">
        <f>Q529*H529</f>
        <v>0</v>
      </c>
      <c r="S529" s="136">
        <v>0</v>
      </c>
      <c r="T529" s="137">
        <f>S529*H529</f>
        <v>0</v>
      </c>
      <c r="AR529" s="138" t="s">
        <v>153</v>
      </c>
      <c r="AT529" s="138" t="s">
        <v>165</v>
      </c>
      <c r="AU529" s="138" t="s">
        <v>87</v>
      </c>
      <c r="AY529" s="18" t="s">
        <v>137</v>
      </c>
      <c r="BE529" s="139">
        <f>IF(N529="základní",J529,0)</f>
        <v>0</v>
      </c>
      <c r="BF529" s="139">
        <f>IF(N529="snížená",J529,0)</f>
        <v>0</v>
      </c>
      <c r="BG529" s="139">
        <f>IF(N529="zákl. přenesená",J529,0)</f>
        <v>0</v>
      </c>
      <c r="BH529" s="139">
        <f>IF(N529="sníž. přenesená",J529,0)</f>
        <v>0</v>
      </c>
      <c r="BI529" s="139">
        <f>IF(N529="nulová",J529,0)</f>
        <v>0</v>
      </c>
      <c r="BJ529" s="18" t="s">
        <v>85</v>
      </c>
      <c r="BK529" s="139">
        <f>ROUND(I529*H529,2)</f>
        <v>0</v>
      </c>
      <c r="BL529" s="18" t="s">
        <v>153</v>
      </c>
      <c r="BM529" s="138" t="s">
        <v>2655</v>
      </c>
    </row>
    <row r="530" spans="2:65" s="1" customFormat="1" ht="11.25">
      <c r="B530" s="33"/>
      <c r="D530" s="140" t="s">
        <v>147</v>
      </c>
      <c r="F530" s="141" t="s">
        <v>1897</v>
      </c>
      <c r="I530" s="142"/>
      <c r="L530" s="33"/>
      <c r="M530" s="143"/>
      <c r="T530" s="54"/>
      <c r="AT530" s="18" t="s">
        <v>147</v>
      </c>
      <c r="AU530" s="18" t="s">
        <v>87</v>
      </c>
    </row>
    <row r="531" spans="2:65" s="1" customFormat="1" ht="11.25">
      <c r="B531" s="33"/>
      <c r="D531" s="163" t="s">
        <v>538</v>
      </c>
      <c r="F531" s="164" t="s">
        <v>1898</v>
      </c>
      <c r="I531" s="142"/>
      <c r="L531" s="33"/>
      <c r="M531" s="143"/>
      <c r="T531" s="54"/>
      <c r="AT531" s="18" t="s">
        <v>538</v>
      </c>
      <c r="AU531" s="18" t="s">
        <v>87</v>
      </c>
    </row>
    <row r="532" spans="2:65" s="1" customFormat="1" ht="29.25">
      <c r="B532" s="33"/>
      <c r="D532" s="140" t="s">
        <v>149</v>
      </c>
      <c r="F532" s="144" t="s">
        <v>1899</v>
      </c>
      <c r="I532" s="142"/>
      <c r="L532" s="33"/>
      <c r="M532" s="143"/>
      <c r="T532" s="54"/>
      <c r="AT532" s="18" t="s">
        <v>149</v>
      </c>
      <c r="AU532" s="18" t="s">
        <v>87</v>
      </c>
    </row>
    <row r="533" spans="2:65" s="1" customFormat="1" ht="16.5" customHeight="1">
      <c r="B533" s="33"/>
      <c r="C533" s="145" t="s">
        <v>465</v>
      </c>
      <c r="D533" s="145" t="s">
        <v>165</v>
      </c>
      <c r="E533" s="146" t="s">
        <v>1901</v>
      </c>
      <c r="F533" s="147" t="s">
        <v>1902</v>
      </c>
      <c r="G533" s="148" t="s">
        <v>574</v>
      </c>
      <c r="H533" s="149">
        <v>118.008</v>
      </c>
      <c r="I533" s="150"/>
      <c r="J533" s="151">
        <f>ROUND(I533*H533,2)</f>
        <v>0</v>
      </c>
      <c r="K533" s="147" t="s">
        <v>21</v>
      </c>
      <c r="L533" s="33"/>
      <c r="M533" s="152" t="s">
        <v>21</v>
      </c>
      <c r="N533" s="153" t="s">
        <v>48</v>
      </c>
      <c r="P533" s="136">
        <f>O533*H533</f>
        <v>0</v>
      </c>
      <c r="Q533" s="136">
        <v>0</v>
      </c>
      <c r="R533" s="136">
        <f>Q533*H533</f>
        <v>0</v>
      </c>
      <c r="S533" s="136">
        <v>0</v>
      </c>
      <c r="T533" s="137">
        <f>S533*H533</f>
        <v>0</v>
      </c>
      <c r="AR533" s="138" t="s">
        <v>153</v>
      </c>
      <c r="AT533" s="138" t="s">
        <v>165</v>
      </c>
      <c r="AU533" s="138" t="s">
        <v>87</v>
      </c>
      <c r="AY533" s="18" t="s">
        <v>137</v>
      </c>
      <c r="BE533" s="139">
        <f>IF(N533="základní",J533,0)</f>
        <v>0</v>
      </c>
      <c r="BF533" s="139">
        <f>IF(N533="snížená",J533,0)</f>
        <v>0</v>
      </c>
      <c r="BG533" s="139">
        <f>IF(N533="zákl. přenesená",J533,0)</f>
        <v>0</v>
      </c>
      <c r="BH533" s="139">
        <f>IF(N533="sníž. přenesená",J533,0)</f>
        <v>0</v>
      </c>
      <c r="BI533" s="139">
        <f>IF(N533="nulová",J533,0)</f>
        <v>0</v>
      </c>
      <c r="BJ533" s="18" t="s">
        <v>85</v>
      </c>
      <c r="BK533" s="139">
        <f>ROUND(I533*H533,2)</f>
        <v>0</v>
      </c>
      <c r="BL533" s="18" t="s">
        <v>153</v>
      </c>
      <c r="BM533" s="138" t="s">
        <v>2656</v>
      </c>
    </row>
    <row r="534" spans="2:65" s="1" customFormat="1" ht="117">
      <c r="B534" s="33"/>
      <c r="D534" s="140" t="s">
        <v>147</v>
      </c>
      <c r="F534" s="141" t="s">
        <v>1904</v>
      </c>
      <c r="I534" s="142"/>
      <c r="L534" s="33"/>
      <c r="M534" s="143"/>
      <c r="T534" s="54"/>
      <c r="AT534" s="18" t="s">
        <v>147</v>
      </c>
      <c r="AU534" s="18" t="s">
        <v>87</v>
      </c>
    </row>
    <row r="535" spans="2:65" s="12" customFormat="1" ht="11.25">
      <c r="B535" s="154"/>
      <c r="D535" s="140" t="s">
        <v>253</v>
      </c>
      <c r="E535" s="155" t="s">
        <v>21</v>
      </c>
      <c r="F535" s="156" t="s">
        <v>2213</v>
      </c>
      <c r="H535" s="157">
        <v>11.07</v>
      </c>
      <c r="I535" s="158"/>
      <c r="L535" s="154"/>
      <c r="M535" s="159"/>
      <c r="T535" s="160"/>
      <c r="AT535" s="155" t="s">
        <v>253</v>
      </c>
      <c r="AU535" s="155" t="s">
        <v>87</v>
      </c>
      <c r="AV535" s="12" t="s">
        <v>87</v>
      </c>
      <c r="AW535" s="12" t="s">
        <v>38</v>
      </c>
      <c r="AX535" s="12" t="s">
        <v>77</v>
      </c>
      <c r="AY535" s="155" t="s">
        <v>137</v>
      </c>
    </row>
    <row r="536" spans="2:65" s="12" customFormat="1" ht="11.25">
      <c r="B536" s="154"/>
      <c r="D536" s="140" t="s">
        <v>253</v>
      </c>
      <c r="E536" s="155" t="s">
        <v>21</v>
      </c>
      <c r="F536" s="156" t="s">
        <v>2141</v>
      </c>
      <c r="H536" s="157">
        <v>82.364000000000004</v>
      </c>
      <c r="I536" s="158"/>
      <c r="L536" s="154"/>
      <c r="M536" s="159"/>
      <c r="T536" s="160"/>
      <c r="AT536" s="155" t="s">
        <v>253</v>
      </c>
      <c r="AU536" s="155" t="s">
        <v>87</v>
      </c>
      <c r="AV536" s="12" t="s">
        <v>87</v>
      </c>
      <c r="AW536" s="12" t="s">
        <v>38</v>
      </c>
      <c r="AX536" s="12" t="s">
        <v>77</v>
      </c>
      <c r="AY536" s="155" t="s">
        <v>137</v>
      </c>
    </row>
    <row r="537" spans="2:65" s="12" customFormat="1" ht="11.25">
      <c r="B537" s="154"/>
      <c r="D537" s="140" t="s">
        <v>253</v>
      </c>
      <c r="E537" s="155" t="s">
        <v>21</v>
      </c>
      <c r="F537" s="156" t="s">
        <v>2657</v>
      </c>
      <c r="H537" s="157">
        <v>0.72899999999999998</v>
      </c>
      <c r="I537" s="158"/>
      <c r="L537" s="154"/>
      <c r="M537" s="159"/>
      <c r="T537" s="160"/>
      <c r="AT537" s="155" t="s">
        <v>253</v>
      </c>
      <c r="AU537" s="155" t="s">
        <v>87</v>
      </c>
      <c r="AV537" s="12" t="s">
        <v>87</v>
      </c>
      <c r="AW537" s="12" t="s">
        <v>38</v>
      </c>
      <c r="AX537" s="12" t="s">
        <v>77</v>
      </c>
      <c r="AY537" s="155" t="s">
        <v>137</v>
      </c>
    </row>
    <row r="538" spans="2:65" s="12" customFormat="1" ht="11.25">
      <c r="B538" s="154"/>
      <c r="D538" s="140" t="s">
        <v>253</v>
      </c>
      <c r="E538" s="155" t="s">
        <v>21</v>
      </c>
      <c r="F538" s="156" t="s">
        <v>2658</v>
      </c>
      <c r="H538" s="157">
        <v>5.2949999999999999</v>
      </c>
      <c r="I538" s="158"/>
      <c r="L538" s="154"/>
      <c r="M538" s="159"/>
      <c r="T538" s="160"/>
      <c r="AT538" s="155" t="s">
        <v>253</v>
      </c>
      <c r="AU538" s="155" t="s">
        <v>87</v>
      </c>
      <c r="AV538" s="12" t="s">
        <v>87</v>
      </c>
      <c r="AW538" s="12" t="s">
        <v>38</v>
      </c>
      <c r="AX538" s="12" t="s">
        <v>77</v>
      </c>
      <c r="AY538" s="155" t="s">
        <v>137</v>
      </c>
    </row>
    <row r="539" spans="2:65" s="12" customFormat="1" ht="11.25">
      <c r="B539" s="154"/>
      <c r="D539" s="140" t="s">
        <v>253</v>
      </c>
      <c r="E539" s="155" t="s">
        <v>21</v>
      </c>
      <c r="F539" s="156" t="s">
        <v>579</v>
      </c>
      <c r="H539" s="157">
        <v>0.8</v>
      </c>
      <c r="I539" s="158"/>
      <c r="L539" s="154"/>
      <c r="M539" s="159"/>
      <c r="T539" s="160"/>
      <c r="AT539" s="155" t="s">
        <v>253</v>
      </c>
      <c r="AU539" s="155" t="s">
        <v>87</v>
      </c>
      <c r="AV539" s="12" t="s">
        <v>87</v>
      </c>
      <c r="AW539" s="12" t="s">
        <v>38</v>
      </c>
      <c r="AX539" s="12" t="s">
        <v>77</v>
      </c>
      <c r="AY539" s="155" t="s">
        <v>137</v>
      </c>
    </row>
    <row r="540" spans="2:65" s="12" customFormat="1" ht="11.25">
      <c r="B540" s="154"/>
      <c r="D540" s="140" t="s">
        <v>253</v>
      </c>
      <c r="E540" s="155" t="s">
        <v>21</v>
      </c>
      <c r="F540" s="156" t="s">
        <v>2201</v>
      </c>
      <c r="H540" s="157">
        <v>17.75</v>
      </c>
      <c r="I540" s="158"/>
      <c r="L540" s="154"/>
      <c r="M540" s="159"/>
      <c r="T540" s="160"/>
      <c r="AT540" s="155" t="s">
        <v>253</v>
      </c>
      <c r="AU540" s="155" t="s">
        <v>87</v>
      </c>
      <c r="AV540" s="12" t="s">
        <v>87</v>
      </c>
      <c r="AW540" s="12" t="s">
        <v>38</v>
      </c>
      <c r="AX540" s="12" t="s">
        <v>77</v>
      </c>
      <c r="AY540" s="155" t="s">
        <v>137</v>
      </c>
    </row>
    <row r="541" spans="2:65" s="14" customFormat="1" ht="11.25">
      <c r="B541" s="178"/>
      <c r="D541" s="140" t="s">
        <v>253</v>
      </c>
      <c r="E541" s="179" t="s">
        <v>21</v>
      </c>
      <c r="F541" s="180" t="s">
        <v>837</v>
      </c>
      <c r="H541" s="181">
        <v>118.008</v>
      </c>
      <c r="I541" s="182"/>
      <c r="L541" s="178"/>
      <c r="M541" s="183"/>
      <c r="T541" s="184"/>
      <c r="AT541" s="179" t="s">
        <v>253</v>
      </c>
      <c r="AU541" s="179" t="s">
        <v>87</v>
      </c>
      <c r="AV541" s="14" t="s">
        <v>153</v>
      </c>
      <c r="AW541" s="14" t="s">
        <v>38</v>
      </c>
      <c r="AX541" s="14" t="s">
        <v>85</v>
      </c>
      <c r="AY541" s="179" t="s">
        <v>137</v>
      </c>
    </row>
    <row r="542" spans="2:65" s="11" customFormat="1" ht="25.9" customHeight="1">
      <c r="B542" s="116"/>
      <c r="D542" s="117" t="s">
        <v>76</v>
      </c>
      <c r="E542" s="118" t="s">
        <v>1908</v>
      </c>
      <c r="F542" s="118" t="s">
        <v>1909</v>
      </c>
      <c r="I542" s="119"/>
      <c r="J542" s="120">
        <f>BK542</f>
        <v>0</v>
      </c>
      <c r="L542" s="116"/>
      <c r="M542" s="121"/>
      <c r="P542" s="122">
        <f>P543+P552+P662</f>
        <v>0</v>
      </c>
      <c r="R542" s="122">
        <f>R543+R552+R662</f>
        <v>33.100464500000001</v>
      </c>
      <c r="T542" s="123">
        <f>T543+T552+T662</f>
        <v>19.393941000000002</v>
      </c>
      <c r="AR542" s="117" t="s">
        <v>87</v>
      </c>
      <c r="AT542" s="124" t="s">
        <v>76</v>
      </c>
      <c r="AU542" s="124" t="s">
        <v>77</v>
      </c>
      <c r="AY542" s="117" t="s">
        <v>137</v>
      </c>
      <c r="BK542" s="125">
        <f>BK543+BK552+BK662</f>
        <v>0</v>
      </c>
    </row>
    <row r="543" spans="2:65" s="11" customFormat="1" ht="22.9" customHeight="1">
      <c r="B543" s="116"/>
      <c r="D543" s="117" t="s">
        <v>76</v>
      </c>
      <c r="E543" s="161" t="s">
        <v>2659</v>
      </c>
      <c r="F543" s="161" t="s">
        <v>2660</v>
      </c>
      <c r="I543" s="119"/>
      <c r="J543" s="162">
        <f>BK543</f>
        <v>0</v>
      </c>
      <c r="L543" s="116"/>
      <c r="M543" s="121"/>
      <c r="P543" s="122">
        <f>SUM(P544:P551)</f>
        <v>0</v>
      </c>
      <c r="R543" s="122">
        <f>SUM(R544:R551)</f>
        <v>0.93103999999999998</v>
      </c>
      <c r="T543" s="123">
        <f>SUM(T544:T551)</f>
        <v>0</v>
      </c>
      <c r="AR543" s="117" t="s">
        <v>87</v>
      </c>
      <c r="AT543" s="124" t="s">
        <v>76</v>
      </c>
      <c r="AU543" s="124" t="s">
        <v>85</v>
      </c>
      <c r="AY543" s="117" t="s">
        <v>137</v>
      </c>
      <c r="BK543" s="125">
        <f>SUM(BK544:BK551)</f>
        <v>0</v>
      </c>
    </row>
    <row r="544" spans="2:65" s="1" customFormat="1" ht="16.5" customHeight="1">
      <c r="B544" s="33"/>
      <c r="C544" s="145" t="s">
        <v>469</v>
      </c>
      <c r="D544" s="145" t="s">
        <v>165</v>
      </c>
      <c r="E544" s="146" t="s">
        <v>2661</v>
      </c>
      <c r="F544" s="147" t="s">
        <v>2662</v>
      </c>
      <c r="G544" s="148" t="s">
        <v>484</v>
      </c>
      <c r="H544" s="149">
        <v>116.38</v>
      </c>
      <c r="I544" s="150"/>
      <c r="J544" s="151">
        <f>ROUND(I544*H544,2)</f>
        <v>0</v>
      </c>
      <c r="K544" s="147" t="s">
        <v>21</v>
      </c>
      <c r="L544" s="33"/>
      <c r="M544" s="152" t="s">
        <v>21</v>
      </c>
      <c r="N544" s="153" t="s">
        <v>48</v>
      </c>
      <c r="P544" s="136">
        <f>O544*H544</f>
        <v>0</v>
      </c>
      <c r="Q544" s="136">
        <v>8.0000000000000002E-3</v>
      </c>
      <c r="R544" s="136">
        <f>Q544*H544</f>
        <v>0.93103999999999998</v>
      </c>
      <c r="S544" s="136">
        <v>0</v>
      </c>
      <c r="T544" s="137">
        <f>S544*H544</f>
        <v>0</v>
      </c>
      <c r="AR544" s="138" t="s">
        <v>210</v>
      </c>
      <c r="AT544" s="138" t="s">
        <v>165</v>
      </c>
      <c r="AU544" s="138" t="s">
        <v>87</v>
      </c>
      <c r="AY544" s="18" t="s">
        <v>137</v>
      </c>
      <c r="BE544" s="139">
        <f>IF(N544="základní",J544,0)</f>
        <v>0</v>
      </c>
      <c r="BF544" s="139">
        <f>IF(N544="snížená",J544,0)</f>
        <v>0</v>
      </c>
      <c r="BG544" s="139">
        <f>IF(N544="zákl. přenesená",J544,0)</f>
        <v>0</v>
      </c>
      <c r="BH544" s="139">
        <f>IF(N544="sníž. přenesená",J544,0)</f>
        <v>0</v>
      </c>
      <c r="BI544" s="139">
        <f>IF(N544="nulová",J544,0)</f>
        <v>0</v>
      </c>
      <c r="BJ544" s="18" t="s">
        <v>85</v>
      </c>
      <c r="BK544" s="139">
        <f>ROUND(I544*H544,2)</f>
        <v>0</v>
      </c>
      <c r="BL544" s="18" t="s">
        <v>210</v>
      </c>
      <c r="BM544" s="138" t="s">
        <v>2663</v>
      </c>
    </row>
    <row r="545" spans="2:65" s="1" customFormat="1" ht="68.25">
      <c r="B545" s="33"/>
      <c r="D545" s="140" t="s">
        <v>147</v>
      </c>
      <c r="F545" s="141" t="s">
        <v>2664</v>
      </c>
      <c r="I545" s="142"/>
      <c r="L545" s="33"/>
      <c r="M545" s="143"/>
      <c r="T545" s="54"/>
      <c r="AT545" s="18" t="s">
        <v>147</v>
      </c>
      <c r="AU545" s="18" t="s">
        <v>87</v>
      </c>
    </row>
    <row r="546" spans="2:65" s="1" customFormat="1" ht="19.5">
      <c r="B546" s="33"/>
      <c r="D546" s="140" t="s">
        <v>149</v>
      </c>
      <c r="F546" s="144" t="s">
        <v>2665</v>
      </c>
      <c r="I546" s="142"/>
      <c r="L546" s="33"/>
      <c r="M546" s="143"/>
      <c r="T546" s="54"/>
      <c r="AT546" s="18" t="s">
        <v>149</v>
      </c>
      <c r="AU546" s="18" t="s">
        <v>87</v>
      </c>
    </row>
    <row r="547" spans="2:65" s="13" customFormat="1" ht="11.25">
      <c r="B547" s="165"/>
      <c r="D547" s="140" t="s">
        <v>253</v>
      </c>
      <c r="E547" s="166" t="s">
        <v>21</v>
      </c>
      <c r="F547" s="167" t="s">
        <v>2666</v>
      </c>
      <c r="H547" s="166" t="s">
        <v>21</v>
      </c>
      <c r="I547" s="168"/>
      <c r="L547" s="165"/>
      <c r="M547" s="169"/>
      <c r="T547" s="170"/>
      <c r="AT547" s="166" t="s">
        <v>253</v>
      </c>
      <c r="AU547" s="166" t="s">
        <v>87</v>
      </c>
      <c r="AV547" s="13" t="s">
        <v>85</v>
      </c>
      <c r="AW547" s="13" t="s">
        <v>38</v>
      </c>
      <c r="AX547" s="13" t="s">
        <v>77</v>
      </c>
      <c r="AY547" s="166" t="s">
        <v>137</v>
      </c>
    </row>
    <row r="548" spans="2:65" s="12" customFormat="1" ht="11.25">
      <c r="B548" s="154"/>
      <c r="D548" s="140" t="s">
        <v>253</v>
      </c>
      <c r="E548" s="155" t="s">
        <v>21</v>
      </c>
      <c r="F548" s="156" t="s">
        <v>2667</v>
      </c>
      <c r="H548" s="157">
        <v>116.38</v>
      </c>
      <c r="I548" s="158"/>
      <c r="L548" s="154"/>
      <c r="M548" s="159"/>
      <c r="T548" s="160"/>
      <c r="AT548" s="155" t="s">
        <v>253</v>
      </c>
      <c r="AU548" s="155" t="s">
        <v>87</v>
      </c>
      <c r="AV548" s="12" t="s">
        <v>87</v>
      </c>
      <c r="AW548" s="12" t="s">
        <v>38</v>
      </c>
      <c r="AX548" s="12" t="s">
        <v>85</v>
      </c>
      <c r="AY548" s="155" t="s">
        <v>137</v>
      </c>
    </row>
    <row r="549" spans="2:65" s="1" customFormat="1" ht="16.5" customHeight="1">
      <c r="B549" s="33"/>
      <c r="C549" s="145" t="s">
        <v>475</v>
      </c>
      <c r="D549" s="145" t="s">
        <v>165</v>
      </c>
      <c r="E549" s="146" t="s">
        <v>2668</v>
      </c>
      <c r="F549" s="147" t="s">
        <v>2669</v>
      </c>
      <c r="G549" s="148" t="s">
        <v>590</v>
      </c>
      <c r="H549" s="149">
        <v>0.93100000000000005</v>
      </c>
      <c r="I549" s="150"/>
      <c r="J549" s="151">
        <f>ROUND(I549*H549,2)</f>
        <v>0</v>
      </c>
      <c r="K549" s="147" t="s">
        <v>21</v>
      </c>
      <c r="L549" s="33"/>
      <c r="M549" s="152" t="s">
        <v>21</v>
      </c>
      <c r="N549" s="153" t="s">
        <v>48</v>
      </c>
      <c r="P549" s="136">
        <f>O549*H549</f>
        <v>0</v>
      </c>
      <c r="Q549" s="136">
        <v>0</v>
      </c>
      <c r="R549" s="136">
        <f>Q549*H549</f>
        <v>0</v>
      </c>
      <c r="S549" s="136">
        <v>0</v>
      </c>
      <c r="T549" s="137">
        <f>S549*H549</f>
        <v>0</v>
      </c>
      <c r="AR549" s="138" t="s">
        <v>210</v>
      </c>
      <c r="AT549" s="138" t="s">
        <v>165</v>
      </c>
      <c r="AU549" s="138" t="s">
        <v>87</v>
      </c>
      <c r="AY549" s="18" t="s">
        <v>137</v>
      </c>
      <c r="BE549" s="139">
        <f>IF(N549="základní",J549,0)</f>
        <v>0</v>
      </c>
      <c r="BF549" s="139">
        <f>IF(N549="snížená",J549,0)</f>
        <v>0</v>
      </c>
      <c r="BG549" s="139">
        <f>IF(N549="zákl. přenesená",J549,0)</f>
        <v>0</v>
      </c>
      <c r="BH549" s="139">
        <f>IF(N549="sníž. přenesená",J549,0)</f>
        <v>0</v>
      </c>
      <c r="BI549" s="139">
        <f>IF(N549="nulová",J549,0)</f>
        <v>0</v>
      </c>
      <c r="BJ549" s="18" t="s">
        <v>85</v>
      </c>
      <c r="BK549" s="139">
        <f>ROUND(I549*H549,2)</f>
        <v>0</v>
      </c>
      <c r="BL549" s="18" t="s">
        <v>210</v>
      </c>
      <c r="BM549" s="138" t="s">
        <v>2670</v>
      </c>
    </row>
    <row r="550" spans="2:65" s="1" customFormat="1" ht="19.5">
      <c r="B550" s="33"/>
      <c r="D550" s="140" t="s">
        <v>147</v>
      </c>
      <c r="F550" s="141" t="s">
        <v>2671</v>
      </c>
      <c r="I550" s="142"/>
      <c r="L550" s="33"/>
      <c r="M550" s="143"/>
      <c r="T550" s="54"/>
      <c r="AT550" s="18" t="s">
        <v>147</v>
      </c>
      <c r="AU550" s="18" t="s">
        <v>87</v>
      </c>
    </row>
    <row r="551" spans="2:65" s="1" customFormat="1" ht="29.25">
      <c r="B551" s="33"/>
      <c r="D551" s="140" t="s">
        <v>149</v>
      </c>
      <c r="F551" s="144" t="s">
        <v>1899</v>
      </c>
      <c r="I551" s="142"/>
      <c r="L551" s="33"/>
      <c r="M551" s="143"/>
      <c r="T551" s="54"/>
      <c r="AT551" s="18" t="s">
        <v>149</v>
      </c>
      <c r="AU551" s="18" t="s">
        <v>87</v>
      </c>
    </row>
    <row r="552" spans="2:65" s="11" customFormat="1" ht="22.9" customHeight="1">
      <c r="B552" s="116"/>
      <c r="D552" s="117" t="s">
        <v>76</v>
      </c>
      <c r="E552" s="161" t="s">
        <v>1953</v>
      </c>
      <c r="F552" s="161" t="s">
        <v>1954</v>
      </c>
      <c r="I552" s="119"/>
      <c r="J552" s="162">
        <f>BK552</f>
        <v>0</v>
      </c>
      <c r="L552" s="116"/>
      <c r="M552" s="121"/>
      <c r="P552" s="122">
        <f>SUM(P553:P661)</f>
        <v>0</v>
      </c>
      <c r="R552" s="122">
        <f>SUM(R553:R661)</f>
        <v>29.581424500000004</v>
      </c>
      <c r="T552" s="123">
        <f>SUM(T553:T661)</f>
        <v>19.393941000000002</v>
      </c>
      <c r="AR552" s="117" t="s">
        <v>87</v>
      </c>
      <c r="AT552" s="124" t="s">
        <v>76</v>
      </c>
      <c r="AU552" s="124" t="s">
        <v>85</v>
      </c>
      <c r="AY552" s="117" t="s">
        <v>137</v>
      </c>
      <c r="BK552" s="125">
        <f>SUM(BK553:BK661)</f>
        <v>0</v>
      </c>
    </row>
    <row r="553" spans="2:65" s="1" customFormat="1" ht="21.75" customHeight="1">
      <c r="B553" s="33"/>
      <c r="C553" s="145" t="s">
        <v>481</v>
      </c>
      <c r="D553" s="145" t="s">
        <v>165</v>
      </c>
      <c r="E553" s="146" t="s">
        <v>2672</v>
      </c>
      <c r="F553" s="147" t="s">
        <v>2673</v>
      </c>
      <c r="G553" s="148" t="s">
        <v>484</v>
      </c>
      <c r="H553" s="149">
        <v>111.78</v>
      </c>
      <c r="I553" s="150"/>
      <c r="J553" s="151">
        <f>ROUND(I553*H553,2)</f>
        <v>0</v>
      </c>
      <c r="K553" s="147" t="s">
        <v>535</v>
      </c>
      <c r="L553" s="33"/>
      <c r="M553" s="152" t="s">
        <v>21</v>
      </c>
      <c r="N553" s="153" t="s">
        <v>48</v>
      </c>
      <c r="P553" s="136">
        <f>O553*H553</f>
        <v>0</v>
      </c>
      <c r="Q553" s="136">
        <v>0</v>
      </c>
      <c r="R553" s="136">
        <f>Q553*H553</f>
        <v>0</v>
      </c>
      <c r="S553" s="136">
        <v>1.0999999999999999E-2</v>
      </c>
      <c r="T553" s="137">
        <f>S553*H553</f>
        <v>1.2295799999999999</v>
      </c>
      <c r="AR553" s="138" t="s">
        <v>210</v>
      </c>
      <c r="AT553" s="138" t="s">
        <v>165</v>
      </c>
      <c r="AU553" s="138" t="s">
        <v>87</v>
      </c>
      <c r="AY553" s="18" t="s">
        <v>137</v>
      </c>
      <c r="BE553" s="139">
        <f>IF(N553="základní",J553,0)</f>
        <v>0</v>
      </c>
      <c r="BF553" s="139">
        <f>IF(N553="snížená",J553,0)</f>
        <v>0</v>
      </c>
      <c r="BG553" s="139">
        <f>IF(N553="zákl. přenesená",J553,0)</f>
        <v>0</v>
      </c>
      <c r="BH553" s="139">
        <f>IF(N553="sníž. přenesená",J553,0)</f>
        <v>0</v>
      </c>
      <c r="BI553" s="139">
        <f>IF(N553="nulová",J553,0)</f>
        <v>0</v>
      </c>
      <c r="BJ553" s="18" t="s">
        <v>85</v>
      </c>
      <c r="BK553" s="139">
        <f>ROUND(I553*H553,2)</f>
        <v>0</v>
      </c>
      <c r="BL553" s="18" t="s">
        <v>210</v>
      </c>
      <c r="BM553" s="138" t="s">
        <v>2674</v>
      </c>
    </row>
    <row r="554" spans="2:65" s="1" customFormat="1" ht="11.25">
      <c r="B554" s="33"/>
      <c r="D554" s="140" t="s">
        <v>147</v>
      </c>
      <c r="F554" s="141" t="s">
        <v>2675</v>
      </c>
      <c r="I554" s="142"/>
      <c r="L554" s="33"/>
      <c r="M554" s="143"/>
      <c r="T554" s="54"/>
      <c r="AT554" s="18" t="s">
        <v>147</v>
      </c>
      <c r="AU554" s="18" t="s">
        <v>87</v>
      </c>
    </row>
    <row r="555" spans="2:65" s="1" customFormat="1" ht="11.25">
      <c r="B555" s="33"/>
      <c r="D555" s="163" t="s">
        <v>538</v>
      </c>
      <c r="F555" s="164" t="s">
        <v>2676</v>
      </c>
      <c r="I555" s="142"/>
      <c r="L555" s="33"/>
      <c r="M555" s="143"/>
      <c r="T555" s="54"/>
      <c r="AT555" s="18" t="s">
        <v>538</v>
      </c>
      <c r="AU555" s="18" t="s">
        <v>87</v>
      </c>
    </row>
    <row r="556" spans="2:65" s="13" customFormat="1" ht="11.25">
      <c r="B556" s="165"/>
      <c r="D556" s="140" t="s">
        <v>253</v>
      </c>
      <c r="E556" s="166" t="s">
        <v>21</v>
      </c>
      <c r="F556" s="167" t="s">
        <v>2666</v>
      </c>
      <c r="H556" s="166" t="s">
        <v>21</v>
      </c>
      <c r="I556" s="168"/>
      <c r="L556" s="165"/>
      <c r="M556" s="169"/>
      <c r="T556" s="170"/>
      <c r="AT556" s="166" t="s">
        <v>253</v>
      </c>
      <c r="AU556" s="166" t="s">
        <v>87</v>
      </c>
      <c r="AV556" s="13" t="s">
        <v>85</v>
      </c>
      <c r="AW556" s="13" t="s">
        <v>38</v>
      </c>
      <c r="AX556" s="13" t="s">
        <v>77</v>
      </c>
      <c r="AY556" s="166" t="s">
        <v>137</v>
      </c>
    </row>
    <row r="557" spans="2:65" s="12" customFormat="1" ht="11.25">
      <c r="B557" s="154"/>
      <c r="D557" s="140" t="s">
        <v>253</v>
      </c>
      <c r="E557" s="155" t="s">
        <v>2166</v>
      </c>
      <c r="F557" s="156" t="s">
        <v>2677</v>
      </c>
      <c r="H557" s="157">
        <v>111.78</v>
      </c>
      <c r="I557" s="158"/>
      <c r="L557" s="154"/>
      <c r="M557" s="159"/>
      <c r="T557" s="160"/>
      <c r="AT557" s="155" t="s">
        <v>253</v>
      </c>
      <c r="AU557" s="155" t="s">
        <v>87</v>
      </c>
      <c r="AV557" s="12" t="s">
        <v>87</v>
      </c>
      <c r="AW557" s="12" t="s">
        <v>38</v>
      </c>
      <c r="AX557" s="12" t="s">
        <v>85</v>
      </c>
      <c r="AY557" s="155" t="s">
        <v>137</v>
      </c>
    </row>
    <row r="558" spans="2:65" s="1" customFormat="1" ht="16.5" customHeight="1">
      <c r="B558" s="33"/>
      <c r="C558" s="145" t="s">
        <v>491</v>
      </c>
      <c r="D558" s="145" t="s">
        <v>165</v>
      </c>
      <c r="E558" s="146" t="s">
        <v>2678</v>
      </c>
      <c r="F558" s="147" t="s">
        <v>2679</v>
      </c>
      <c r="G558" s="148" t="s">
        <v>213</v>
      </c>
      <c r="H558" s="149">
        <v>107.2</v>
      </c>
      <c r="I558" s="150"/>
      <c r="J558" s="151">
        <f>ROUND(I558*H558,2)</f>
        <v>0</v>
      </c>
      <c r="K558" s="147" t="s">
        <v>21</v>
      </c>
      <c r="L558" s="33"/>
      <c r="M558" s="152" t="s">
        <v>21</v>
      </c>
      <c r="N558" s="153" t="s">
        <v>48</v>
      </c>
      <c r="P558" s="136">
        <f>O558*H558</f>
        <v>0</v>
      </c>
      <c r="Q558" s="136">
        <v>0</v>
      </c>
      <c r="R558" s="136">
        <f>Q558*H558</f>
        <v>0</v>
      </c>
      <c r="S558" s="136">
        <v>0</v>
      </c>
      <c r="T558" s="137">
        <f>S558*H558</f>
        <v>0</v>
      </c>
      <c r="AR558" s="138" t="s">
        <v>210</v>
      </c>
      <c r="AT558" s="138" t="s">
        <v>165</v>
      </c>
      <c r="AU558" s="138" t="s">
        <v>87</v>
      </c>
      <c r="AY558" s="18" t="s">
        <v>137</v>
      </c>
      <c r="BE558" s="139">
        <f>IF(N558="základní",J558,0)</f>
        <v>0</v>
      </c>
      <c r="BF558" s="139">
        <f>IF(N558="snížená",J558,0)</f>
        <v>0</v>
      </c>
      <c r="BG558" s="139">
        <f>IF(N558="zákl. přenesená",J558,0)</f>
        <v>0</v>
      </c>
      <c r="BH558" s="139">
        <f>IF(N558="sníž. přenesená",J558,0)</f>
        <v>0</v>
      </c>
      <c r="BI558" s="139">
        <f>IF(N558="nulová",J558,0)</f>
        <v>0</v>
      </c>
      <c r="BJ558" s="18" t="s">
        <v>85</v>
      </c>
      <c r="BK558" s="139">
        <f>ROUND(I558*H558,2)</f>
        <v>0</v>
      </c>
      <c r="BL558" s="18" t="s">
        <v>210</v>
      </c>
      <c r="BM558" s="138" t="s">
        <v>2680</v>
      </c>
    </row>
    <row r="559" spans="2:65" s="1" customFormat="1" ht="11.25">
      <c r="B559" s="33"/>
      <c r="D559" s="140" t="s">
        <v>147</v>
      </c>
      <c r="F559" s="141" t="s">
        <v>2679</v>
      </c>
      <c r="I559" s="142"/>
      <c r="L559" s="33"/>
      <c r="M559" s="143"/>
      <c r="T559" s="54"/>
      <c r="AT559" s="18" t="s">
        <v>147</v>
      </c>
      <c r="AU559" s="18" t="s">
        <v>87</v>
      </c>
    </row>
    <row r="560" spans="2:65" s="13" customFormat="1" ht="11.25">
      <c r="B560" s="165"/>
      <c r="D560" s="140" t="s">
        <v>253</v>
      </c>
      <c r="E560" s="166" t="s">
        <v>21</v>
      </c>
      <c r="F560" s="167" t="s">
        <v>2535</v>
      </c>
      <c r="H560" s="166" t="s">
        <v>21</v>
      </c>
      <c r="I560" s="168"/>
      <c r="L560" s="165"/>
      <c r="M560" s="169"/>
      <c r="T560" s="170"/>
      <c r="AT560" s="166" t="s">
        <v>253</v>
      </c>
      <c r="AU560" s="166" t="s">
        <v>87</v>
      </c>
      <c r="AV560" s="13" t="s">
        <v>85</v>
      </c>
      <c r="AW560" s="13" t="s">
        <v>38</v>
      </c>
      <c r="AX560" s="13" t="s">
        <v>77</v>
      </c>
      <c r="AY560" s="166" t="s">
        <v>137</v>
      </c>
    </row>
    <row r="561" spans="2:65" s="12" customFormat="1" ht="11.25">
      <c r="B561" s="154"/>
      <c r="D561" s="140" t="s">
        <v>253</v>
      </c>
      <c r="E561" s="155" t="s">
        <v>21</v>
      </c>
      <c r="F561" s="156" t="s">
        <v>2681</v>
      </c>
      <c r="H561" s="157">
        <v>12.2</v>
      </c>
      <c r="I561" s="158"/>
      <c r="L561" s="154"/>
      <c r="M561" s="159"/>
      <c r="T561" s="160"/>
      <c r="AT561" s="155" t="s">
        <v>253</v>
      </c>
      <c r="AU561" s="155" t="s">
        <v>87</v>
      </c>
      <c r="AV561" s="12" t="s">
        <v>87</v>
      </c>
      <c r="AW561" s="12" t="s">
        <v>38</v>
      </c>
      <c r="AX561" s="12" t="s">
        <v>77</v>
      </c>
      <c r="AY561" s="155" t="s">
        <v>137</v>
      </c>
    </row>
    <row r="562" spans="2:65" s="12" customFormat="1" ht="11.25">
      <c r="B562" s="154"/>
      <c r="D562" s="140" t="s">
        <v>253</v>
      </c>
      <c r="E562" s="155" t="s">
        <v>21</v>
      </c>
      <c r="F562" s="156" t="s">
        <v>2682</v>
      </c>
      <c r="H562" s="157">
        <v>71</v>
      </c>
      <c r="I562" s="158"/>
      <c r="L562" s="154"/>
      <c r="M562" s="159"/>
      <c r="T562" s="160"/>
      <c r="AT562" s="155" t="s">
        <v>253</v>
      </c>
      <c r="AU562" s="155" t="s">
        <v>87</v>
      </c>
      <c r="AV562" s="12" t="s">
        <v>87</v>
      </c>
      <c r="AW562" s="12" t="s">
        <v>38</v>
      </c>
      <c r="AX562" s="12" t="s">
        <v>77</v>
      </c>
      <c r="AY562" s="155" t="s">
        <v>137</v>
      </c>
    </row>
    <row r="563" spans="2:65" s="12" customFormat="1" ht="11.25">
      <c r="B563" s="154"/>
      <c r="D563" s="140" t="s">
        <v>253</v>
      </c>
      <c r="E563" s="155" t="s">
        <v>21</v>
      </c>
      <c r="F563" s="156" t="s">
        <v>2683</v>
      </c>
      <c r="H563" s="157">
        <v>9.6</v>
      </c>
      <c r="I563" s="158"/>
      <c r="L563" s="154"/>
      <c r="M563" s="159"/>
      <c r="T563" s="160"/>
      <c r="AT563" s="155" t="s">
        <v>253</v>
      </c>
      <c r="AU563" s="155" t="s">
        <v>87</v>
      </c>
      <c r="AV563" s="12" t="s">
        <v>87</v>
      </c>
      <c r="AW563" s="12" t="s">
        <v>38</v>
      </c>
      <c r="AX563" s="12" t="s">
        <v>77</v>
      </c>
      <c r="AY563" s="155" t="s">
        <v>137</v>
      </c>
    </row>
    <row r="564" spans="2:65" s="12" customFormat="1" ht="11.25">
      <c r="B564" s="154"/>
      <c r="D564" s="140" t="s">
        <v>253</v>
      </c>
      <c r="E564" s="155" t="s">
        <v>21</v>
      </c>
      <c r="F564" s="156" t="s">
        <v>2684</v>
      </c>
      <c r="H564" s="157">
        <v>14.4</v>
      </c>
      <c r="I564" s="158"/>
      <c r="L564" s="154"/>
      <c r="M564" s="159"/>
      <c r="T564" s="160"/>
      <c r="AT564" s="155" t="s">
        <v>253</v>
      </c>
      <c r="AU564" s="155" t="s">
        <v>87</v>
      </c>
      <c r="AV564" s="12" t="s">
        <v>87</v>
      </c>
      <c r="AW564" s="12" t="s">
        <v>38</v>
      </c>
      <c r="AX564" s="12" t="s">
        <v>77</v>
      </c>
      <c r="AY564" s="155" t="s">
        <v>137</v>
      </c>
    </row>
    <row r="565" spans="2:65" s="14" customFormat="1" ht="11.25">
      <c r="B565" s="178"/>
      <c r="D565" s="140" t="s">
        <v>253</v>
      </c>
      <c r="E565" s="179" t="s">
        <v>21</v>
      </c>
      <c r="F565" s="180" t="s">
        <v>837</v>
      </c>
      <c r="H565" s="181">
        <v>107.2</v>
      </c>
      <c r="I565" s="182"/>
      <c r="L565" s="178"/>
      <c r="M565" s="183"/>
      <c r="T565" s="184"/>
      <c r="AT565" s="179" t="s">
        <v>253</v>
      </c>
      <c r="AU565" s="179" t="s">
        <v>87</v>
      </c>
      <c r="AV565" s="14" t="s">
        <v>153</v>
      </c>
      <c r="AW565" s="14" t="s">
        <v>38</v>
      </c>
      <c r="AX565" s="14" t="s">
        <v>85</v>
      </c>
      <c r="AY565" s="179" t="s">
        <v>137</v>
      </c>
    </row>
    <row r="566" spans="2:65" s="1" customFormat="1" ht="16.5" customHeight="1">
      <c r="B566" s="33"/>
      <c r="C566" s="126" t="s">
        <v>496</v>
      </c>
      <c r="D566" s="126" t="s">
        <v>141</v>
      </c>
      <c r="E566" s="127" t="s">
        <v>2685</v>
      </c>
      <c r="F566" s="128" t="s">
        <v>2686</v>
      </c>
      <c r="G566" s="129" t="s">
        <v>144</v>
      </c>
      <c r="H566" s="130">
        <v>2139.4899999999998</v>
      </c>
      <c r="I566" s="131"/>
      <c r="J566" s="132">
        <f>ROUND(I566*H566,2)</f>
        <v>0</v>
      </c>
      <c r="K566" s="128" t="s">
        <v>21</v>
      </c>
      <c r="L566" s="133"/>
      <c r="M566" s="134" t="s">
        <v>21</v>
      </c>
      <c r="N566" s="135" t="s">
        <v>48</v>
      </c>
      <c r="P566" s="136">
        <f>O566*H566</f>
        <v>0</v>
      </c>
      <c r="Q566" s="136">
        <v>1E-3</v>
      </c>
      <c r="R566" s="136">
        <f>Q566*H566</f>
        <v>2.1394899999999999</v>
      </c>
      <c r="S566" s="136">
        <v>0</v>
      </c>
      <c r="T566" s="137">
        <f>S566*H566</f>
        <v>0</v>
      </c>
      <c r="AR566" s="138" t="s">
        <v>204</v>
      </c>
      <c r="AT566" s="138" t="s">
        <v>141</v>
      </c>
      <c r="AU566" s="138" t="s">
        <v>87</v>
      </c>
      <c r="AY566" s="18" t="s">
        <v>137</v>
      </c>
      <c r="BE566" s="139">
        <f>IF(N566="základní",J566,0)</f>
        <v>0</v>
      </c>
      <c r="BF566" s="139">
        <f>IF(N566="snížená",J566,0)</f>
        <v>0</v>
      </c>
      <c r="BG566" s="139">
        <f>IF(N566="zákl. přenesená",J566,0)</f>
        <v>0</v>
      </c>
      <c r="BH566" s="139">
        <f>IF(N566="sníž. přenesená",J566,0)</f>
        <v>0</v>
      </c>
      <c r="BI566" s="139">
        <f>IF(N566="nulová",J566,0)</f>
        <v>0</v>
      </c>
      <c r="BJ566" s="18" t="s">
        <v>85</v>
      </c>
      <c r="BK566" s="139">
        <f>ROUND(I566*H566,2)</f>
        <v>0</v>
      </c>
      <c r="BL566" s="18" t="s">
        <v>210</v>
      </c>
      <c r="BM566" s="138" t="s">
        <v>2687</v>
      </c>
    </row>
    <row r="567" spans="2:65" s="1" customFormat="1" ht="11.25">
      <c r="B567" s="33"/>
      <c r="D567" s="140" t="s">
        <v>147</v>
      </c>
      <c r="F567" s="141" t="s">
        <v>2688</v>
      </c>
      <c r="I567" s="142"/>
      <c r="L567" s="33"/>
      <c r="M567" s="143"/>
      <c r="T567" s="54"/>
      <c r="AT567" s="18" t="s">
        <v>147</v>
      </c>
      <c r="AU567" s="18" t="s">
        <v>87</v>
      </c>
    </row>
    <row r="568" spans="2:65" s="13" customFormat="1" ht="11.25">
      <c r="B568" s="165"/>
      <c r="D568" s="140" t="s">
        <v>253</v>
      </c>
      <c r="E568" s="166" t="s">
        <v>21</v>
      </c>
      <c r="F568" s="167" t="s">
        <v>2535</v>
      </c>
      <c r="H568" s="166" t="s">
        <v>21</v>
      </c>
      <c r="I568" s="168"/>
      <c r="L568" s="165"/>
      <c r="M568" s="169"/>
      <c r="T568" s="170"/>
      <c r="AT568" s="166" t="s">
        <v>253</v>
      </c>
      <c r="AU568" s="166" t="s">
        <v>87</v>
      </c>
      <c r="AV568" s="13" t="s">
        <v>85</v>
      </c>
      <c r="AW568" s="13" t="s">
        <v>38</v>
      </c>
      <c r="AX568" s="13" t="s">
        <v>77</v>
      </c>
      <c r="AY568" s="166" t="s">
        <v>137</v>
      </c>
    </row>
    <row r="569" spans="2:65" s="12" customFormat="1" ht="11.25">
      <c r="B569" s="154"/>
      <c r="D569" s="140" t="s">
        <v>253</v>
      </c>
      <c r="E569" s="155" t="s">
        <v>21</v>
      </c>
      <c r="F569" s="156" t="s">
        <v>2689</v>
      </c>
      <c r="H569" s="157">
        <v>99.47</v>
      </c>
      <c r="I569" s="158"/>
      <c r="L569" s="154"/>
      <c r="M569" s="159"/>
      <c r="T569" s="160"/>
      <c r="AT569" s="155" t="s">
        <v>253</v>
      </c>
      <c r="AU569" s="155" t="s">
        <v>87</v>
      </c>
      <c r="AV569" s="12" t="s">
        <v>87</v>
      </c>
      <c r="AW569" s="12" t="s">
        <v>38</v>
      </c>
      <c r="AX569" s="12" t="s">
        <v>77</v>
      </c>
      <c r="AY569" s="155" t="s">
        <v>137</v>
      </c>
    </row>
    <row r="570" spans="2:65" s="12" customFormat="1" ht="11.25">
      <c r="B570" s="154"/>
      <c r="D570" s="140" t="s">
        <v>253</v>
      </c>
      <c r="E570" s="155" t="s">
        <v>21</v>
      </c>
      <c r="F570" s="156" t="s">
        <v>2690</v>
      </c>
      <c r="H570" s="157">
        <v>1644.3</v>
      </c>
      <c r="I570" s="158"/>
      <c r="L570" s="154"/>
      <c r="M570" s="159"/>
      <c r="T570" s="160"/>
      <c r="AT570" s="155" t="s">
        <v>253</v>
      </c>
      <c r="AU570" s="155" t="s">
        <v>87</v>
      </c>
      <c r="AV570" s="12" t="s">
        <v>87</v>
      </c>
      <c r="AW570" s="12" t="s">
        <v>38</v>
      </c>
      <c r="AX570" s="12" t="s">
        <v>77</v>
      </c>
      <c r="AY570" s="155" t="s">
        <v>137</v>
      </c>
    </row>
    <row r="571" spans="2:65" s="12" customFormat="1" ht="11.25">
      <c r="B571" s="154"/>
      <c r="D571" s="140" t="s">
        <v>253</v>
      </c>
      <c r="E571" s="155" t="s">
        <v>21</v>
      </c>
      <c r="F571" s="156" t="s">
        <v>2691</v>
      </c>
      <c r="H571" s="157">
        <v>160.82</v>
      </c>
      <c r="I571" s="158"/>
      <c r="L571" s="154"/>
      <c r="M571" s="159"/>
      <c r="T571" s="160"/>
      <c r="AT571" s="155" t="s">
        <v>253</v>
      </c>
      <c r="AU571" s="155" t="s">
        <v>87</v>
      </c>
      <c r="AV571" s="12" t="s">
        <v>87</v>
      </c>
      <c r="AW571" s="12" t="s">
        <v>38</v>
      </c>
      <c r="AX571" s="12" t="s">
        <v>77</v>
      </c>
      <c r="AY571" s="155" t="s">
        <v>137</v>
      </c>
    </row>
    <row r="572" spans="2:65" s="12" customFormat="1" ht="11.25">
      <c r="B572" s="154"/>
      <c r="D572" s="140" t="s">
        <v>253</v>
      </c>
      <c r="E572" s="155" t="s">
        <v>21</v>
      </c>
      <c r="F572" s="156" t="s">
        <v>2692</v>
      </c>
      <c r="H572" s="157">
        <v>234.9</v>
      </c>
      <c r="I572" s="158"/>
      <c r="L572" s="154"/>
      <c r="M572" s="159"/>
      <c r="T572" s="160"/>
      <c r="AT572" s="155" t="s">
        <v>253</v>
      </c>
      <c r="AU572" s="155" t="s">
        <v>87</v>
      </c>
      <c r="AV572" s="12" t="s">
        <v>87</v>
      </c>
      <c r="AW572" s="12" t="s">
        <v>38</v>
      </c>
      <c r="AX572" s="12" t="s">
        <v>77</v>
      </c>
      <c r="AY572" s="155" t="s">
        <v>137</v>
      </c>
    </row>
    <row r="573" spans="2:65" s="14" customFormat="1" ht="11.25">
      <c r="B573" s="178"/>
      <c r="D573" s="140" t="s">
        <v>253</v>
      </c>
      <c r="E573" s="179" t="s">
        <v>2169</v>
      </c>
      <c r="F573" s="180" t="s">
        <v>837</v>
      </c>
      <c r="H573" s="181">
        <v>2139.4899999999998</v>
      </c>
      <c r="I573" s="182"/>
      <c r="L573" s="178"/>
      <c r="M573" s="183"/>
      <c r="T573" s="184"/>
      <c r="AT573" s="179" t="s">
        <v>253</v>
      </c>
      <c r="AU573" s="179" t="s">
        <v>87</v>
      </c>
      <c r="AV573" s="14" t="s">
        <v>153</v>
      </c>
      <c r="AW573" s="14" t="s">
        <v>38</v>
      </c>
      <c r="AX573" s="14" t="s">
        <v>85</v>
      </c>
      <c r="AY573" s="179" t="s">
        <v>137</v>
      </c>
    </row>
    <row r="574" spans="2:65" s="1" customFormat="1" ht="16.5" customHeight="1">
      <c r="B574" s="33"/>
      <c r="C574" s="145" t="s">
        <v>501</v>
      </c>
      <c r="D574" s="145" t="s">
        <v>165</v>
      </c>
      <c r="E574" s="146" t="s">
        <v>1993</v>
      </c>
      <c r="F574" s="147" t="s">
        <v>1994</v>
      </c>
      <c r="G574" s="148" t="s">
        <v>144</v>
      </c>
      <c r="H574" s="149">
        <v>20026.150000000001</v>
      </c>
      <c r="I574" s="150"/>
      <c r="J574" s="151">
        <f>ROUND(I574*H574,2)</f>
        <v>0</v>
      </c>
      <c r="K574" s="147" t="s">
        <v>535</v>
      </c>
      <c r="L574" s="33"/>
      <c r="M574" s="152" t="s">
        <v>21</v>
      </c>
      <c r="N574" s="153" t="s">
        <v>48</v>
      </c>
      <c r="P574" s="136">
        <f>O574*H574</f>
        <v>0</v>
      </c>
      <c r="Q574" s="136">
        <v>5.0000000000000002E-5</v>
      </c>
      <c r="R574" s="136">
        <f>Q574*H574</f>
        <v>1.0013075</v>
      </c>
      <c r="S574" s="136">
        <v>0</v>
      </c>
      <c r="T574" s="137">
        <f>S574*H574</f>
        <v>0</v>
      </c>
      <c r="AR574" s="138" t="s">
        <v>210</v>
      </c>
      <c r="AT574" s="138" t="s">
        <v>165</v>
      </c>
      <c r="AU574" s="138" t="s">
        <v>87</v>
      </c>
      <c r="AY574" s="18" t="s">
        <v>137</v>
      </c>
      <c r="BE574" s="139">
        <f>IF(N574="základní",J574,0)</f>
        <v>0</v>
      </c>
      <c r="BF574" s="139">
        <f>IF(N574="snížená",J574,0)</f>
        <v>0</v>
      </c>
      <c r="BG574" s="139">
        <f>IF(N574="zákl. přenesená",J574,0)</f>
        <v>0</v>
      </c>
      <c r="BH574" s="139">
        <f>IF(N574="sníž. přenesená",J574,0)</f>
        <v>0</v>
      </c>
      <c r="BI574" s="139">
        <f>IF(N574="nulová",J574,0)</f>
        <v>0</v>
      </c>
      <c r="BJ574" s="18" t="s">
        <v>85</v>
      </c>
      <c r="BK574" s="139">
        <f>ROUND(I574*H574,2)</f>
        <v>0</v>
      </c>
      <c r="BL574" s="18" t="s">
        <v>210</v>
      </c>
      <c r="BM574" s="138" t="s">
        <v>2693</v>
      </c>
    </row>
    <row r="575" spans="2:65" s="1" customFormat="1" ht="11.25">
      <c r="B575" s="33"/>
      <c r="D575" s="140" t="s">
        <v>147</v>
      </c>
      <c r="F575" s="141" t="s">
        <v>1996</v>
      </c>
      <c r="I575" s="142"/>
      <c r="L575" s="33"/>
      <c r="M575" s="143"/>
      <c r="T575" s="54"/>
      <c r="AT575" s="18" t="s">
        <v>147</v>
      </c>
      <c r="AU575" s="18" t="s">
        <v>87</v>
      </c>
    </row>
    <row r="576" spans="2:65" s="1" customFormat="1" ht="11.25">
      <c r="B576" s="33"/>
      <c r="D576" s="163" t="s">
        <v>538</v>
      </c>
      <c r="F576" s="164" t="s">
        <v>1997</v>
      </c>
      <c r="I576" s="142"/>
      <c r="L576" s="33"/>
      <c r="M576" s="143"/>
      <c r="T576" s="54"/>
      <c r="AT576" s="18" t="s">
        <v>538</v>
      </c>
      <c r="AU576" s="18" t="s">
        <v>87</v>
      </c>
    </row>
    <row r="577" spans="2:65" s="1" customFormat="1" ht="19.5">
      <c r="B577" s="33"/>
      <c r="D577" s="140" t="s">
        <v>149</v>
      </c>
      <c r="F577" s="144" t="s">
        <v>2694</v>
      </c>
      <c r="I577" s="142"/>
      <c r="L577" s="33"/>
      <c r="M577" s="143"/>
      <c r="T577" s="54"/>
      <c r="AT577" s="18" t="s">
        <v>149</v>
      </c>
      <c r="AU577" s="18" t="s">
        <v>87</v>
      </c>
    </row>
    <row r="578" spans="2:65" s="12" customFormat="1" ht="11.25">
      <c r="B578" s="154"/>
      <c r="D578" s="140" t="s">
        <v>253</v>
      </c>
      <c r="E578" s="155" t="s">
        <v>21</v>
      </c>
      <c r="F578" s="156" t="s">
        <v>2146</v>
      </c>
      <c r="H578" s="157">
        <v>13519.8</v>
      </c>
      <c r="I578" s="158"/>
      <c r="L578" s="154"/>
      <c r="M578" s="159"/>
      <c r="T578" s="160"/>
      <c r="AT578" s="155" t="s">
        <v>253</v>
      </c>
      <c r="AU578" s="155" t="s">
        <v>87</v>
      </c>
      <c r="AV578" s="12" t="s">
        <v>87</v>
      </c>
      <c r="AW578" s="12" t="s">
        <v>38</v>
      </c>
      <c r="AX578" s="12" t="s">
        <v>77</v>
      </c>
      <c r="AY578" s="155" t="s">
        <v>137</v>
      </c>
    </row>
    <row r="579" spans="2:65" s="12" customFormat="1" ht="11.25">
      <c r="B579" s="154"/>
      <c r="D579" s="140" t="s">
        <v>253</v>
      </c>
      <c r="E579" s="155" t="s">
        <v>21</v>
      </c>
      <c r="F579" s="156" t="s">
        <v>2149</v>
      </c>
      <c r="H579" s="157">
        <v>1842.52</v>
      </c>
      <c r="I579" s="158"/>
      <c r="L579" s="154"/>
      <c r="M579" s="159"/>
      <c r="T579" s="160"/>
      <c r="AT579" s="155" t="s">
        <v>253</v>
      </c>
      <c r="AU579" s="155" t="s">
        <v>87</v>
      </c>
      <c r="AV579" s="12" t="s">
        <v>87</v>
      </c>
      <c r="AW579" s="12" t="s">
        <v>38</v>
      </c>
      <c r="AX579" s="12" t="s">
        <v>77</v>
      </c>
      <c r="AY579" s="155" t="s">
        <v>137</v>
      </c>
    </row>
    <row r="580" spans="2:65" s="12" customFormat="1" ht="11.25">
      <c r="B580" s="154"/>
      <c r="D580" s="140" t="s">
        <v>253</v>
      </c>
      <c r="E580" s="155" t="s">
        <v>21</v>
      </c>
      <c r="F580" s="156" t="s">
        <v>2216</v>
      </c>
      <c r="H580" s="157">
        <v>2.33</v>
      </c>
      <c r="I580" s="158"/>
      <c r="L580" s="154"/>
      <c r="M580" s="159"/>
      <c r="T580" s="160"/>
      <c r="AT580" s="155" t="s">
        <v>253</v>
      </c>
      <c r="AU580" s="155" t="s">
        <v>87</v>
      </c>
      <c r="AV580" s="12" t="s">
        <v>87</v>
      </c>
      <c r="AW580" s="12" t="s">
        <v>38</v>
      </c>
      <c r="AX580" s="12" t="s">
        <v>77</v>
      </c>
      <c r="AY580" s="155" t="s">
        <v>137</v>
      </c>
    </row>
    <row r="581" spans="2:65" s="12" customFormat="1" ht="11.25">
      <c r="B581" s="154"/>
      <c r="D581" s="140" t="s">
        <v>253</v>
      </c>
      <c r="E581" s="155" t="s">
        <v>21</v>
      </c>
      <c r="F581" s="156" t="s">
        <v>2180</v>
      </c>
      <c r="H581" s="157">
        <v>4437.88</v>
      </c>
      <c r="I581" s="158"/>
      <c r="L581" s="154"/>
      <c r="M581" s="159"/>
      <c r="T581" s="160"/>
      <c r="AT581" s="155" t="s">
        <v>253</v>
      </c>
      <c r="AU581" s="155" t="s">
        <v>87</v>
      </c>
      <c r="AV581" s="12" t="s">
        <v>87</v>
      </c>
      <c r="AW581" s="12" t="s">
        <v>38</v>
      </c>
      <c r="AX581" s="12" t="s">
        <v>77</v>
      </c>
      <c r="AY581" s="155" t="s">
        <v>137</v>
      </c>
    </row>
    <row r="582" spans="2:65" s="12" customFormat="1" ht="11.25">
      <c r="B582" s="154"/>
      <c r="D582" s="140" t="s">
        <v>253</v>
      </c>
      <c r="E582" s="155" t="s">
        <v>21</v>
      </c>
      <c r="F582" s="156" t="s">
        <v>2177</v>
      </c>
      <c r="H582" s="157">
        <v>105.96</v>
      </c>
      <c r="I582" s="158"/>
      <c r="L582" s="154"/>
      <c r="M582" s="159"/>
      <c r="T582" s="160"/>
      <c r="AT582" s="155" t="s">
        <v>253</v>
      </c>
      <c r="AU582" s="155" t="s">
        <v>87</v>
      </c>
      <c r="AV582" s="12" t="s">
        <v>87</v>
      </c>
      <c r="AW582" s="12" t="s">
        <v>38</v>
      </c>
      <c r="AX582" s="12" t="s">
        <v>77</v>
      </c>
      <c r="AY582" s="155" t="s">
        <v>137</v>
      </c>
    </row>
    <row r="583" spans="2:65" s="12" customFormat="1" ht="11.25">
      <c r="B583" s="154"/>
      <c r="D583" s="140" t="s">
        <v>253</v>
      </c>
      <c r="E583" s="155" t="s">
        <v>21</v>
      </c>
      <c r="F583" s="156" t="s">
        <v>2695</v>
      </c>
      <c r="H583" s="157">
        <v>117.66</v>
      </c>
      <c r="I583" s="158"/>
      <c r="L583" s="154"/>
      <c r="M583" s="159"/>
      <c r="T583" s="160"/>
      <c r="AT583" s="155" t="s">
        <v>253</v>
      </c>
      <c r="AU583" s="155" t="s">
        <v>87</v>
      </c>
      <c r="AV583" s="12" t="s">
        <v>87</v>
      </c>
      <c r="AW583" s="12" t="s">
        <v>38</v>
      </c>
      <c r="AX583" s="12" t="s">
        <v>77</v>
      </c>
      <c r="AY583" s="155" t="s">
        <v>137</v>
      </c>
    </row>
    <row r="584" spans="2:65" s="14" customFormat="1" ht="11.25">
      <c r="B584" s="178"/>
      <c r="D584" s="140" t="s">
        <v>253</v>
      </c>
      <c r="E584" s="179" t="s">
        <v>21</v>
      </c>
      <c r="F584" s="180" t="s">
        <v>837</v>
      </c>
      <c r="H584" s="181">
        <v>20026.150000000001</v>
      </c>
      <c r="I584" s="182"/>
      <c r="L584" s="178"/>
      <c r="M584" s="183"/>
      <c r="T584" s="184"/>
      <c r="AT584" s="179" t="s">
        <v>253</v>
      </c>
      <c r="AU584" s="179" t="s">
        <v>87</v>
      </c>
      <c r="AV584" s="14" t="s">
        <v>153</v>
      </c>
      <c r="AW584" s="14" t="s">
        <v>38</v>
      </c>
      <c r="AX584" s="14" t="s">
        <v>85</v>
      </c>
      <c r="AY584" s="179" t="s">
        <v>137</v>
      </c>
    </row>
    <row r="585" spans="2:65" s="1" customFormat="1" ht="16.5" customHeight="1">
      <c r="B585" s="33"/>
      <c r="C585" s="126" t="s">
        <v>269</v>
      </c>
      <c r="D585" s="126" t="s">
        <v>141</v>
      </c>
      <c r="E585" s="127" t="s">
        <v>2006</v>
      </c>
      <c r="F585" s="128" t="s">
        <v>2696</v>
      </c>
      <c r="G585" s="129" t="s">
        <v>144</v>
      </c>
      <c r="H585" s="130">
        <v>13519.8</v>
      </c>
      <c r="I585" s="131"/>
      <c r="J585" s="132">
        <f>ROUND(I585*H585,2)</f>
        <v>0</v>
      </c>
      <c r="K585" s="128" t="s">
        <v>21</v>
      </c>
      <c r="L585" s="133"/>
      <c r="M585" s="134" t="s">
        <v>21</v>
      </c>
      <c r="N585" s="135" t="s">
        <v>48</v>
      </c>
      <c r="P585" s="136">
        <f>O585*H585</f>
        <v>0</v>
      </c>
      <c r="Q585" s="136">
        <v>1E-3</v>
      </c>
      <c r="R585" s="136">
        <f>Q585*H585</f>
        <v>13.5198</v>
      </c>
      <c r="S585" s="136">
        <v>0</v>
      </c>
      <c r="T585" s="137">
        <f>S585*H585</f>
        <v>0</v>
      </c>
      <c r="AR585" s="138" t="s">
        <v>204</v>
      </c>
      <c r="AT585" s="138" t="s">
        <v>141</v>
      </c>
      <c r="AU585" s="138" t="s">
        <v>87</v>
      </c>
      <c r="AY585" s="18" t="s">
        <v>137</v>
      </c>
      <c r="BE585" s="139">
        <f>IF(N585="základní",J585,0)</f>
        <v>0</v>
      </c>
      <c r="BF585" s="139">
        <f>IF(N585="snížená",J585,0)</f>
        <v>0</v>
      </c>
      <c r="BG585" s="139">
        <f>IF(N585="zákl. přenesená",J585,0)</f>
        <v>0</v>
      </c>
      <c r="BH585" s="139">
        <f>IF(N585="sníž. přenesená",J585,0)</f>
        <v>0</v>
      </c>
      <c r="BI585" s="139">
        <f>IF(N585="nulová",J585,0)</f>
        <v>0</v>
      </c>
      <c r="BJ585" s="18" t="s">
        <v>85</v>
      </c>
      <c r="BK585" s="139">
        <f>ROUND(I585*H585,2)</f>
        <v>0</v>
      </c>
      <c r="BL585" s="18" t="s">
        <v>210</v>
      </c>
      <c r="BM585" s="138" t="s">
        <v>2697</v>
      </c>
    </row>
    <row r="586" spans="2:65" s="1" customFormat="1" ht="19.5">
      <c r="B586" s="33"/>
      <c r="D586" s="140" t="s">
        <v>147</v>
      </c>
      <c r="F586" s="141" t="s">
        <v>2698</v>
      </c>
      <c r="I586" s="142"/>
      <c r="L586" s="33"/>
      <c r="M586" s="143"/>
      <c r="T586" s="54"/>
      <c r="AT586" s="18" t="s">
        <v>147</v>
      </c>
      <c r="AU586" s="18" t="s">
        <v>87</v>
      </c>
    </row>
    <row r="587" spans="2:65" s="12" customFormat="1" ht="11.25">
      <c r="B587" s="154"/>
      <c r="D587" s="140" t="s">
        <v>253</v>
      </c>
      <c r="E587" s="155" t="s">
        <v>21</v>
      </c>
      <c r="F587" s="156" t="s">
        <v>2699</v>
      </c>
      <c r="H587" s="157">
        <v>6821.85</v>
      </c>
      <c r="I587" s="158"/>
      <c r="L587" s="154"/>
      <c r="M587" s="159"/>
      <c r="T587" s="160"/>
      <c r="AT587" s="155" t="s">
        <v>253</v>
      </c>
      <c r="AU587" s="155" t="s">
        <v>87</v>
      </c>
      <c r="AV587" s="12" t="s">
        <v>87</v>
      </c>
      <c r="AW587" s="12" t="s">
        <v>38</v>
      </c>
      <c r="AX587" s="12" t="s">
        <v>77</v>
      </c>
      <c r="AY587" s="155" t="s">
        <v>137</v>
      </c>
    </row>
    <row r="588" spans="2:65" s="12" customFormat="1" ht="11.25">
      <c r="B588" s="154"/>
      <c r="D588" s="140" t="s">
        <v>253</v>
      </c>
      <c r="E588" s="155" t="s">
        <v>21</v>
      </c>
      <c r="F588" s="156" t="s">
        <v>2700</v>
      </c>
      <c r="H588" s="157">
        <v>6697.95</v>
      </c>
      <c r="I588" s="158"/>
      <c r="L588" s="154"/>
      <c r="M588" s="159"/>
      <c r="T588" s="160"/>
      <c r="AT588" s="155" t="s">
        <v>253</v>
      </c>
      <c r="AU588" s="155" t="s">
        <v>87</v>
      </c>
      <c r="AV588" s="12" t="s">
        <v>87</v>
      </c>
      <c r="AW588" s="12" t="s">
        <v>38</v>
      </c>
      <c r="AX588" s="12" t="s">
        <v>77</v>
      </c>
      <c r="AY588" s="155" t="s">
        <v>137</v>
      </c>
    </row>
    <row r="589" spans="2:65" s="14" customFormat="1" ht="11.25">
      <c r="B589" s="178"/>
      <c r="D589" s="140" t="s">
        <v>253</v>
      </c>
      <c r="E589" s="179" t="s">
        <v>2146</v>
      </c>
      <c r="F589" s="180" t="s">
        <v>837</v>
      </c>
      <c r="H589" s="181">
        <v>13519.8</v>
      </c>
      <c r="I589" s="182"/>
      <c r="L589" s="178"/>
      <c r="M589" s="183"/>
      <c r="T589" s="184"/>
      <c r="AT589" s="179" t="s">
        <v>253</v>
      </c>
      <c r="AU589" s="179" t="s">
        <v>87</v>
      </c>
      <c r="AV589" s="14" t="s">
        <v>153</v>
      </c>
      <c r="AW589" s="14" t="s">
        <v>38</v>
      </c>
      <c r="AX589" s="14" t="s">
        <v>85</v>
      </c>
      <c r="AY589" s="179" t="s">
        <v>137</v>
      </c>
    </row>
    <row r="590" spans="2:65" s="1" customFormat="1" ht="16.5" customHeight="1">
      <c r="B590" s="33"/>
      <c r="C590" s="126" t="s">
        <v>511</v>
      </c>
      <c r="D590" s="126" t="s">
        <v>141</v>
      </c>
      <c r="E590" s="127" t="s">
        <v>2018</v>
      </c>
      <c r="F590" s="128" t="s">
        <v>2701</v>
      </c>
      <c r="G590" s="129" t="s">
        <v>144</v>
      </c>
      <c r="H590" s="130">
        <v>1842.52</v>
      </c>
      <c r="I590" s="131"/>
      <c r="J590" s="132">
        <f>ROUND(I590*H590,2)</f>
        <v>0</v>
      </c>
      <c r="K590" s="128" t="s">
        <v>21</v>
      </c>
      <c r="L590" s="133"/>
      <c r="M590" s="134" t="s">
        <v>21</v>
      </c>
      <c r="N590" s="135" t="s">
        <v>48</v>
      </c>
      <c r="P590" s="136">
        <f>O590*H590</f>
        <v>0</v>
      </c>
      <c r="Q590" s="136">
        <v>1E-3</v>
      </c>
      <c r="R590" s="136">
        <f>Q590*H590</f>
        <v>1.8425199999999999</v>
      </c>
      <c r="S590" s="136">
        <v>0</v>
      </c>
      <c r="T590" s="137">
        <f>S590*H590</f>
        <v>0</v>
      </c>
      <c r="AR590" s="138" t="s">
        <v>204</v>
      </c>
      <c r="AT590" s="138" t="s">
        <v>141</v>
      </c>
      <c r="AU590" s="138" t="s">
        <v>87</v>
      </c>
      <c r="AY590" s="18" t="s">
        <v>137</v>
      </c>
      <c r="BE590" s="139">
        <f>IF(N590="základní",J590,0)</f>
        <v>0</v>
      </c>
      <c r="BF590" s="139">
        <f>IF(N590="snížená",J590,0)</f>
        <v>0</v>
      </c>
      <c r="BG590" s="139">
        <f>IF(N590="zákl. přenesená",J590,0)</f>
        <v>0</v>
      </c>
      <c r="BH590" s="139">
        <f>IF(N590="sníž. přenesená",J590,0)</f>
        <v>0</v>
      </c>
      <c r="BI590" s="139">
        <f>IF(N590="nulová",J590,0)</f>
        <v>0</v>
      </c>
      <c r="BJ590" s="18" t="s">
        <v>85</v>
      </c>
      <c r="BK590" s="139">
        <f>ROUND(I590*H590,2)</f>
        <v>0</v>
      </c>
      <c r="BL590" s="18" t="s">
        <v>210</v>
      </c>
      <c r="BM590" s="138" t="s">
        <v>2702</v>
      </c>
    </row>
    <row r="591" spans="2:65" s="1" customFormat="1" ht="11.25">
      <c r="B591" s="33"/>
      <c r="D591" s="140" t="s">
        <v>147</v>
      </c>
      <c r="F591" s="141" t="s">
        <v>2703</v>
      </c>
      <c r="I591" s="142"/>
      <c r="L591" s="33"/>
      <c r="M591" s="143"/>
      <c r="T591" s="54"/>
      <c r="AT591" s="18" t="s">
        <v>147</v>
      </c>
      <c r="AU591" s="18" t="s">
        <v>87</v>
      </c>
    </row>
    <row r="592" spans="2:65" s="1" customFormat="1" ht="19.5">
      <c r="B592" s="33"/>
      <c r="D592" s="140" t="s">
        <v>149</v>
      </c>
      <c r="F592" s="144" t="s">
        <v>2704</v>
      </c>
      <c r="I592" s="142"/>
      <c r="L592" s="33"/>
      <c r="M592" s="143"/>
      <c r="T592" s="54"/>
      <c r="AT592" s="18" t="s">
        <v>149</v>
      </c>
      <c r="AU592" s="18" t="s">
        <v>87</v>
      </c>
    </row>
    <row r="593" spans="2:65" s="13" customFormat="1" ht="11.25">
      <c r="B593" s="165"/>
      <c r="D593" s="140" t="s">
        <v>253</v>
      </c>
      <c r="E593" s="166" t="s">
        <v>21</v>
      </c>
      <c r="F593" s="167" t="s">
        <v>2705</v>
      </c>
      <c r="H593" s="166" t="s">
        <v>21</v>
      </c>
      <c r="I593" s="168"/>
      <c r="L593" s="165"/>
      <c r="M593" s="169"/>
      <c r="T593" s="170"/>
      <c r="AT593" s="166" t="s">
        <v>253</v>
      </c>
      <c r="AU593" s="166" t="s">
        <v>87</v>
      </c>
      <c r="AV593" s="13" t="s">
        <v>85</v>
      </c>
      <c r="AW593" s="13" t="s">
        <v>38</v>
      </c>
      <c r="AX593" s="13" t="s">
        <v>77</v>
      </c>
      <c r="AY593" s="166" t="s">
        <v>137</v>
      </c>
    </row>
    <row r="594" spans="2:65" s="12" customFormat="1" ht="11.25">
      <c r="B594" s="154"/>
      <c r="D594" s="140" t="s">
        <v>253</v>
      </c>
      <c r="E594" s="155" t="s">
        <v>21</v>
      </c>
      <c r="F594" s="156" t="s">
        <v>2706</v>
      </c>
      <c r="H594" s="157">
        <v>1842.52</v>
      </c>
      <c r="I594" s="158"/>
      <c r="L594" s="154"/>
      <c r="M594" s="159"/>
      <c r="T594" s="160"/>
      <c r="AT594" s="155" t="s">
        <v>253</v>
      </c>
      <c r="AU594" s="155" t="s">
        <v>87</v>
      </c>
      <c r="AV594" s="12" t="s">
        <v>87</v>
      </c>
      <c r="AW594" s="12" t="s">
        <v>38</v>
      </c>
      <c r="AX594" s="12" t="s">
        <v>77</v>
      </c>
      <c r="AY594" s="155" t="s">
        <v>137</v>
      </c>
    </row>
    <row r="595" spans="2:65" s="14" customFormat="1" ht="11.25">
      <c r="B595" s="178"/>
      <c r="D595" s="140" t="s">
        <v>253</v>
      </c>
      <c r="E595" s="179" t="s">
        <v>2149</v>
      </c>
      <c r="F595" s="180" t="s">
        <v>837</v>
      </c>
      <c r="H595" s="181">
        <v>1842.52</v>
      </c>
      <c r="I595" s="182"/>
      <c r="L595" s="178"/>
      <c r="M595" s="183"/>
      <c r="T595" s="184"/>
      <c r="AT595" s="179" t="s">
        <v>253</v>
      </c>
      <c r="AU595" s="179" t="s">
        <v>87</v>
      </c>
      <c r="AV595" s="14" t="s">
        <v>153</v>
      </c>
      <c r="AW595" s="14" t="s">
        <v>38</v>
      </c>
      <c r="AX595" s="14" t="s">
        <v>85</v>
      </c>
      <c r="AY595" s="179" t="s">
        <v>137</v>
      </c>
    </row>
    <row r="596" spans="2:65" s="1" customFormat="1" ht="16.5" customHeight="1">
      <c r="B596" s="33"/>
      <c r="C596" s="126" t="s">
        <v>516</v>
      </c>
      <c r="D596" s="126" t="s">
        <v>141</v>
      </c>
      <c r="E596" s="127" t="s">
        <v>1962</v>
      </c>
      <c r="F596" s="128" t="s">
        <v>2707</v>
      </c>
      <c r="G596" s="129" t="s">
        <v>144</v>
      </c>
      <c r="H596" s="130">
        <v>2.33</v>
      </c>
      <c r="I596" s="131"/>
      <c r="J596" s="132">
        <f>ROUND(I596*H596,2)</f>
        <v>0</v>
      </c>
      <c r="K596" s="128" t="s">
        <v>21</v>
      </c>
      <c r="L596" s="133"/>
      <c r="M596" s="134" t="s">
        <v>21</v>
      </c>
      <c r="N596" s="135" t="s">
        <v>48</v>
      </c>
      <c r="P596" s="136">
        <f>O596*H596</f>
        <v>0</v>
      </c>
      <c r="Q596" s="136">
        <v>1E-3</v>
      </c>
      <c r="R596" s="136">
        <f>Q596*H596</f>
        <v>2.33E-3</v>
      </c>
      <c r="S596" s="136">
        <v>0</v>
      </c>
      <c r="T596" s="137">
        <f>S596*H596</f>
        <v>0</v>
      </c>
      <c r="AR596" s="138" t="s">
        <v>204</v>
      </c>
      <c r="AT596" s="138" t="s">
        <v>141</v>
      </c>
      <c r="AU596" s="138" t="s">
        <v>87</v>
      </c>
      <c r="AY596" s="18" t="s">
        <v>137</v>
      </c>
      <c r="BE596" s="139">
        <f>IF(N596="základní",J596,0)</f>
        <v>0</v>
      </c>
      <c r="BF596" s="139">
        <f>IF(N596="snížená",J596,0)</f>
        <v>0</v>
      </c>
      <c r="BG596" s="139">
        <f>IF(N596="zákl. přenesená",J596,0)</f>
        <v>0</v>
      </c>
      <c r="BH596" s="139">
        <f>IF(N596="sníž. přenesená",J596,0)</f>
        <v>0</v>
      </c>
      <c r="BI596" s="139">
        <f>IF(N596="nulová",J596,0)</f>
        <v>0</v>
      </c>
      <c r="BJ596" s="18" t="s">
        <v>85</v>
      </c>
      <c r="BK596" s="139">
        <f>ROUND(I596*H596,2)</f>
        <v>0</v>
      </c>
      <c r="BL596" s="18" t="s">
        <v>210</v>
      </c>
      <c r="BM596" s="138" t="s">
        <v>2708</v>
      </c>
    </row>
    <row r="597" spans="2:65" s="1" customFormat="1" ht="11.25">
      <c r="B597" s="33"/>
      <c r="D597" s="140" t="s">
        <v>147</v>
      </c>
      <c r="F597" s="141" t="s">
        <v>2703</v>
      </c>
      <c r="I597" s="142"/>
      <c r="L597" s="33"/>
      <c r="M597" s="143"/>
      <c r="T597" s="54"/>
      <c r="AT597" s="18" t="s">
        <v>147</v>
      </c>
      <c r="AU597" s="18" t="s">
        <v>87</v>
      </c>
    </row>
    <row r="598" spans="2:65" s="1" customFormat="1" ht="19.5">
      <c r="B598" s="33"/>
      <c r="D598" s="140" t="s">
        <v>149</v>
      </c>
      <c r="F598" s="144" t="s">
        <v>2709</v>
      </c>
      <c r="I598" s="142"/>
      <c r="L598" s="33"/>
      <c r="M598" s="143"/>
      <c r="T598" s="54"/>
      <c r="AT598" s="18" t="s">
        <v>149</v>
      </c>
      <c r="AU598" s="18" t="s">
        <v>87</v>
      </c>
    </row>
    <row r="599" spans="2:65" s="13" customFormat="1" ht="11.25">
      <c r="B599" s="165"/>
      <c r="D599" s="140" t="s">
        <v>253</v>
      </c>
      <c r="E599" s="166" t="s">
        <v>21</v>
      </c>
      <c r="F599" s="167" t="s">
        <v>2705</v>
      </c>
      <c r="H599" s="166" t="s">
        <v>21</v>
      </c>
      <c r="I599" s="168"/>
      <c r="L599" s="165"/>
      <c r="M599" s="169"/>
      <c r="T599" s="170"/>
      <c r="AT599" s="166" t="s">
        <v>253</v>
      </c>
      <c r="AU599" s="166" t="s">
        <v>87</v>
      </c>
      <c r="AV599" s="13" t="s">
        <v>85</v>
      </c>
      <c r="AW599" s="13" t="s">
        <v>38</v>
      </c>
      <c r="AX599" s="13" t="s">
        <v>77</v>
      </c>
      <c r="AY599" s="166" t="s">
        <v>137</v>
      </c>
    </row>
    <row r="600" spans="2:65" s="12" customFormat="1" ht="11.25">
      <c r="B600" s="154"/>
      <c r="D600" s="140" t="s">
        <v>253</v>
      </c>
      <c r="E600" s="155" t="s">
        <v>21</v>
      </c>
      <c r="F600" s="156" t="s">
        <v>2710</v>
      </c>
      <c r="H600" s="157">
        <v>2.33</v>
      </c>
      <c r="I600" s="158"/>
      <c r="L600" s="154"/>
      <c r="M600" s="159"/>
      <c r="T600" s="160"/>
      <c r="AT600" s="155" t="s">
        <v>253</v>
      </c>
      <c r="AU600" s="155" t="s">
        <v>87</v>
      </c>
      <c r="AV600" s="12" t="s">
        <v>87</v>
      </c>
      <c r="AW600" s="12" t="s">
        <v>38</v>
      </c>
      <c r="AX600" s="12" t="s">
        <v>77</v>
      </c>
      <c r="AY600" s="155" t="s">
        <v>137</v>
      </c>
    </row>
    <row r="601" spans="2:65" s="14" customFormat="1" ht="11.25">
      <c r="B601" s="178"/>
      <c r="D601" s="140" t="s">
        <v>253</v>
      </c>
      <c r="E601" s="179" t="s">
        <v>2216</v>
      </c>
      <c r="F601" s="180" t="s">
        <v>837</v>
      </c>
      <c r="H601" s="181">
        <v>2.33</v>
      </c>
      <c r="I601" s="182"/>
      <c r="L601" s="178"/>
      <c r="M601" s="183"/>
      <c r="T601" s="184"/>
      <c r="AT601" s="179" t="s">
        <v>253</v>
      </c>
      <c r="AU601" s="179" t="s">
        <v>87</v>
      </c>
      <c r="AV601" s="14" t="s">
        <v>153</v>
      </c>
      <c r="AW601" s="14" t="s">
        <v>38</v>
      </c>
      <c r="AX601" s="14" t="s">
        <v>85</v>
      </c>
      <c r="AY601" s="179" t="s">
        <v>137</v>
      </c>
    </row>
    <row r="602" spans="2:65" s="1" customFormat="1" ht="16.5" customHeight="1">
      <c r="B602" s="33"/>
      <c r="C602" s="126" t="s">
        <v>521</v>
      </c>
      <c r="D602" s="126" t="s">
        <v>141</v>
      </c>
      <c r="E602" s="127" t="s">
        <v>2711</v>
      </c>
      <c r="F602" s="128" t="s">
        <v>2712</v>
      </c>
      <c r="G602" s="129" t="s">
        <v>144</v>
      </c>
      <c r="H602" s="130">
        <v>4437.88</v>
      </c>
      <c r="I602" s="131"/>
      <c r="J602" s="132">
        <f>ROUND(I602*H602,2)</f>
        <v>0</v>
      </c>
      <c r="K602" s="128" t="s">
        <v>21</v>
      </c>
      <c r="L602" s="133"/>
      <c r="M602" s="134" t="s">
        <v>21</v>
      </c>
      <c r="N602" s="135" t="s">
        <v>48</v>
      </c>
      <c r="P602" s="136">
        <f>O602*H602</f>
        <v>0</v>
      </c>
      <c r="Q602" s="136">
        <v>1E-3</v>
      </c>
      <c r="R602" s="136">
        <f>Q602*H602</f>
        <v>4.4378799999999998</v>
      </c>
      <c r="S602" s="136">
        <v>0</v>
      </c>
      <c r="T602" s="137">
        <f>S602*H602</f>
        <v>0</v>
      </c>
      <c r="AR602" s="138" t="s">
        <v>204</v>
      </c>
      <c r="AT602" s="138" t="s">
        <v>141</v>
      </c>
      <c r="AU602" s="138" t="s">
        <v>87</v>
      </c>
      <c r="AY602" s="18" t="s">
        <v>137</v>
      </c>
      <c r="BE602" s="139">
        <f>IF(N602="základní",J602,0)</f>
        <v>0</v>
      </c>
      <c r="BF602" s="139">
        <f>IF(N602="snížená",J602,0)</f>
        <v>0</v>
      </c>
      <c r="BG602" s="139">
        <f>IF(N602="zákl. přenesená",J602,0)</f>
        <v>0</v>
      </c>
      <c r="BH602" s="139">
        <f>IF(N602="sníž. přenesená",J602,0)</f>
        <v>0</v>
      </c>
      <c r="BI602" s="139">
        <f>IF(N602="nulová",J602,0)</f>
        <v>0</v>
      </c>
      <c r="BJ602" s="18" t="s">
        <v>85</v>
      </c>
      <c r="BK602" s="139">
        <f>ROUND(I602*H602,2)</f>
        <v>0</v>
      </c>
      <c r="BL602" s="18" t="s">
        <v>210</v>
      </c>
      <c r="BM602" s="138" t="s">
        <v>2713</v>
      </c>
    </row>
    <row r="603" spans="2:65" s="1" customFormat="1" ht="11.25">
      <c r="B603" s="33"/>
      <c r="D603" s="140" t="s">
        <v>147</v>
      </c>
      <c r="F603" s="141" t="s">
        <v>2714</v>
      </c>
      <c r="I603" s="142"/>
      <c r="L603" s="33"/>
      <c r="M603" s="143"/>
      <c r="T603" s="54"/>
      <c r="AT603" s="18" t="s">
        <v>147</v>
      </c>
      <c r="AU603" s="18" t="s">
        <v>87</v>
      </c>
    </row>
    <row r="604" spans="2:65" s="13" customFormat="1" ht="11.25">
      <c r="B604" s="165"/>
      <c r="D604" s="140" t="s">
        <v>253</v>
      </c>
      <c r="E604" s="166" t="s">
        <v>21</v>
      </c>
      <c r="F604" s="167" t="s">
        <v>2715</v>
      </c>
      <c r="H604" s="166" t="s">
        <v>21</v>
      </c>
      <c r="I604" s="168"/>
      <c r="L604" s="165"/>
      <c r="M604" s="169"/>
      <c r="T604" s="170"/>
      <c r="AT604" s="166" t="s">
        <v>253</v>
      </c>
      <c r="AU604" s="166" t="s">
        <v>87</v>
      </c>
      <c r="AV604" s="13" t="s">
        <v>85</v>
      </c>
      <c r="AW604" s="13" t="s">
        <v>38</v>
      </c>
      <c r="AX604" s="13" t="s">
        <v>77</v>
      </c>
      <c r="AY604" s="166" t="s">
        <v>137</v>
      </c>
    </row>
    <row r="605" spans="2:65" s="12" customFormat="1" ht="11.25">
      <c r="B605" s="154"/>
      <c r="D605" s="140" t="s">
        <v>253</v>
      </c>
      <c r="E605" s="155" t="s">
        <v>2180</v>
      </c>
      <c r="F605" s="156" t="s">
        <v>2182</v>
      </c>
      <c r="H605" s="157">
        <v>4437.88</v>
      </c>
      <c r="I605" s="158"/>
      <c r="L605" s="154"/>
      <c r="M605" s="159"/>
      <c r="T605" s="160"/>
      <c r="AT605" s="155" t="s">
        <v>253</v>
      </c>
      <c r="AU605" s="155" t="s">
        <v>87</v>
      </c>
      <c r="AV605" s="12" t="s">
        <v>87</v>
      </c>
      <c r="AW605" s="12" t="s">
        <v>38</v>
      </c>
      <c r="AX605" s="12" t="s">
        <v>85</v>
      </c>
      <c r="AY605" s="155" t="s">
        <v>137</v>
      </c>
    </row>
    <row r="606" spans="2:65" s="1" customFormat="1" ht="16.5" customHeight="1">
      <c r="B606" s="33"/>
      <c r="C606" s="126" t="s">
        <v>526</v>
      </c>
      <c r="D606" s="126" t="s">
        <v>141</v>
      </c>
      <c r="E606" s="127" t="s">
        <v>2716</v>
      </c>
      <c r="F606" s="128" t="s">
        <v>2717</v>
      </c>
      <c r="G606" s="129" t="s">
        <v>144</v>
      </c>
      <c r="H606" s="130">
        <v>105.96</v>
      </c>
      <c r="I606" s="131"/>
      <c r="J606" s="132">
        <f>ROUND(I606*H606,2)</f>
        <v>0</v>
      </c>
      <c r="K606" s="128" t="s">
        <v>21</v>
      </c>
      <c r="L606" s="133"/>
      <c r="M606" s="134" t="s">
        <v>21</v>
      </c>
      <c r="N606" s="135" t="s">
        <v>48</v>
      </c>
      <c r="P606" s="136">
        <f>O606*H606</f>
        <v>0</v>
      </c>
      <c r="Q606" s="136">
        <v>1E-3</v>
      </c>
      <c r="R606" s="136">
        <f>Q606*H606</f>
        <v>0.10596</v>
      </c>
      <c r="S606" s="136">
        <v>0</v>
      </c>
      <c r="T606" s="137">
        <f>S606*H606</f>
        <v>0</v>
      </c>
      <c r="AR606" s="138" t="s">
        <v>204</v>
      </c>
      <c r="AT606" s="138" t="s">
        <v>141</v>
      </c>
      <c r="AU606" s="138" t="s">
        <v>87</v>
      </c>
      <c r="AY606" s="18" t="s">
        <v>137</v>
      </c>
      <c r="BE606" s="139">
        <f>IF(N606="základní",J606,0)</f>
        <v>0</v>
      </c>
      <c r="BF606" s="139">
        <f>IF(N606="snížená",J606,0)</f>
        <v>0</v>
      </c>
      <c r="BG606" s="139">
        <f>IF(N606="zákl. přenesená",J606,0)</f>
        <v>0</v>
      </c>
      <c r="BH606" s="139">
        <f>IF(N606="sníž. přenesená",J606,0)</f>
        <v>0</v>
      </c>
      <c r="BI606" s="139">
        <f>IF(N606="nulová",J606,0)</f>
        <v>0</v>
      </c>
      <c r="BJ606" s="18" t="s">
        <v>85</v>
      </c>
      <c r="BK606" s="139">
        <f>ROUND(I606*H606,2)</f>
        <v>0</v>
      </c>
      <c r="BL606" s="18" t="s">
        <v>210</v>
      </c>
      <c r="BM606" s="138" t="s">
        <v>2718</v>
      </c>
    </row>
    <row r="607" spans="2:65" s="1" customFormat="1" ht="11.25">
      <c r="B607" s="33"/>
      <c r="D607" s="140" t="s">
        <v>147</v>
      </c>
      <c r="F607" s="141" t="s">
        <v>2719</v>
      </c>
      <c r="I607" s="142"/>
      <c r="L607" s="33"/>
      <c r="M607" s="143"/>
      <c r="T607" s="54"/>
      <c r="AT607" s="18" t="s">
        <v>147</v>
      </c>
      <c r="AU607" s="18" t="s">
        <v>87</v>
      </c>
    </row>
    <row r="608" spans="2:65" s="13" customFormat="1" ht="11.25">
      <c r="B608" s="165"/>
      <c r="D608" s="140" t="s">
        <v>253</v>
      </c>
      <c r="E608" s="166" t="s">
        <v>21</v>
      </c>
      <c r="F608" s="167" t="s">
        <v>2458</v>
      </c>
      <c r="H608" s="166" t="s">
        <v>21</v>
      </c>
      <c r="I608" s="168"/>
      <c r="L608" s="165"/>
      <c r="M608" s="169"/>
      <c r="T608" s="170"/>
      <c r="AT608" s="166" t="s">
        <v>253</v>
      </c>
      <c r="AU608" s="166" t="s">
        <v>87</v>
      </c>
      <c r="AV608" s="13" t="s">
        <v>85</v>
      </c>
      <c r="AW608" s="13" t="s">
        <v>38</v>
      </c>
      <c r="AX608" s="13" t="s">
        <v>77</v>
      </c>
      <c r="AY608" s="166" t="s">
        <v>137</v>
      </c>
    </row>
    <row r="609" spans="2:65" s="12" customFormat="1" ht="11.25">
      <c r="B609" s="154"/>
      <c r="D609" s="140" t="s">
        <v>253</v>
      </c>
      <c r="E609" s="155" t="s">
        <v>2177</v>
      </c>
      <c r="F609" s="156" t="s">
        <v>2720</v>
      </c>
      <c r="H609" s="157">
        <v>105.96</v>
      </c>
      <c r="I609" s="158"/>
      <c r="L609" s="154"/>
      <c r="M609" s="159"/>
      <c r="T609" s="160"/>
      <c r="AT609" s="155" t="s">
        <v>253</v>
      </c>
      <c r="AU609" s="155" t="s">
        <v>87</v>
      </c>
      <c r="AV609" s="12" t="s">
        <v>87</v>
      </c>
      <c r="AW609" s="12" t="s">
        <v>38</v>
      </c>
      <c r="AX609" s="12" t="s">
        <v>85</v>
      </c>
      <c r="AY609" s="155" t="s">
        <v>137</v>
      </c>
    </row>
    <row r="610" spans="2:65" s="1" customFormat="1" ht="16.5" customHeight="1">
      <c r="B610" s="33"/>
      <c r="C610" s="126" t="s">
        <v>532</v>
      </c>
      <c r="D610" s="126" t="s">
        <v>141</v>
      </c>
      <c r="E610" s="127" t="s">
        <v>1987</v>
      </c>
      <c r="F610" s="128" t="s">
        <v>2721</v>
      </c>
      <c r="G610" s="129" t="s">
        <v>144</v>
      </c>
      <c r="H610" s="130">
        <v>117.66</v>
      </c>
      <c r="I610" s="131"/>
      <c r="J610" s="132">
        <f>ROUND(I610*H610,2)</f>
        <v>0</v>
      </c>
      <c r="K610" s="128" t="s">
        <v>21</v>
      </c>
      <c r="L610" s="133"/>
      <c r="M610" s="134" t="s">
        <v>21</v>
      </c>
      <c r="N610" s="135" t="s">
        <v>48</v>
      </c>
      <c r="P610" s="136">
        <f>O610*H610</f>
        <v>0</v>
      </c>
      <c r="Q610" s="136">
        <v>1E-3</v>
      </c>
      <c r="R610" s="136">
        <f>Q610*H610</f>
        <v>0.11766</v>
      </c>
      <c r="S610" s="136">
        <v>0</v>
      </c>
      <c r="T610" s="137">
        <f>S610*H610</f>
        <v>0</v>
      </c>
      <c r="AR610" s="138" t="s">
        <v>204</v>
      </c>
      <c r="AT610" s="138" t="s">
        <v>141</v>
      </c>
      <c r="AU610" s="138" t="s">
        <v>87</v>
      </c>
      <c r="AY610" s="18" t="s">
        <v>137</v>
      </c>
      <c r="BE610" s="139">
        <f>IF(N610="základní",J610,0)</f>
        <v>0</v>
      </c>
      <c r="BF610" s="139">
        <f>IF(N610="snížená",J610,0)</f>
        <v>0</v>
      </c>
      <c r="BG610" s="139">
        <f>IF(N610="zákl. přenesená",J610,0)</f>
        <v>0</v>
      </c>
      <c r="BH610" s="139">
        <f>IF(N610="sníž. přenesená",J610,0)</f>
        <v>0</v>
      </c>
      <c r="BI610" s="139">
        <f>IF(N610="nulová",J610,0)</f>
        <v>0</v>
      </c>
      <c r="BJ610" s="18" t="s">
        <v>85</v>
      </c>
      <c r="BK610" s="139">
        <f>ROUND(I610*H610,2)</f>
        <v>0</v>
      </c>
      <c r="BL610" s="18" t="s">
        <v>210</v>
      </c>
      <c r="BM610" s="138" t="s">
        <v>2722</v>
      </c>
    </row>
    <row r="611" spans="2:65" s="1" customFormat="1" ht="11.25">
      <c r="B611" s="33"/>
      <c r="D611" s="140" t="s">
        <v>147</v>
      </c>
      <c r="F611" s="141" t="s">
        <v>2723</v>
      </c>
      <c r="I611" s="142"/>
      <c r="L611" s="33"/>
      <c r="M611" s="143"/>
      <c r="T611" s="54"/>
      <c r="AT611" s="18" t="s">
        <v>147</v>
      </c>
      <c r="AU611" s="18" t="s">
        <v>87</v>
      </c>
    </row>
    <row r="612" spans="2:65" s="13" customFormat="1" ht="11.25">
      <c r="B612" s="165"/>
      <c r="D612" s="140" t="s">
        <v>253</v>
      </c>
      <c r="E612" s="166" t="s">
        <v>21</v>
      </c>
      <c r="F612" s="167" t="s">
        <v>2458</v>
      </c>
      <c r="H612" s="166" t="s">
        <v>21</v>
      </c>
      <c r="I612" s="168"/>
      <c r="L612" s="165"/>
      <c r="M612" s="169"/>
      <c r="T612" s="170"/>
      <c r="AT612" s="166" t="s">
        <v>253</v>
      </c>
      <c r="AU612" s="166" t="s">
        <v>87</v>
      </c>
      <c r="AV612" s="13" t="s">
        <v>85</v>
      </c>
      <c r="AW612" s="13" t="s">
        <v>38</v>
      </c>
      <c r="AX612" s="13" t="s">
        <v>77</v>
      </c>
      <c r="AY612" s="166" t="s">
        <v>137</v>
      </c>
    </row>
    <row r="613" spans="2:65" s="12" customFormat="1" ht="11.25">
      <c r="B613" s="154"/>
      <c r="D613" s="140" t="s">
        <v>253</v>
      </c>
      <c r="E613" s="155" t="s">
        <v>2206</v>
      </c>
      <c r="F613" s="156" t="s">
        <v>2724</v>
      </c>
      <c r="H613" s="157">
        <v>117.66</v>
      </c>
      <c r="I613" s="158"/>
      <c r="L613" s="154"/>
      <c r="M613" s="159"/>
      <c r="T613" s="160"/>
      <c r="AT613" s="155" t="s">
        <v>253</v>
      </c>
      <c r="AU613" s="155" t="s">
        <v>87</v>
      </c>
      <c r="AV613" s="12" t="s">
        <v>87</v>
      </c>
      <c r="AW613" s="12" t="s">
        <v>38</v>
      </c>
      <c r="AX613" s="12" t="s">
        <v>85</v>
      </c>
      <c r="AY613" s="155" t="s">
        <v>137</v>
      </c>
    </row>
    <row r="614" spans="2:65" s="1" customFormat="1" ht="16.5" customHeight="1">
      <c r="B614" s="33"/>
      <c r="C614" s="145" t="s">
        <v>543</v>
      </c>
      <c r="D614" s="145" t="s">
        <v>165</v>
      </c>
      <c r="E614" s="146" t="s">
        <v>2030</v>
      </c>
      <c r="F614" s="147" t="s">
        <v>2031</v>
      </c>
      <c r="G614" s="148" t="s">
        <v>144</v>
      </c>
      <c r="H614" s="149">
        <v>8260.24</v>
      </c>
      <c r="I614" s="150"/>
      <c r="J614" s="151">
        <f>ROUND(I614*H614,2)</f>
        <v>0</v>
      </c>
      <c r="K614" s="147" t="s">
        <v>535</v>
      </c>
      <c r="L614" s="33"/>
      <c r="M614" s="152" t="s">
        <v>21</v>
      </c>
      <c r="N614" s="153" t="s">
        <v>48</v>
      </c>
      <c r="P614" s="136">
        <f>O614*H614</f>
        <v>0</v>
      </c>
      <c r="Q614" s="136">
        <v>5.0000000000000002E-5</v>
      </c>
      <c r="R614" s="136">
        <f>Q614*H614</f>
        <v>0.41301199999999999</v>
      </c>
      <c r="S614" s="136">
        <v>0</v>
      </c>
      <c r="T614" s="137">
        <f>S614*H614</f>
        <v>0</v>
      </c>
      <c r="AR614" s="138" t="s">
        <v>210</v>
      </c>
      <c r="AT614" s="138" t="s">
        <v>165</v>
      </c>
      <c r="AU614" s="138" t="s">
        <v>87</v>
      </c>
      <c r="AY614" s="18" t="s">
        <v>137</v>
      </c>
      <c r="BE614" s="139">
        <f>IF(N614="základní",J614,0)</f>
        <v>0</v>
      </c>
      <c r="BF614" s="139">
        <f>IF(N614="snížená",J614,0)</f>
        <v>0</v>
      </c>
      <c r="BG614" s="139">
        <f>IF(N614="zákl. přenesená",J614,0)</f>
        <v>0</v>
      </c>
      <c r="BH614" s="139">
        <f>IF(N614="sníž. přenesená",J614,0)</f>
        <v>0</v>
      </c>
      <c r="BI614" s="139">
        <f>IF(N614="nulová",J614,0)</f>
        <v>0</v>
      </c>
      <c r="BJ614" s="18" t="s">
        <v>85</v>
      </c>
      <c r="BK614" s="139">
        <f>ROUND(I614*H614,2)</f>
        <v>0</v>
      </c>
      <c r="BL614" s="18" t="s">
        <v>210</v>
      </c>
      <c r="BM614" s="138" t="s">
        <v>2725</v>
      </c>
    </row>
    <row r="615" spans="2:65" s="1" customFormat="1" ht="11.25">
      <c r="B615" s="33"/>
      <c r="D615" s="140" t="s">
        <v>147</v>
      </c>
      <c r="F615" s="141" t="s">
        <v>2033</v>
      </c>
      <c r="I615" s="142"/>
      <c r="L615" s="33"/>
      <c r="M615" s="143"/>
      <c r="T615" s="54"/>
      <c r="AT615" s="18" t="s">
        <v>147</v>
      </c>
      <c r="AU615" s="18" t="s">
        <v>87</v>
      </c>
    </row>
    <row r="616" spans="2:65" s="1" customFormat="1" ht="11.25">
      <c r="B616" s="33"/>
      <c r="D616" s="163" t="s">
        <v>538</v>
      </c>
      <c r="F616" s="164" t="s">
        <v>2034</v>
      </c>
      <c r="I616" s="142"/>
      <c r="L616" s="33"/>
      <c r="M616" s="143"/>
      <c r="T616" s="54"/>
      <c r="AT616" s="18" t="s">
        <v>538</v>
      </c>
      <c r="AU616" s="18" t="s">
        <v>87</v>
      </c>
    </row>
    <row r="617" spans="2:65" s="12" customFormat="1" ht="11.25">
      <c r="B617" s="154"/>
      <c r="D617" s="140" t="s">
        <v>253</v>
      </c>
      <c r="E617" s="155" t="s">
        <v>21</v>
      </c>
      <c r="F617" s="156" t="s">
        <v>2152</v>
      </c>
      <c r="H617" s="157">
        <v>4246.5600000000004</v>
      </c>
      <c r="I617" s="158"/>
      <c r="L617" s="154"/>
      <c r="M617" s="159"/>
      <c r="T617" s="160"/>
      <c r="AT617" s="155" t="s">
        <v>253</v>
      </c>
      <c r="AU617" s="155" t="s">
        <v>87</v>
      </c>
      <c r="AV617" s="12" t="s">
        <v>87</v>
      </c>
      <c r="AW617" s="12" t="s">
        <v>38</v>
      </c>
      <c r="AX617" s="12" t="s">
        <v>77</v>
      </c>
      <c r="AY617" s="155" t="s">
        <v>137</v>
      </c>
    </row>
    <row r="618" spans="2:65" s="12" customFormat="1" ht="11.25">
      <c r="B618" s="154"/>
      <c r="D618" s="140" t="s">
        <v>253</v>
      </c>
      <c r="E618" s="155" t="s">
        <v>21</v>
      </c>
      <c r="F618" s="156" t="s">
        <v>2155</v>
      </c>
      <c r="H618" s="157">
        <v>825</v>
      </c>
      <c r="I618" s="158"/>
      <c r="L618" s="154"/>
      <c r="M618" s="159"/>
      <c r="T618" s="160"/>
      <c r="AT618" s="155" t="s">
        <v>253</v>
      </c>
      <c r="AU618" s="155" t="s">
        <v>87</v>
      </c>
      <c r="AV618" s="12" t="s">
        <v>87</v>
      </c>
      <c r="AW618" s="12" t="s">
        <v>38</v>
      </c>
      <c r="AX618" s="12" t="s">
        <v>77</v>
      </c>
      <c r="AY618" s="155" t="s">
        <v>137</v>
      </c>
    </row>
    <row r="619" spans="2:65" s="12" customFormat="1" ht="11.25">
      <c r="B619" s="154"/>
      <c r="D619" s="140" t="s">
        <v>253</v>
      </c>
      <c r="E619" s="155" t="s">
        <v>21</v>
      </c>
      <c r="F619" s="156" t="s">
        <v>2218</v>
      </c>
      <c r="H619" s="157">
        <v>3188.68</v>
      </c>
      <c r="I619" s="158"/>
      <c r="L619" s="154"/>
      <c r="M619" s="159"/>
      <c r="T619" s="160"/>
      <c r="AT619" s="155" t="s">
        <v>253</v>
      </c>
      <c r="AU619" s="155" t="s">
        <v>87</v>
      </c>
      <c r="AV619" s="12" t="s">
        <v>87</v>
      </c>
      <c r="AW619" s="12" t="s">
        <v>38</v>
      </c>
      <c r="AX619" s="12" t="s">
        <v>77</v>
      </c>
      <c r="AY619" s="155" t="s">
        <v>137</v>
      </c>
    </row>
    <row r="620" spans="2:65" s="14" customFormat="1" ht="11.25">
      <c r="B620" s="178"/>
      <c r="D620" s="140" t="s">
        <v>253</v>
      </c>
      <c r="E620" s="179" t="s">
        <v>21</v>
      </c>
      <c r="F620" s="180" t="s">
        <v>837</v>
      </c>
      <c r="H620" s="181">
        <v>8260.24</v>
      </c>
      <c r="I620" s="182"/>
      <c r="L620" s="178"/>
      <c r="M620" s="183"/>
      <c r="T620" s="184"/>
      <c r="AT620" s="179" t="s">
        <v>253</v>
      </c>
      <c r="AU620" s="179" t="s">
        <v>87</v>
      </c>
      <c r="AV620" s="14" t="s">
        <v>153</v>
      </c>
      <c r="AW620" s="14" t="s">
        <v>38</v>
      </c>
      <c r="AX620" s="14" t="s">
        <v>85</v>
      </c>
      <c r="AY620" s="179" t="s">
        <v>137</v>
      </c>
    </row>
    <row r="621" spans="2:65" s="1" customFormat="1" ht="16.5" customHeight="1">
      <c r="B621" s="33"/>
      <c r="C621" s="126" t="s">
        <v>551</v>
      </c>
      <c r="D621" s="126" t="s">
        <v>141</v>
      </c>
      <c r="E621" s="127" t="s">
        <v>2048</v>
      </c>
      <c r="F621" s="128" t="s">
        <v>2726</v>
      </c>
      <c r="G621" s="129" t="s">
        <v>144</v>
      </c>
      <c r="H621" s="130">
        <v>4246.5600000000004</v>
      </c>
      <c r="I621" s="131"/>
      <c r="J621" s="132">
        <f>ROUND(I621*H621,2)</f>
        <v>0</v>
      </c>
      <c r="K621" s="128" t="s">
        <v>21</v>
      </c>
      <c r="L621" s="133"/>
      <c r="M621" s="134" t="s">
        <v>21</v>
      </c>
      <c r="N621" s="135" t="s">
        <v>48</v>
      </c>
      <c r="P621" s="136">
        <f>O621*H621</f>
        <v>0</v>
      </c>
      <c r="Q621" s="136">
        <v>1E-3</v>
      </c>
      <c r="R621" s="136">
        <f>Q621*H621</f>
        <v>4.2465600000000006</v>
      </c>
      <c r="S621" s="136">
        <v>0</v>
      </c>
      <c r="T621" s="137">
        <f>S621*H621</f>
        <v>0</v>
      </c>
      <c r="AR621" s="138" t="s">
        <v>204</v>
      </c>
      <c r="AT621" s="138" t="s">
        <v>141</v>
      </c>
      <c r="AU621" s="138" t="s">
        <v>87</v>
      </c>
      <c r="AY621" s="18" t="s">
        <v>137</v>
      </c>
      <c r="BE621" s="139">
        <f>IF(N621="základní",J621,0)</f>
        <v>0</v>
      </c>
      <c r="BF621" s="139">
        <f>IF(N621="snížená",J621,0)</f>
        <v>0</v>
      </c>
      <c r="BG621" s="139">
        <f>IF(N621="zákl. přenesená",J621,0)</f>
        <v>0</v>
      </c>
      <c r="BH621" s="139">
        <f>IF(N621="sníž. přenesená",J621,0)</f>
        <v>0</v>
      </c>
      <c r="BI621" s="139">
        <f>IF(N621="nulová",J621,0)</f>
        <v>0</v>
      </c>
      <c r="BJ621" s="18" t="s">
        <v>85</v>
      </c>
      <c r="BK621" s="139">
        <f>ROUND(I621*H621,2)</f>
        <v>0</v>
      </c>
      <c r="BL621" s="18" t="s">
        <v>210</v>
      </c>
      <c r="BM621" s="138" t="s">
        <v>2727</v>
      </c>
    </row>
    <row r="622" spans="2:65" s="1" customFormat="1" ht="11.25">
      <c r="B622" s="33"/>
      <c r="D622" s="140" t="s">
        <v>147</v>
      </c>
      <c r="F622" s="141" t="s">
        <v>2728</v>
      </c>
      <c r="I622" s="142"/>
      <c r="L622" s="33"/>
      <c r="M622" s="143"/>
      <c r="T622" s="54"/>
      <c r="AT622" s="18" t="s">
        <v>147</v>
      </c>
      <c r="AU622" s="18" t="s">
        <v>87</v>
      </c>
    </row>
    <row r="623" spans="2:65" s="12" customFormat="1" ht="11.25">
      <c r="B623" s="154"/>
      <c r="D623" s="140" t="s">
        <v>253</v>
      </c>
      <c r="E623" s="155" t="s">
        <v>21</v>
      </c>
      <c r="F623" s="156" t="s">
        <v>2729</v>
      </c>
      <c r="H623" s="157">
        <v>4246.5600000000004</v>
      </c>
      <c r="I623" s="158"/>
      <c r="L623" s="154"/>
      <c r="M623" s="159"/>
      <c r="T623" s="160"/>
      <c r="AT623" s="155" t="s">
        <v>253</v>
      </c>
      <c r="AU623" s="155" t="s">
        <v>87</v>
      </c>
      <c r="AV623" s="12" t="s">
        <v>87</v>
      </c>
      <c r="AW623" s="12" t="s">
        <v>38</v>
      </c>
      <c r="AX623" s="12" t="s">
        <v>77</v>
      </c>
      <c r="AY623" s="155" t="s">
        <v>137</v>
      </c>
    </row>
    <row r="624" spans="2:65" s="14" customFormat="1" ht="11.25">
      <c r="B624" s="178"/>
      <c r="D624" s="140" t="s">
        <v>253</v>
      </c>
      <c r="E624" s="179" t="s">
        <v>2152</v>
      </c>
      <c r="F624" s="180" t="s">
        <v>837</v>
      </c>
      <c r="H624" s="181">
        <v>4246.5600000000004</v>
      </c>
      <c r="I624" s="182"/>
      <c r="L624" s="178"/>
      <c r="M624" s="183"/>
      <c r="T624" s="184"/>
      <c r="AT624" s="179" t="s">
        <v>253</v>
      </c>
      <c r="AU624" s="179" t="s">
        <v>87</v>
      </c>
      <c r="AV624" s="14" t="s">
        <v>153</v>
      </c>
      <c r="AW624" s="14" t="s">
        <v>38</v>
      </c>
      <c r="AX624" s="14" t="s">
        <v>85</v>
      </c>
      <c r="AY624" s="179" t="s">
        <v>137</v>
      </c>
    </row>
    <row r="625" spans="2:65" s="1" customFormat="1" ht="16.5" customHeight="1">
      <c r="B625" s="33"/>
      <c r="C625" s="126" t="s">
        <v>557</v>
      </c>
      <c r="D625" s="126" t="s">
        <v>141</v>
      </c>
      <c r="E625" s="127" t="s">
        <v>2012</v>
      </c>
      <c r="F625" s="128" t="s">
        <v>2730</v>
      </c>
      <c r="G625" s="129" t="s">
        <v>144</v>
      </c>
      <c r="H625" s="130">
        <v>825</v>
      </c>
      <c r="I625" s="131"/>
      <c r="J625" s="132">
        <f>ROUND(I625*H625,2)</f>
        <v>0</v>
      </c>
      <c r="K625" s="128" t="s">
        <v>21</v>
      </c>
      <c r="L625" s="133"/>
      <c r="M625" s="134" t="s">
        <v>21</v>
      </c>
      <c r="N625" s="135" t="s">
        <v>48</v>
      </c>
      <c r="P625" s="136">
        <f>O625*H625</f>
        <v>0</v>
      </c>
      <c r="Q625" s="136">
        <v>1E-3</v>
      </c>
      <c r="R625" s="136">
        <f>Q625*H625</f>
        <v>0.82500000000000007</v>
      </c>
      <c r="S625" s="136">
        <v>0</v>
      </c>
      <c r="T625" s="137">
        <f>S625*H625</f>
        <v>0</v>
      </c>
      <c r="AR625" s="138" t="s">
        <v>204</v>
      </c>
      <c r="AT625" s="138" t="s">
        <v>141</v>
      </c>
      <c r="AU625" s="138" t="s">
        <v>87</v>
      </c>
      <c r="AY625" s="18" t="s">
        <v>137</v>
      </c>
      <c r="BE625" s="139">
        <f>IF(N625="základní",J625,0)</f>
        <v>0</v>
      </c>
      <c r="BF625" s="139">
        <f>IF(N625="snížená",J625,0)</f>
        <v>0</v>
      </c>
      <c r="BG625" s="139">
        <f>IF(N625="zákl. přenesená",J625,0)</f>
        <v>0</v>
      </c>
      <c r="BH625" s="139">
        <f>IF(N625="sníž. přenesená",J625,0)</f>
        <v>0</v>
      </c>
      <c r="BI625" s="139">
        <f>IF(N625="nulová",J625,0)</f>
        <v>0</v>
      </c>
      <c r="BJ625" s="18" t="s">
        <v>85</v>
      </c>
      <c r="BK625" s="139">
        <f>ROUND(I625*H625,2)</f>
        <v>0</v>
      </c>
      <c r="BL625" s="18" t="s">
        <v>210</v>
      </c>
      <c r="BM625" s="138" t="s">
        <v>2731</v>
      </c>
    </row>
    <row r="626" spans="2:65" s="1" customFormat="1" ht="11.25">
      <c r="B626" s="33"/>
      <c r="D626" s="140" t="s">
        <v>147</v>
      </c>
      <c r="F626" s="141" t="s">
        <v>2732</v>
      </c>
      <c r="I626" s="142"/>
      <c r="L626" s="33"/>
      <c r="M626" s="143"/>
      <c r="T626" s="54"/>
      <c r="AT626" s="18" t="s">
        <v>147</v>
      </c>
      <c r="AU626" s="18" t="s">
        <v>87</v>
      </c>
    </row>
    <row r="627" spans="2:65" s="13" customFormat="1" ht="11.25">
      <c r="B627" s="165"/>
      <c r="D627" s="140" t="s">
        <v>253</v>
      </c>
      <c r="E627" s="166" t="s">
        <v>21</v>
      </c>
      <c r="F627" s="167" t="s">
        <v>2733</v>
      </c>
      <c r="H627" s="166" t="s">
        <v>21</v>
      </c>
      <c r="I627" s="168"/>
      <c r="L627" s="165"/>
      <c r="M627" s="169"/>
      <c r="T627" s="170"/>
      <c r="AT627" s="166" t="s">
        <v>253</v>
      </c>
      <c r="AU627" s="166" t="s">
        <v>87</v>
      </c>
      <c r="AV627" s="13" t="s">
        <v>85</v>
      </c>
      <c r="AW627" s="13" t="s">
        <v>38</v>
      </c>
      <c r="AX627" s="13" t="s">
        <v>77</v>
      </c>
      <c r="AY627" s="166" t="s">
        <v>137</v>
      </c>
    </row>
    <row r="628" spans="2:65" s="12" customFormat="1" ht="11.25">
      <c r="B628" s="154"/>
      <c r="D628" s="140" t="s">
        <v>253</v>
      </c>
      <c r="E628" s="155" t="s">
        <v>2155</v>
      </c>
      <c r="F628" s="156" t="s">
        <v>2734</v>
      </c>
      <c r="H628" s="157">
        <v>825</v>
      </c>
      <c r="I628" s="158"/>
      <c r="L628" s="154"/>
      <c r="M628" s="159"/>
      <c r="T628" s="160"/>
      <c r="AT628" s="155" t="s">
        <v>253</v>
      </c>
      <c r="AU628" s="155" t="s">
        <v>87</v>
      </c>
      <c r="AV628" s="12" t="s">
        <v>87</v>
      </c>
      <c r="AW628" s="12" t="s">
        <v>38</v>
      </c>
      <c r="AX628" s="12" t="s">
        <v>85</v>
      </c>
      <c r="AY628" s="155" t="s">
        <v>137</v>
      </c>
    </row>
    <row r="629" spans="2:65" s="1" customFormat="1" ht="16.5" customHeight="1">
      <c r="B629" s="33"/>
      <c r="C629" s="126" t="s">
        <v>561</v>
      </c>
      <c r="D629" s="126" t="s">
        <v>141</v>
      </c>
      <c r="E629" s="127" t="s">
        <v>2735</v>
      </c>
      <c r="F629" s="128" t="s">
        <v>2736</v>
      </c>
      <c r="G629" s="129" t="s">
        <v>144</v>
      </c>
      <c r="H629" s="130">
        <v>3188.68</v>
      </c>
      <c r="I629" s="131"/>
      <c r="J629" s="132">
        <f>ROUND(I629*H629,2)</f>
        <v>0</v>
      </c>
      <c r="K629" s="128" t="s">
        <v>21</v>
      </c>
      <c r="L629" s="133"/>
      <c r="M629" s="134" t="s">
        <v>21</v>
      </c>
      <c r="N629" s="135" t="s">
        <v>48</v>
      </c>
      <c r="P629" s="136">
        <f>O629*H629</f>
        <v>0</v>
      </c>
      <c r="Q629" s="136">
        <v>0</v>
      </c>
      <c r="R629" s="136">
        <f>Q629*H629</f>
        <v>0</v>
      </c>
      <c r="S629" s="136">
        <v>0</v>
      </c>
      <c r="T629" s="137">
        <f>S629*H629</f>
        <v>0</v>
      </c>
      <c r="AR629" s="138" t="s">
        <v>204</v>
      </c>
      <c r="AT629" s="138" t="s">
        <v>141</v>
      </c>
      <c r="AU629" s="138" t="s">
        <v>87</v>
      </c>
      <c r="AY629" s="18" t="s">
        <v>137</v>
      </c>
      <c r="BE629" s="139">
        <f>IF(N629="základní",J629,0)</f>
        <v>0</v>
      </c>
      <c r="BF629" s="139">
        <f>IF(N629="snížená",J629,0)</f>
        <v>0</v>
      </c>
      <c r="BG629" s="139">
        <f>IF(N629="zákl. přenesená",J629,0)</f>
        <v>0</v>
      </c>
      <c r="BH629" s="139">
        <f>IF(N629="sníž. přenesená",J629,0)</f>
        <v>0</v>
      </c>
      <c r="BI629" s="139">
        <f>IF(N629="nulová",J629,0)</f>
        <v>0</v>
      </c>
      <c r="BJ629" s="18" t="s">
        <v>85</v>
      </c>
      <c r="BK629" s="139">
        <f>ROUND(I629*H629,2)</f>
        <v>0</v>
      </c>
      <c r="BL629" s="18" t="s">
        <v>210</v>
      </c>
      <c r="BM629" s="138" t="s">
        <v>2737</v>
      </c>
    </row>
    <row r="630" spans="2:65" s="1" customFormat="1" ht="11.25">
      <c r="B630" s="33"/>
      <c r="D630" s="140" t="s">
        <v>147</v>
      </c>
      <c r="F630" s="141" t="s">
        <v>2738</v>
      </c>
      <c r="I630" s="142"/>
      <c r="L630" s="33"/>
      <c r="M630" s="143"/>
      <c r="T630" s="54"/>
      <c r="AT630" s="18" t="s">
        <v>147</v>
      </c>
      <c r="AU630" s="18" t="s">
        <v>87</v>
      </c>
    </row>
    <row r="631" spans="2:65" s="12" customFormat="1" ht="11.25">
      <c r="B631" s="154"/>
      <c r="D631" s="140" t="s">
        <v>253</v>
      </c>
      <c r="E631" s="155" t="s">
        <v>2218</v>
      </c>
      <c r="F631" s="156" t="s">
        <v>2739</v>
      </c>
      <c r="H631" s="157">
        <v>3188.68</v>
      </c>
      <c r="I631" s="158"/>
      <c r="L631" s="154"/>
      <c r="M631" s="159"/>
      <c r="T631" s="160"/>
      <c r="AT631" s="155" t="s">
        <v>253</v>
      </c>
      <c r="AU631" s="155" t="s">
        <v>87</v>
      </c>
      <c r="AV631" s="12" t="s">
        <v>87</v>
      </c>
      <c r="AW631" s="12" t="s">
        <v>38</v>
      </c>
      <c r="AX631" s="12" t="s">
        <v>85</v>
      </c>
      <c r="AY631" s="155" t="s">
        <v>137</v>
      </c>
    </row>
    <row r="632" spans="2:65" s="1" customFormat="1" ht="16.5" customHeight="1">
      <c r="B632" s="33"/>
      <c r="C632" s="145" t="s">
        <v>565</v>
      </c>
      <c r="D632" s="145" t="s">
        <v>165</v>
      </c>
      <c r="E632" s="146" t="s">
        <v>2042</v>
      </c>
      <c r="F632" s="147" t="s">
        <v>2043</v>
      </c>
      <c r="G632" s="148" t="s">
        <v>144</v>
      </c>
      <c r="H632" s="149">
        <v>884.1</v>
      </c>
      <c r="I632" s="150"/>
      <c r="J632" s="151">
        <f>ROUND(I632*H632,2)</f>
        <v>0</v>
      </c>
      <c r="K632" s="147" t="s">
        <v>535</v>
      </c>
      <c r="L632" s="33"/>
      <c r="M632" s="152" t="s">
        <v>21</v>
      </c>
      <c r="N632" s="153" t="s">
        <v>48</v>
      </c>
      <c r="P632" s="136">
        <f>O632*H632</f>
        <v>0</v>
      </c>
      <c r="Q632" s="136">
        <v>5.0000000000000002E-5</v>
      </c>
      <c r="R632" s="136">
        <f>Q632*H632</f>
        <v>4.4205000000000001E-2</v>
      </c>
      <c r="S632" s="136">
        <v>0</v>
      </c>
      <c r="T632" s="137">
        <f>S632*H632</f>
        <v>0</v>
      </c>
      <c r="AR632" s="138" t="s">
        <v>210</v>
      </c>
      <c r="AT632" s="138" t="s">
        <v>165</v>
      </c>
      <c r="AU632" s="138" t="s">
        <v>87</v>
      </c>
      <c r="AY632" s="18" t="s">
        <v>137</v>
      </c>
      <c r="BE632" s="139">
        <f>IF(N632="základní",J632,0)</f>
        <v>0</v>
      </c>
      <c r="BF632" s="139">
        <f>IF(N632="snížená",J632,0)</f>
        <v>0</v>
      </c>
      <c r="BG632" s="139">
        <f>IF(N632="zákl. přenesená",J632,0)</f>
        <v>0</v>
      </c>
      <c r="BH632" s="139">
        <f>IF(N632="sníž. přenesená",J632,0)</f>
        <v>0</v>
      </c>
      <c r="BI632" s="139">
        <f>IF(N632="nulová",J632,0)</f>
        <v>0</v>
      </c>
      <c r="BJ632" s="18" t="s">
        <v>85</v>
      </c>
      <c r="BK632" s="139">
        <f>ROUND(I632*H632,2)</f>
        <v>0</v>
      </c>
      <c r="BL632" s="18" t="s">
        <v>210</v>
      </c>
      <c r="BM632" s="138" t="s">
        <v>2740</v>
      </c>
    </row>
    <row r="633" spans="2:65" s="1" customFormat="1" ht="11.25">
      <c r="B633" s="33"/>
      <c r="D633" s="140" t="s">
        <v>147</v>
      </c>
      <c r="F633" s="141" t="s">
        <v>2045</v>
      </c>
      <c r="I633" s="142"/>
      <c r="L633" s="33"/>
      <c r="M633" s="143"/>
      <c r="T633" s="54"/>
      <c r="AT633" s="18" t="s">
        <v>147</v>
      </c>
      <c r="AU633" s="18" t="s">
        <v>87</v>
      </c>
    </row>
    <row r="634" spans="2:65" s="1" customFormat="1" ht="11.25">
      <c r="B634" s="33"/>
      <c r="D634" s="163" t="s">
        <v>538</v>
      </c>
      <c r="F634" s="164" t="s">
        <v>2046</v>
      </c>
      <c r="I634" s="142"/>
      <c r="L634" s="33"/>
      <c r="M634" s="143"/>
      <c r="T634" s="54"/>
      <c r="AT634" s="18" t="s">
        <v>538</v>
      </c>
      <c r="AU634" s="18" t="s">
        <v>87</v>
      </c>
    </row>
    <row r="635" spans="2:65" s="12" customFormat="1" ht="11.25">
      <c r="B635" s="154"/>
      <c r="D635" s="140" t="s">
        <v>253</v>
      </c>
      <c r="E635" s="155" t="s">
        <v>21</v>
      </c>
      <c r="F635" s="156" t="s">
        <v>2172</v>
      </c>
      <c r="H635" s="157">
        <v>884.1</v>
      </c>
      <c r="I635" s="158"/>
      <c r="L635" s="154"/>
      <c r="M635" s="159"/>
      <c r="T635" s="160"/>
      <c r="AT635" s="155" t="s">
        <v>253</v>
      </c>
      <c r="AU635" s="155" t="s">
        <v>87</v>
      </c>
      <c r="AV635" s="12" t="s">
        <v>87</v>
      </c>
      <c r="AW635" s="12" t="s">
        <v>38</v>
      </c>
      <c r="AX635" s="12" t="s">
        <v>85</v>
      </c>
      <c r="AY635" s="155" t="s">
        <v>137</v>
      </c>
    </row>
    <row r="636" spans="2:65" s="1" customFormat="1" ht="16.5" customHeight="1">
      <c r="B636" s="33"/>
      <c r="C636" s="126" t="s">
        <v>569</v>
      </c>
      <c r="D636" s="126" t="s">
        <v>141</v>
      </c>
      <c r="E636" s="127" t="s">
        <v>2741</v>
      </c>
      <c r="F636" s="128" t="s">
        <v>2742</v>
      </c>
      <c r="G636" s="129" t="s">
        <v>144</v>
      </c>
      <c r="H636" s="130">
        <v>884.1</v>
      </c>
      <c r="I636" s="131"/>
      <c r="J636" s="132">
        <f>ROUND(I636*H636,2)</f>
        <v>0</v>
      </c>
      <c r="K636" s="128" t="s">
        <v>21</v>
      </c>
      <c r="L636" s="133"/>
      <c r="M636" s="134" t="s">
        <v>21</v>
      </c>
      <c r="N636" s="135" t="s">
        <v>48</v>
      </c>
      <c r="P636" s="136">
        <f>O636*H636</f>
        <v>0</v>
      </c>
      <c r="Q636" s="136">
        <v>1E-3</v>
      </c>
      <c r="R636" s="136">
        <f>Q636*H636</f>
        <v>0.8841</v>
      </c>
      <c r="S636" s="136">
        <v>0</v>
      </c>
      <c r="T636" s="137">
        <f>S636*H636</f>
        <v>0</v>
      </c>
      <c r="AR636" s="138" t="s">
        <v>204</v>
      </c>
      <c r="AT636" s="138" t="s">
        <v>141</v>
      </c>
      <c r="AU636" s="138" t="s">
        <v>87</v>
      </c>
      <c r="AY636" s="18" t="s">
        <v>137</v>
      </c>
      <c r="BE636" s="139">
        <f>IF(N636="základní",J636,0)</f>
        <v>0</v>
      </c>
      <c r="BF636" s="139">
        <f>IF(N636="snížená",J636,0)</f>
        <v>0</v>
      </c>
      <c r="BG636" s="139">
        <f>IF(N636="zákl. přenesená",J636,0)</f>
        <v>0</v>
      </c>
      <c r="BH636" s="139">
        <f>IF(N636="sníž. přenesená",J636,0)</f>
        <v>0</v>
      </c>
      <c r="BI636" s="139">
        <f>IF(N636="nulová",J636,0)</f>
        <v>0</v>
      </c>
      <c r="BJ636" s="18" t="s">
        <v>85</v>
      </c>
      <c r="BK636" s="139">
        <f>ROUND(I636*H636,2)</f>
        <v>0</v>
      </c>
      <c r="BL636" s="18" t="s">
        <v>210</v>
      </c>
      <c r="BM636" s="138" t="s">
        <v>2743</v>
      </c>
    </row>
    <row r="637" spans="2:65" s="1" customFormat="1" ht="11.25">
      <c r="B637" s="33"/>
      <c r="D637" s="140" t="s">
        <v>147</v>
      </c>
      <c r="F637" s="141" t="s">
        <v>2744</v>
      </c>
      <c r="I637" s="142"/>
      <c r="L637" s="33"/>
      <c r="M637" s="143"/>
      <c r="T637" s="54"/>
      <c r="AT637" s="18" t="s">
        <v>147</v>
      </c>
      <c r="AU637" s="18" t="s">
        <v>87</v>
      </c>
    </row>
    <row r="638" spans="2:65" s="13" customFormat="1" ht="11.25">
      <c r="B638" s="165"/>
      <c r="D638" s="140" t="s">
        <v>253</v>
      </c>
      <c r="E638" s="166" t="s">
        <v>21</v>
      </c>
      <c r="F638" s="167" t="s">
        <v>2745</v>
      </c>
      <c r="H638" s="166" t="s">
        <v>21</v>
      </c>
      <c r="I638" s="168"/>
      <c r="L638" s="165"/>
      <c r="M638" s="169"/>
      <c r="T638" s="170"/>
      <c r="AT638" s="166" t="s">
        <v>253</v>
      </c>
      <c r="AU638" s="166" t="s">
        <v>87</v>
      </c>
      <c r="AV638" s="13" t="s">
        <v>85</v>
      </c>
      <c r="AW638" s="13" t="s">
        <v>38</v>
      </c>
      <c r="AX638" s="13" t="s">
        <v>77</v>
      </c>
      <c r="AY638" s="166" t="s">
        <v>137</v>
      </c>
    </row>
    <row r="639" spans="2:65" s="12" customFormat="1" ht="11.25">
      <c r="B639" s="154"/>
      <c r="D639" s="140" t="s">
        <v>253</v>
      </c>
      <c r="E639" s="155" t="s">
        <v>21</v>
      </c>
      <c r="F639" s="156" t="s">
        <v>2746</v>
      </c>
      <c r="H639" s="157">
        <v>453.6</v>
      </c>
      <c r="I639" s="158"/>
      <c r="L639" s="154"/>
      <c r="M639" s="159"/>
      <c r="T639" s="160"/>
      <c r="AT639" s="155" t="s">
        <v>253</v>
      </c>
      <c r="AU639" s="155" t="s">
        <v>87</v>
      </c>
      <c r="AV639" s="12" t="s">
        <v>87</v>
      </c>
      <c r="AW639" s="12" t="s">
        <v>38</v>
      </c>
      <c r="AX639" s="12" t="s">
        <v>77</v>
      </c>
      <c r="AY639" s="155" t="s">
        <v>137</v>
      </c>
    </row>
    <row r="640" spans="2:65" s="12" customFormat="1" ht="11.25">
      <c r="B640" s="154"/>
      <c r="D640" s="140" t="s">
        <v>253</v>
      </c>
      <c r="E640" s="155" t="s">
        <v>21</v>
      </c>
      <c r="F640" s="156" t="s">
        <v>2747</v>
      </c>
      <c r="H640" s="157">
        <v>430.5</v>
      </c>
      <c r="I640" s="158"/>
      <c r="L640" s="154"/>
      <c r="M640" s="159"/>
      <c r="T640" s="160"/>
      <c r="AT640" s="155" t="s">
        <v>253</v>
      </c>
      <c r="AU640" s="155" t="s">
        <v>87</v>
      </c>
      <c r="AV640" s="12" t="s">
        <v>87</v>
      </c>
      <c r="AW640" s="12" t="s">
        <v>38</v>
      </c>
      <c r="AX640" s="12" t="s">
        <v>77</v>
      </c>
      <c r="AY640" s="155" t="s">
        <v>137</v>
      </c>
    </row>
    <row r="641" spans="2:65" s="14" customFormat="1" ht="11.25">
      <c r="B641" s="178"/>
      <c r="D641" s="140" t="s">
        <v>253</v>
      </c>
      <c r="E641" s="179" t="s">
        <v>2172</v>
      </c>
      <c r="F641" s="180" t="s">
        <v>837</v>
      </c>
      <c r="H641" s="181">
        <v>884.1</v>
      </c>
      <c r="I641" s="182"/>
      <c r="L641" s="178"/>
      <c r="M641" s="183"/>
      <c r="T641" s="184"/>
      <c r="AT641" s="179" t="s">
        <v>253</v>
      </c>
      <c r="AU641" s="179" t="s">
        <v>87</v>
      </c>
      <c r="AV641" s="14" t="s">
        <v>153</v>
      </c>
      <c r="AW641" s="14" t="s">
        <v>38</v>
      </c>
      <c r="AX641" s="14" t="s">
        <v>85</v>
      </c>
      <c r="AY641" s="179" t="s">
        <v>137</v>
      </c>
    </row>
    <row r="642" spans="2:65" s="1" customFormat="1" ht="16.5" customHeight="1">
      <c r="B642" s="33"/>
      <c r="C642" s="145" t="s">
        <v>1506</v>
      </c>
      <c r="D642" s="145" t="s">
        <v>165</v>
      </c>
      <c r="E642" s="146" t="s">
        <v>2748</v>
      </c>
      <c r="F642" s="147" t="s">
        <v>2749</v>
      </c>
      <c r="G642" s="148" t="s">
        <v>161</v>
      </c>
      <c r="H642" s="149">
        <v>72</v>
      </c>
      <c r="I642" s="150"/>
      <c r="J642" s="151">
        <f>ROUND(I642*H642,2)</f>
        <v>0</v>
      </c>
      <c r="K642" s="147" t="s">
        <v>21</v>
      </c>
      <c r="L642" s="33"/>
      <c r="M642" s="152" t="s">
        <v>21</v>
      </c>
      <c r="N642" s="153" t="s">
        <v>48</v>
      </c>
      <c r="P642" s="136">
        <f>O642*H642</f>
        <v>0</v>
      </c>
      <c r="Q642" s="136">
        <v>0</v>
      </c>
      <c r="R642" s="136">
        <f>Q642*H642</f>
        <v>0</v>
      </c>
      <c r="S642" s="136">
        <v>0</v>
      </c>
      <c r="T642" s="137">
        <f>S642*H642</f>
        <v>0</v>
      </c>
      <c r="AR642" s="138" t="s">
        <v>210</v>
      </c>
      <c r="AT642" s="138" t="s">
        <v>165</v>
      </c>
      <c r="AU642" s="138" t="s">
        <v>87</v>
      </c>
      <c r="AY642" s="18" t="s">
        <v>137</v>
      </c>
      <c r="BE642" s="139">
        <f>IF(N642="základní",J642,0)</f>
        <v>0</v>
      </c>
      <c r="BF642" s="139">
        <f>IF(N642="snížená",J642,0)</f>
        <v>0</v>
      </c>
      <c r="BG642" s="139">
        <f>IF(N642="zákl. přenesená",J642,0)</f>
        <v>0</v>
      </c>
      <c r="BH642" s="139">
        <f>IF(N642="sníž. přenesená",J642,0)</f>
        <v>0</v>
      </c>
      <c r="BI642" s="139">
        <f>IF(N642="nulová",J642,0)</f>
        <v>0</v>
      </c>
      <c r="BJ642" s="18" t="s">
        <v>85</v>
      </c>
      <c r="BK642" s="139">
        <f>ROUND(I642*H642,2)</f>
        <v>0</v>
      </c>
      <c r="BL642" s="18" t="s">
        <v>210</v>
      </c>
      <c r="BM642" s="138" t="s">
        <v>2750</v>
      </c>
    </row>
    <row r="643" spans="2:65" s="1" customFormat="1" ht="11.25">
      <c r="B643" s="33"/>
      <c r="D643" s="140" t="s">
        <v>147</v>
      </c>
      <c r="F643" s="141" t="s">
        <v>2749</v>
      </c>
      <c r="I643" s="142"/>
      <c r="L643" s="33"/>
      <c r="M643" s="143"/>
      <c r="T643" s="54"/>
      <c r="AT643" s="18" t="s">
        <v>147</v>
      </c>
      <c r="AU643" s="18" t="s">
        <v>87</v>
      </c>
    </row>
    <row r="644" spans="2:65" s="1" customFormat="1" ht="19.5">
      <c r="B644" s="33"/>
      <c r="D644" s="140" t="s">
        <v>149</v>
      </c>
      <c r="F644" s="144" t="s">
        <v>2751</v>
      </c>
      <c r="I644" s="142"/>
      <c r="L644" s="33"/>
      <c r="M644" s="143"/>
      <c r="T644" s="54"/>
      <c r="AT644" s="18" t="s">
        <v>149</v>
      </c>
      <c r="AU644" s="18" t="s">
        <v>87</v>
      </c>
    </row>
    <row r="645" spans="2:65" s="13" customFormat="1" ht="11.25">
      <c r="B645" s="165"/>
      <c r="D645" s="140" t="s">
        <v>253</v>
      </c>
      <c r="E645" s="166" t="s">
        <v>21</v>
      </c>
      <c r="F645" s="167" t="s">
        <v>2752</v>
      </c>
      <c r="H645" s="166" t="s">
        <v>21</v>
      </c>
      <c r="I645" s="168"/>
      <c r="L645" s="165"/>
      <c r="M645" s="169"/>
      <c r="T645" s="170"/>
      <c r="AT645" s="166" t="s">
        <v>253</v>
      </c>
      <c r="AU645" s="166" t="s">
        <v>87</v>
      </c>
      <c r="AV645" s="13" t="s">
        <v>85</v>
      </c>
      <c r="AW645" s="13" t="s">
        <v>38</v>
      </c>
      <c r="AX645" s="13" t="s">
        <v>77</v>
      </c>
      <c r="AY645" s="166" t="s">
        <v>137</v>
      </c>
    </row>
    <row r="646" spans="2:65" s="12" customFormat="1" ht="11.25">
      <c r="B646" s="154"/>
      <c r="D646" s="140" t="s">
        <v>253</v>
      </c>
      <c r="E646" s="155" t="s">
        <v>21</v>
      </c>
      <c r="F646" s="156" t="s">
        <v>2753</v>
      </c>
      <c r="H646" s="157">
        <v>72</v>
      </c>
      <c r="I646" s="158"/>
      <c r="L646" s="154"/>
      <c r="M646" s="159"/>
      <c r="T646" s="160"/>
      <c r="AT646" s="155" t="s">
        <v>253</v>
      </c>
      <c r="AU646" s="155" t="s">
        <v>87</v>
      </c>
      <c r="AV646" s="12" t="s">
        <v>87</v>
      </c>
      <c r="AW646" s="12" t="s">
        <v>38</v>
      </c>
      <c r="AX646" s="12" t="s">
        <v>85</v>
      </c>
      <c r="AY646" s="155" t="s">
        <v>137</v>
      </c>
    </row>
    <row r="647" spans="2:65" s="1" customFormat="1" ht="16.5" customHeight="1">
      <c r="B647" s="33"/>
      <c r="C647" s="145" t="s">
        <v>1512</v>
      </c>
      <c r="D647" s="145" t="s">
        <v>165</v>
      </c>
      <c r="E647" s="146" t="s">
        <v>2061</v>
      </c>
      <c r="F647" s="147" t="s">
        <v>2062</v>
      </c>
      <c r="G647" s="148" t="s">
        <v>144</v>
      </c>
      <c r="H647" s="149">
        <v>18163.361000000001</v>
      </c>
      <c r="I647" s="150"/>
      <c r="J647" s="151">
        <f>ROUND(I647*H647,2)</f>
        <v>0</v>
      </c>
      <c r="K647" s="147" t="s">
        <v>535</v>
      </c>
      <c r="L647" s="33"/>
      <c r="M647" s="152" t="s">
        <v>21</v>
      </c>
      <c r="N647" s="153" t="s">
        <v>48</v>
      </c>
      <c r="P647" s="136">
        <f>O647*H647</f>
        <v>0</v>
      </c>
      <c r="Q647" s="136">
        <v>0</v>
      </c>
      <c r="R647" s="136">
        <f>Q647*H647</f>
        <v>0</v>
      </c>
      <c r="S647" s="136">
        <v>1E-3</v>
      </c>
      <c r="T647" s="137">
        <f>S647*H647</f>
        <v>18.163361000000002</v>
      </c>
      <c r="AR647" s="138" t="s">
        <v>210</v>
      </c>
      <c r="AT647" s="138" t="s">
        <v>165</v>
      </c>
      <c r="AU647" s="138" t="s">
        <v>87</v>
      </c>
      <c r="AY647" s="18" t="s">
        <v>137</v>
      </c>
      <c r="BE647" s="139">
        <f>IF(N647="základní",J647,0)</f>
        <v>0</v>
      </c>
      <c r="BF647" s="139">
        <f>IF(N647="snížená",J647,0)</f>
        <v>0</v>
      </c>
      <c r="BG647" s="139">
        <f>IF(N647="zákl. přenesená",J647,0)</f>
        <v>0</v>
      </c>
      <c r="BH647" s="139">
        <f>IF(N647="sníž. přenesená",J647,0)</f>
        <v>0</v>
      </c>
      <c r="BI647" s="139">
        <f>IF(N647="nulová",J647,0)</f>
        <v>0</v>
      </c>
      <c r="BJ647" s="18" t="s">
        <v>85</v>
      </c>
      <c r="BK647" s="139">
        <f>ROUND(I647*H647,2)</f>
        <v>0</v>
      </c>
      <c r="BL647" s="18" t="s">
        <v>210</v>
      </c>
      <c r="BM647" s="138" t="s">
        <v>2754</v>
      </c>
    </row>
    <row r="648" spans="2:65" s="1" customFormat="1" ht="11.25">
      <c r="B648" s="33"/>
      <c r="D648" s="140" t="s">
        <v>147</v>
      </c>
      <c r="F648" s="141" t="s">
        <v>2064</v>
      </c>
      <c r="I648" s="142"/>
      <c r="L648" s="33"/>
      <c r="M648" s="143"/>
      <c r="T648" s="54"/>
      <c r="AT648" s="18" t="s">
        <v>147</v>
      </c>
      <c r="AU648" s="18" t="s">
        <v>87</v>
      </c>
    </row>
    <row r="649" spans="2:65" s="1" customFormat="1" ht="11.25">
      <c r="B649" s="33"/>
      <c r="D649" s="163" t="s">
        <v>538</v>
      </c>
      <c r="F649" s="164" t="s">
        <v>2065</v>
      </c>
      <c r="I649" s="142"/>
      <c r="L649" s="33"/>
      <c r="M649" s="143"/>
      <c r="T649" s="54"/>
      <c r="AT649" s="18" t="s">
        <v>538</v>
      </c>
      <c r="AU649" s="18" t="s">
        <v>87</v>
      </c>
    </row>
    <row r="650" spans="2:65" s="12" customFormat="1" ht="11.25">
      <c r="B650" s="154"/>
      <c r="D650" s="140" t="s">
        <v>253</v>
      </c>
      <c r="E650" s="155" t="s">
        <v>21</v>
      </c>
      <c r="F650" s="156" t="s">
        <v>2755</v>
      </c>
      <c r="H650" s="157">
        <v>1925.5409999999999</v>
      </c>
      <c r="I650" s="158"/>
      <c r="L650" s="154"/>
      <c r="M650" s="159"/>
      <c r="T650" s="160"/>
      <c r="AT650" s="155" t="s">
        <v>253</v>
      </c>
      <c r="AU650" s="155" t="s">
        <v>87</v>
      </c>
      <c r="AV650" s="12" t="s">
        <v>87</v>
      </c>
      <c r="AW650" s="12" t="s">
        <v>38</v>
      </c>
      <c r="AX650" s="12" t="s">
        <v>77</v>
      </c>
      <c r="AY650" s="155" t="s">
        <v>137</v>
      </c>
    </row>
    <row r="651" spans="2:65" s="12" customFormat="1" ht="11.25">
      <c r="B651" s="154"/>
      <c r="D651" s="140" t="s">
        <v>253</v>
      </c>
      <c r="E651" s="155" t="s">
        <v>21</v>
      </c>
      <c r="F651" s="156" t="s">
        <v>2756</v>
      </c>
      <c r="H651" s="157">
        <v>12167.82</v>
      </c>
      <c r="I651" s="158"/>
      <c r="L651" s="154"/>
      <c r="M651" s="159"/>
      <c r="T651" s="160"/>
      <c r="AT651" s="155" t="s">
        <v>253</v>
      </c>
      <c r="AU651" s="155" t="s">
        <v>87</v>
      </c>
      <c r="AV651" s="12" t="s">
        <v>87</v>
      </c>
      <c r="AW651" s="12" t="s">
        <v>38</v>
      </c>
      <c r="AX651" s="12" t="s">
        <v>77</v>
      </c>
      <c r="AY651" s="155" t="s">
        <v>137</v>
      </c>
    </row>
    <row r="652" spans="2:65" s="13" customFormat="1" ht="11.25">
      <c r="B652" s="165"/>
      <c r="D652" s="140" t="s">
        <v>253</v>
      </c>
      <c r="E652" s="166" t="s">
        <v>21</v>
      </c>
      <c r="F652" s="167" t="s">
        <v>2757</v>
      </c>
      <c r="H652" s="166" t="s">
        <v>21</v>
      </c>
      <c r="I652" s="168"/>
      <c r="L652" s="165"/>
      <c r="M652" s="169"/>
      <c r="T652" s="170"/>
      <c r="AT652" s="166" t="s">
        <v>253</v>
      </c>
      <c r="AU652" s="166" t="s">
        <v>87</v>
      </c>
      <c r="AV652" s="13" t="s">
        <v>85</v>
      </c>
      <c r="AW652" s="13" t="s">
        <v>38</v>
      </c>
      <c r="AX652" s="13" t="s">
        <v>77</v>
      </c>
      <c r="AY652" s="166" t="s">
        <v>137</v>
      </c>
    </row>
    <row r="653" spans="2:65" s="12" customFormat="1" ht="11.25">
      <c r="B653" s="154"/>
      <c r="D653" s="140" t="s">
        <v>253</v>
      </c>
      <c r="E653" s="155" t="s">
        <v>21</v>
      </c>
      <c r="F653" s="156" t="s">
        <v>2758</v>
      </c>
      <c r="H653" s="157">
        <v>2610</v>
      </c>
      <c r="I653" s="158"/>
      <c r="L653" s="154"/>
      <c r="M653" s="159"/>
      <c r="T653" s="160"/>
      <c r="AT653" s="155" t="s">
        <v>253</v>
      </c>
      <c r="AU653" s="155" t="s">
        <v>87</v>
      </c>
      <c r="AV653" s="12" t="s">
        <v>87</v>
      </c>
      <c r="AW653" s="12" t="s">
        <v>38</v>
      </c>
      <c r="AX653" s="12" t="s">
        <v>77</v>
      </c>
      <c r="AY653" s="155" t="s">
        <v>137</v>
      </c>
    </row>
    <row r="654" spans="2:65" s="13" customFormat="1" ht="11.25">
      <c r="B654" s="165"/>
      <c r="D654" s="140" t="s">
        <v>253</v>
      </c>
      <c r="E654" s="166" t="s">
        <v>21</v>
      </c>
      <c r="F654" s="167" t="s">
        <v>2759</v>
      </c>
      <c r="H654" s="166" t="s">
        <v>21</v>
      </c>
      <c r="I654" s="168"/>
      <c r="L654" s="165"/>
      <c r="M654" s="169"/>
      <c r="T654" s="170"/>
      <c r="AT654" s="166" t="s">
        <v>253</v>
      </c>
      <c r="AU654" s="166" t="s">
        <v>87</v>
      </c>
      <c r="AV654" s="13" t="s">
        <v>85</v>
      </c>
      <c r="AW654" s="13" t="s">
        <v>38</v>
      </c>
      <c r="AX654" s="13" t="s">
        <v>77</v>
      </c>
      <c r="AY654" s="166" t="s">
        <v>137</v>
      </c>
    </row>
    <row r="655" spans="2:65" s="12" customFormat="1" ht="11.25">
      <c r="B655" s="154"/>
      <c r="D655" s="140" t="s">
        <v>253</v>
      </c>
      <c r="E655" s="155" t="s">
        <v>21</v>
      </c>
      <c r="F655" s="156" t="s">
        <v>2760</v>
      </c>
      <c r="H655" s="157">
        <v>1460</v>
      </c>
      <c r="I655" s="158"/>
      <c r="L655" s="154"/>
      <c r="M655" s="159"/>
      <c r="T655" s="160"/>
      <c r="AT655" s="155" t="s">
        <v>253</v>
      </c>
      <c r="AU655" s="155" t="s">
        <v>87</v>
      </c>
      <c r="AV655" s="12" t="s">
        <v>87</v>
      </c>
      <c r="AW655" s="12" t="s">
        <v>38</v>
      </c>
      <c r="AX655" s="12" t="s">
        <v>77</v>
      </c>
      <c r="AY655" s="155" t="s">
        <v>137</v>
      </c>
    </row>
    <row r="656" spans="2:65" s="14" customFormat="1" ht="11.25">
      <c r="B656" s="178"/>
      <c r="D656" s="140" t="s">
        <v>253</v>
      </c>
      <c r="E656" s="179" t="s">
        <v>2143</v>
      </c>
      <c r="F656" s="180" t="s">
        <v>837</v>
      </c>
      <c r="H656" s="181">
        <v>18163.361000000001</v>
      </c>
      <c r="I656" s="182"/>
      <c r="L656" s="178"/>
      <c r="M656" s="183"/>
      <c r="T656" s="184"/>
      <c r="AT656" s="179" t="s">
        <v>253</v>
      </c>
      <c r="AU656" s="179" t="s">
        <v>87</v>
      </c>
      <c r="AV656" s="14" t="s">
        <v>153</v>
      </c>
      <c r="AW656" s="14" t="s">
        <v>38</v>
      </c>
      <c r="AX656" s="14" t="s">
        <v>85</v>
      </c>
      <c r="AY656" s="179" t="s">
        <v>137</v>
      </c>
    </row>
    <row r="657" spans="2:65" s="1" customFormat="1" ht="16.5" customHeight="1">
      <c r="B657" s="33"/>
      <c r="C657" s="145" t="s">
        <v>1518</v>
      </c>
      <c r="D657" s="145" t="s">
        <v>165</v>
      </c>
      <c r="E657" s="146" t="s">
        <v>2761</v>
      </c>
      <c r="F657" s="147" t="s">
        <v>2762</v>
      </c>
      <c r="G657" s="148" t="s">
        <v>168</v>
      </c>
      <c r="H657" s="149">
        <v>1</v>
      </c>
      <c r="I657" s="150"/>
      <c r="J657" s="151">
        <f>ROUND(I657*H657,2)</f>
        <v>0</v>
      </c>
      <c r="K657" s="147" t="s">
        <v>21</v>
      </c>
      <c r="L657" s="33"/>
      <c r="M657" s="152" t="s">
        <v>21</v>
      </c>
      <c r="N657" s="153" t="s">
        <v>48</v>
      </c>
      <c r="P657" s="136">
        <f>O657*H657</f>
        <v>0</v>
      </c>
      <c r="Q657" s="136">
        <v>1.6000000000000001E-3</v>
      </c>
      <c r="R657" s="136">
        <f>Q657*H657</f>
        <v>1.6000000000000001E-3</v>
      </c>
      <c r="S657" s="136">
        <v>1E-3</v>
      </c>
      <c r="T657" s="137">
        <f>S657*H657</f>
        <v>1E-3</v>
      </c>
      <c r="AR657" s="138" t="s">
        <v>210</v>
      </c>
      <c r="AT657" s="138" t="s">
        <v>165</v>
      </c>
      <c r="AU657" s="138" t="s">
        <v>87</v>
      </c>
      <c r="AY657" s="18" t="s">
        <v>137</v>
      </c>
      <c r="BE657" s="139">
        <f>IF(N657="základní",J657,0)</f>
        <v>0</v>
      </c>
      <c r="BF657" s="139">
        <f>IF(N657="snížená",J657,0)</f>
        <v>0</v>
      </c>
      <c r="BG657" s="139">
        <f>IF(N657="zákl. přenesená",J657,0)</f>
        <v>0</v>
      </c>
      <c r="BH657" s="139">
        <f>IF(N657="sníž. přenesená",J657,0)</f>
        <v>0</v>
      </c>
      <c r="BI657" s="139">
        <f>IF(N657="nulová",J657,0)</f>
        <v>0</v>
      </c>
      <c r="BJ657" s="18" t="s">
        <v>85</v>
      </c>
      <c r="BK657" s="139">
        <f>ROUND(I657*H657,2)</f>
        <v>0</v>
      </c>
      <c r="BL657" s="18" t="s">
        <v>210</v>
      </c>
      <c r="BM657" s="138" t="s">
        <v>2763</v>
      </c>
    </row>
    <row r="658" spans="2:65" s="1" customFormat="1" ht="11.25">
      <c r="B658" s="33"/>
      <c r="D658" s="140" t="s">
        <v>147</v>
      </c>
      <c r="F658" s="141" t="s">
        <v>2764</v>
      </c>
      <c r="I658" s="142"/>
      <c r="L658" s="33"/>
      <c r="M658" s="143"/>
      <c r="T658" s="54"/>
      <c r="AT658" s="18" t="s">
        <v>147</v>
      </c>
      <c r="AU658" s="18" t="s">
        <v>87</v>
      </c>
    </row>
    <row r="659" spans="2:65" s="1" customFormat="1" ht="16.5" customHeight="1">
      <c r="B659" s="33"/>
      <c r="C659" s="145" t="s">
        <v>1526</v>
      </c>
      <c r="D659" s="145" t="s">
        <v>165</v>
      </c>
      <c r="E659" s="146" t="s">
        <v>2093</v>
      </c>
      <c r="F659" s="147" t="s">
        <v>2094</v>
      </c>
      <c r="G659" s="148" t="s">
        <v>590</v>
      </c>
      <c r="H659" s="149">
        <v>29.581</v>
      </c>
      <c r="I659" s="150"/>
      <c r="J659" s="151">
        <f>ROUND(I659*H659,2)</f>
        <v>0</v>
      </c>
      <c r="K659" s="147" t="s">
        <v>21</v>
      </c>
      <c r="L659" s="33"/>
      <c r="M659" s="152" t="s">
        <v>21</v>
      </c>
      <c r="N659" s="153" t="s">
        <v>48</v>
      </c>
      <c r="P659" s="136">
        <f>O659*H659</f>
        <v>0</v>
      </c>
      <c r="Q659" s="136">
        <v>0</v>
      </c>
      <c r="R659" s="136">
        <f>Q659*H659</f>
        <v>0</v>
      </c>
      <c r="S659" s="136">
        <v>0</v>
      </c>
      <c r="T659" s="137">
        <f>S659*H659</f>
        <v>0</v>
      </c>
      <c r="AR659" s="138" t="s">
        <v>210</v>
      </c>
      <c r="AT659" s="138" t="s">
        <v>165</v>
      </c>
      <c r="AU659" s="138" t="s">
        <v>87</v>
      </c>
      <c r="AY659" s="18" t="s">
        <v>137</v>
      </c>
      <c r="BE659" s="139">
        <f>IF(N659="základní",J659,0)</f>
        <v>0</v>
      </c>
      <c r="BF659" s="139">
        <f>IF(N659="snížená",J659,0)</f>
        <v>0</v>
      </c>
      <c r="BG659" s="139">
        <f>IF(N659="zákl. přenesená",J659,0)</f>
        <v>0</v>
      </c>
      <c r="BH659" s="139">
        <f>IF(N659="sníž. přenesená",J659,0)</f>
        <v>0</v>
      </c>
      <c r="BI659" s="139">
        <f>IF(N659="nulová",J659,0)</f>
        <v>0</v>
      </c>
      <c r="BJ659" s="18" t="s">
        <v>85</v>
      </c>
      <c r="BK659" s="139">
        <f>ROUND(I659*H659,2)</f>
        <v>0</v>
      </c>
      <c r="BL659" s="18" t="s">
        <v>210</v>
      </c>
      <c r="BM659" s="138" t="s">
        <v>2765</v>
      </c>
    </row>
    <row r="660" spans="2:65" s="1" customFormat="1" ht="19.5">
      <c r="B660" s="33"/>
      <c r="D660" s="140" t="s">
        <v>147</v>
      </c>
      <c r="F660" s="141" t="s">
        <v>2096</v>
      </c>
      <c r="I660" s="142"/>
      <c r="L660" s="33"/>
      <c r="M660" s="143"/>
      <c r="T660" s="54"/>
      <c r="AT660" s="18" t="s">
        <v>147</v>
      </c>
      <c r="AU660" s="18" t="s">
        <v>87</v>
      </c>
    </row>
    <row r="661" spans="2:65" s="1" customFormat="1" ht="29.25">
      <c r="B661" s="33"/>
      <c r="D661" s="140" t="s">
        <v>149</v>
      </c>
      <c r="F661" s="144" t="s">
        <v>1899</v>
      </c>
      <c r="I661" s="142"/>
      <c r="L661" s="33"/>
      <c r="M661" s="143"/>
      <c r="T661" s="54"/>
      <c r="AT661" s="18" t="s">
        <v>149</v>
      </c>
      <c r="AU661" s="18" t="s">
        <v>87</v>
      </c>
    </row>
    <row r="662" spans="2:65" s="11" customFormat="1" ht="22.9" customHeight="1">
      <c r="B662" s="116"/>
      <c r="D662" s="117" t="s">
        <v>76</v>
      </c>
      <c r="E662" s="161" t="s">
        <v>2766</v>
      </c>
      <c r="F662" s="161" t="s">
        <v>2767</v>
      </c>
      <c r="I662" s="119"/>
      <c r="J662" s="162">
        <f>BK662</f>
        <v>0</v>
      </c>
      <c r="L662" s="116"/>
      <c r="M662" s="121"/>
      <c r="P662" s="122">
        <f>SUM(P663:P675)</f>
        <v>0</v>
      </c>
      <c r="R662" s="122">
        <f>SUM(R663:R675)</f>
        <v>2.5880000000000001</v>
      </c>
      <c r="T662" s="123">
        <f>SUM(T663:T675)</f>
        <v>0</v>
      </c>
      <c r="AR662" s="117" t="s">
        <v>87</v>
      </c>
      <c r="AT662" s="124" t="s">
        <v>76</v>
      </c>
      <c r="AU662" s="124" t="s">
        <v>85</v>
      </c>
      <c r="AY662" s="117" t="s">
        <v>137</v>
      </c>
      <c r="BK662" s="125">
        <f>SUM(BK663:BK675)</f>
        <v>0</v>
      </c>
    </row>
    <row r="663" spans="2:65" s="1" customFormat="1" ht="16.5" customHeight="1">
      <c r="B663" s="33"/>
      <c r="C663" s="145" t="s">
        <v>1534</v>
      </c>
      <c r="D663" s="145" t="s">
        <v>165</v>
      </c>
      <c r="E663" s="146" t="s">
        <v>2768</v>
      </c>
      <c r="F663" s="147" t="s">
        <v>2769</v>
      </c>
      <c r="G663" s="148" t="s">
        <v>484</v>
      </c>
      <c r="H663" s="149">
        <v>34.5</v>
      </c>
      <c r="I663" s="150"/>
      <c r="J663" s="151">
        <f>ROUND(I663*H663,2)</f>
        <v>0</v>
      </c>
      <c r="K663" s="147" t="s">
        <v>535</v>
      </c>
      <c r="L663" s="33"/>
      <c r="M663" s="152" t="s">
        <v>21</v>
      </c>
      <c r="N663" s="153" t="s">
        <v>48</v>
      </c>
      <c r="P663" s="136">
        <f>O663*H663</f>
        <v>0</v>
      </c>
      <c r="Q663" s="136">
        <v>0</v>
      </c>
      <c r="R663" s="136">
        <f>Q663*H663</f>
        <v>0</v>
      </c>
      <c r="S663" s="136">
        <v>0</v>
      </c>
      <c r="T663" s="137">
        <f>S663*H663</f>
        <v>0</v>
      </c>
      <c r="AR663" s="138" t="s">
        <v>210</v>
      </c>
      <c r="AT663" s="138" t="s">
        <v>165</v>
      </c>
      <c r="AU663" s="138" t="s">
        <v>87</v>
      </c>
      <c r="AY663" s="18" t="s">
        <v>137</v>
      </c>
      <c r="BE663" s="139">
        <f>IF(N663="základní",J663,0)</f>
        <v>0</v>
      </c>
      <c r="BF663" s="139">
        <f>IF(N663="snížená",J663,0)</f>
        <v>0</v>
      </c>
      <c r="BG663" s="139">
        <f>IF(N663="zákl. přenesená",J663,0)</f>
        <v>0</v>
      </c>
      <c r="BH663" s="139">
        <f>IF(N663="sníž. přenesená",J663,0)</f>
        <v>0</v>
      </c>
      <c r="BI663" s="139">
        <f>IF(N663="nulová",J663,0)</f>
        <v>0</v>
      </c>
      <c r="BJ663" s="18" t="s">
        <v>85</v>
      </c>
      <c r="BK663" s="139">
        <f>ROUND(I663*H663,2)</f>
        <v>0</v>
      </c>
      <c r="BL663" s="18" t="s">
        <v>210</v>
      </c>
      <c r="BM663" s="138" t="s">
        <v>2770</v>
      </c>
    </row>
    <row r="664" spans="2:65" s="1" customFormat="1" ht="11.25">
      <c r="B664" s="33"/>
      <c r="D664" s="140" t="s">
        <v>147</v>
      </c>
      <c r="F664" s="141" t="s">
        <v>2771</v>
      </c>
      <c r="I664" s="142"/>
      <c r="L664" s="33"/>
      <c r="M664" s="143"/>
      <c r="T664" s="54"/>
      <c r="AT664" s="18" t="s">
        <v>147</v>
      </c>
      <c r="AU664" s="18" t="s">
        <v>87</v>
      </c>
    </row>
    <row r="665" spans="2:65" s="1" customFormat="1" ht="11.25">
      <c r="B665" s="33"/>
      <c r="D665" s="163" t="s">
        <v>538</v>
      </c>
      <c r="F665" s="164" t="s">
        <v>2772</v>
      </c>
      <c r="I665" s="142"/>
      <c r="L665" s="33"/>
      <c r="M665" s="143"/>
      <c r="T665" s="54"/>
      <c r="AT665" s="18" t="s">
        <v>538</v>
      </c>
      <c r="AU665" s="18" t="s">
        <v>87</v>
      </c>
    </row>
    <row r="666" spans="2:65" s="12" customFormat="1" ht="11.25">
      <c r="B666" s="154"/>
      <c r="D666" s="140" t="s">
        <v>253</v>
      </c>
      <c r="E666" s="155" t="s">
        <v>2158</v>
      </c>
      <c r="F666" s="156" t="s">
        <v>2773</v>
      </c>
      <c r="H666" s="157">
        <v>34.5</v>
      </c>
      <c r="I666" s="158"/>
      <c r="L666" s="154"/>
      <c r="M666" s="159"/>
      <c r="T666" s="160"/>
      <c r="AT666" s="155" t="s">
        <v>253</v>
      </c>
      <c r="AU666" s="155" t="s">
        <v>87</v>
      </c>
      <c r="AV666" s="12" t="s">
        <v>87</v>
      </c>
      <c r="AW666" s="12" t="s">
        <v>38</v>
      </c>
      <c r="AX666" s="12" t="s">
        <v>85</v>
      </c>
      <c r="AY666" s="155" t="s">
        <v>137</v>
      </c>
    </row>
    <row r="667" spans="2:65" s="1" customFormat="1" ht="16.5" customHeight="1">
      <c r="B667" s="33"/>
      <c r="C667" s="126" t="s">
        <v>1542</v>
      </c>
      <c r="D667" s="126" t="s">
        <v>141</v>
      </c>
      <c r="E667" s="127" t="s">
        <v>2774</v>
      </c>
      <c r="F667" s="128" t="s">
        <v>2775</v>
      </c>
      <c r="G667" s="129" t="s">
        <v>590</v>
      </c>
      <c r="H667" s="130">
        <v>2.5880000000000001</v>
      </c>
      <c r="I667" s="131"/>
      <c r="J667" s="132">
        <f>ROUND(I667*H667,2)</f>
        <v>0</v>
      </c>
      <c r="K667" s="128" t="s">
        <v>535</v>
      </c>
      <c r="L667" s="133"/>
      <c r="M667" s="134" t="s">
        <v>21</v>
      </c>
      <c r="N667" s="135" t="s">
        <v>48</v>
      </c>
      <c r="P667" s="136">
        <f>O667*H667</f>
        <v>0</v>
      </c>
      <c r="Q667" s="136">
        <v>1</v>
      </c>
      <c r="R667" s="136">
        <f>Q667*H667</f>
        <v>2.5880000000000001</v>
      </c>
      <c r="S667" s="136">
        <v>0</v>
      </c>
      <c r="T667" s="137">
        <f>S667*H667</f>
        <v>0</v>
      </c>
      <c r="AR667" s="138" t="s">
        <v>204</v>
      </c>
      <c r="AT667" s="138" t="s">
        <v>141</v>
      </c>
      <c r="AU667" s="138" t="s">
        <v>87</v>
      </c>
      <c r="AY667" s="18" t="s">
        <v>137</v>
      </c>
      <c r="BE667" s="139">
        <f>IF(N667="základní",J667,0)</f>
        <v>0</v>
      </c>
      <c r="BF667" s="139">
        <f>IF(N667="snížená",J667,0)</f>
        <v>0</v>
      </c>
      <c r="BG667" s="139">
        <f>IF(N667="zákl. přenesená",J667,0)</f>
        <v>0</v>
      </c>
      <c r="BH667" s="139">
        <f>IF(N667="sníž. přenesená",J667,0)</f>
        <v>0</v>
      </c>
      <c r="BI667" s="139">
        <f>IF(N667="nulová",J667,0)</f>
        <v>0</v>
      </c>
      <c r="BJ667" s="18" t="s">
        <v>85</v>
      </c>
      <c r="BK667" s="139">
        <f>ROUND(I667*H667,2)</f>
        <v>0</v>
      </c>
      <c r="BL667" s="18" t="s">
        <v>210</v>
      </c>
      <c r="BM667" s="138" t="s">
        <v>2776</v>
      </c>
    </row>
    <row r="668" spans="2:65" s="1" customFormat="1" ht="11.25">
      <c r="B668" s="33"/>
      <c r="D668" s="140" t="s">
        <v>147</v>
      </c>
      <c r="F668" s="141" t="s">
        <v>2775</v>
      </c>
      <c r="I668" s="142"/>
      <c r="L668" s="33"/>
      <c r="M668" s="143"/>
      <c r="T668" s="54"/>
      <c r="AT668" s="18" t="s">
        <v>147</v>
      </c>
      <c r="AU668" s="18" t="s">
        <v>87</v>
      </c>
    </row>
    <row r="669" spans="2:65" s="12" customFormat="1" ht="11.25">
      <c r="B669" s="154"/>
      <c r="D669" s="140" t="s">
        <v>253</v>
      </c>
      <c r="E669" s="155" t="s">
        <v>21</v>
      </c>
      <c r="F669" s="156" t="s">
        <v>2777</v>
      </c>
      <c r="H669" s="157">
        <v>2.5880000000000001</v>
      </c>
      <c r="I669" s="158"/>
      <c r="L669" s="154"/>
      <c r="M669" s="159"/>
      <c r="T669" s="160"/>
      <c r="AT669" s="155" t="s">
        <v>253</v>
      </c>
      <c r="AU669" s="155" t="s">
        <v>87</v>
      </c>
      <c r="AV669" s="12" t="s">
        <v>87</v>
      </c>
      <c r="AW669" s="12" t="s">
        <v>38</v>
      </c>
      <c r="AX669" s="12" t="s">
        <v>85</v>
      </c>
      <c r="AY669" s="155" t="s">
        <v>137</v>
      </c>
    </row>
    <row r="670" spans="2:65" s="1" customFormat="1" ht="16.5" customHeight="1">
      <c r="B670" s="33"/>
      <c r="C670" s="145" t="s">
        <v>1549</v>
      </c>
      <c r="D670" s="145" t="s">
        <v>165</v>
      </c>
      <c r="E670" s="146" t="s">
        <v>2778</v>
      </c>
      <c r="F670" s="147" t="s">
        <v>2779</v>
      </c>
      <c r="G670" s="148" t="s">
        <v>484</v>
      </c>
      <c r="H670" s="149">
        <v>34.5</v>
      </c>
      <c r="I670" s="150"/>
      <c r="J670" s="151">
        <f>ROUND(I670*H670,2)</f>
        <v>0</v>
      </c>
      <c r="K670" s="147" t="s">
        <v>21</v>
      </c>
      <c r="L670" s="33"/>
      <c r="M670" s="152" t="s">
        <v>21</v>
      </c>
      <c r="N670" s="153" t="s">
        <v>48</v>
      </c>
      <c r="P670" s="136">
        <f>O670*H670</f>
        <v>0</v>
      </c>
      <c r="Q670" s="136">
        <v>0</v>
      </c>
      <c r="R670" s="136">
        <f>Q670*H670</f>
        <v>0</v>
      </c>
      <c r="S670" s="136">
        <v>0</v>
      </c>
      <c r="T670" s="137">
        <f>S670*H670</f>
        <v>0</v>
      </c>
      <c r="AR670" s="138" t="s">
        <v>210</v>
      </c>
      <c r="AT670" s="138" t="s">
        <v>165</v>
      </c>
      <c r="AU670" s="138" t="s">
        <v>87</v>
      </c>
      <c r="AY670" s="18" t="s">
        <v>137</v>
      </c>
      <c r="BE670" s="139">
        <f>IF(N670="základní",J670,0)</f>
        <v>0</v>
      </c>
      <c r="BF670" s="139">
        <f>IF(N670="snížená",J670,0)</f>
        <v>0</v>
      </c>
      <c r="BG670" s="139">
        <f>IF(N670="zákl. přenesená",J670,0)</f>
        <v>0</v>
      </c>
      <c r="BH670" s="139">
        <f>IF(N670="sníž. přenesená",J670,0)</f>
        <v>0</v>
      </c>
      <c r="BI670" s="139">
        <f>IF(N670="nulová",J670,0)</f>
        <v>0</v>
      </c>
      <c r="BJ670" s="18" t="s">
        <v>85</v>
      </c>
      <c r="BK670" s="139">
        <f>ROUND(I670*H670,2)</f>
        <v>0</v>
      </c>
      <c r="BL670" s="18" t="s">
        <v>210</v>
      </c>
      <c r="BM670" s="138" t="s">
        <v>2780</v>
      </c>
    </row>
    <row r="671" spans="2:65" s="1" customFormat="1" ht="19.5">
      <c r="B671" s="33"/>
      <c r="D671" s="140" t="s">
        <v>147</v>
      </c>
      <c r="F671" s="141" t="s">
        <v>2781</v>
      </c>
      <c r="I671" s="142"/>
      <c r="L671" s="33"/>
      <c r="M671" s="143"/>
      <c r="T671" s="54"/>
      <c r="AT671" s="18" t="s">
        <v>147</v>
      </c>
      <c r="AU671" s="18" t="s">
        <v>87</v>
      </c>
    </row>
    <row r="672" spans="2:65" s="12" customFormat="1" ht="11.25">
      <c r="B672" s="154"/>
      <c r="D672" s="140" t="s">
        <v>253</v>
      </c>
      <c r="E672" s="155" t="s">
        <v>21</v>
      </c>
      <c r="F672" s="156" t="s">
        <v>2158</v>
      </c>
      <c r="H672" s="157">
        <v>34.5</v>
      </c>
      <c r="I672" s="158"/>
      <c r="L672" s="154"/>
      <c r="M672" s="159"/>
      <c r="T672" s="160"/>
      <c r="AT672" s="155" t="s">
        <v>253</v>
      </c>
      <c r="AU672" s="155" t="s">
        <v>87</v>
      </c>
      <c r="AV672" s="12" t="s">
        <v>87</v>
      </c>
      <c r="AW672" s="12" t="s">
        <v>38</v>
      </c>
      <c r="AX672" s="12" t="s">
        <v>85</v>
      </c>
      <c r="AY672" s="155" t="s">
        <v>137</v>
      </c>
    </row>
    <row r="673" spans="2:65" s="1" customFormat="1" ht="16.5" customHeight="1">
      <c r="B673" s="33"/>
      <c r="C673" s="145" t="s">
        <v>1555</v>
      </c>
      <c r="D673" s="145" t="s">
        <v>165</v>
      </c>
      <c r="E673" s="146" t="s">
        <v>2782</v>
      </c>
      <c r="F673" s="147" t="s">
        <v>2783</v>
      </c>
      <c r="G673" s="148" t="s">
        <v>590</v>
      </c>
      <c r="H673" s="149">
        <v>2.5880000000000001</v>
      </c>
      <c r="I673" s="150"/>
      <c r="J673" s="151">
        <f>ROUND(I673*H673,2)</f>
        <v>0</v>
      </c>
      <c r="K673" s="147" t="s">
        <v>21</v>
      </c>
      <c r="L673" s="33"/>
      <c r="M673" s="152" t="s">
        <v>21</v>
      </c>
      <c r="N673" s="153" t="s">
        <v>48</v>
      </c>
      <c r="P673" s="136">
        <f>O673*H673</f>
        <v>0</v>
      </c>
      <c r="Q673" s="136">
        <v>0</v>
      </c>
      <c r="R673" s="136">
        <f>Q673*H673</f>
        <v>0</v>
      </c>
      <c r="S673" s="136">
        <v>0</v>
      </c>
      <c r="T673" s="137">
        <f>S673*H673</f>
        <v>0</v>
      </c>
      <c r="AR673" s="138" t="s">
        <v>210</v>
      </c>
      <c r="AT673" s="138" t="s">
        <v>165</v>
      </c>
      <c r="AU673" s="138" t="s">
        <v>87</v>
      </c>
      <c r="AY673" s="18" t="s">
        <v>137</v>
      </c>
      <c r="BE673" s="139">
        <f>IF(N673="základní",J673,0)</f>
        <v>0</v>
      </c>
      <c r="BF673" s="139">
        <f>IF(N673="snížená",J673,0)</f>
        <v>0</v>
      </c>
      <c r="BG673" s="139">
        <f>IF(N673="zákl. přenesená",J673,0)</f>
        <v>0</v>
      </c>
      <c r="BH673" s="139">
        <f>IF(N673="sníž. přenesená",J673,0)</f>
        <v>0</v>
      </c>
      <c r="BI673" s="139">
        <f>IF(N673="nulová",J673,0)</f>
        <v>0</v>
      </c>
      <c r="BJ673" s="18" t="s">
        <v>85</v>
      </c>
      <c r="BK673" s="139">
        <f>ROUND(I673*H673,2)</f>
        <v>0</v>
      </c>
      <c r="BL673" s="18" t="s">
        <v>210</v>
      </c>
      <c r="BM673" s="138" t="s">
        <v>2784</v>
      </c>
    </row>
    <row r="674" spans="2:65" s="1" customFormat="1" ht="11.25">
      <c r="B674" s="33"/>
      <c r="D674" s="140" t="s">
        <v>147</v>
      </c>
      <c r="F674" s="141" t="s">
        <v>2785</v>
      </c>
      <c r="I674" s="142"/>
      <c r="L674" s="33"/>
      <c r="M674" s="143"/>
      <c r="T674" s="54"/>
      <c r="AT674" s="18" t="s">
        <v>147</v>
      </c>
      <c r="AU674" s="18" t="s">
        <v>87</v>
      </c>
    </row>
    <row r="675" spans="2:65" s="1" customFormat="1" ht="29.25">
      <c r="B675" s="33"/>
      <c r="D675" s="140" t="s">
        <v>149</v>
      </c>
      <c r="F675" s="144" t="s">
        <v>1899</v>
      </c>
      <c r="I675" s="142"/>
      <c r="L675" s="33"/>
      <c r="M675" s="143"/>
      <c r="T675" s="54"/>
      <c r="AT675" s="18" t="s">
        <v>149</v>
      </c>
      <c r="AU675" s="18" t="s">
        <v>87</v>
      </c>
    </row>
    <row r="676" spans="2:65" s="11" customFormat="1" ht="25.9" customHeight="1">
      <c r="B676" s="116"/>
      <c r="D676" s="117" t="s">
        <v>76</v>
      </c>
      <c r="E676" s="118" t="s">
        <v>141</v>
      </c>
      <c r="F676" s="118" t="s">
        <v>2098</v>
      </c>
      <c r="I676" s="119"/>
      <c r="J676" s="120">
        <f>BK676</f>
        <v>0</v>
      </c>
      <c r="L676" s="116"/>
      <c r="M676" s="121"/>
      <c r="P676" s="122">
        <f>P677</f>
        <v>0</v>
      </c>
      <c r="R676" s="122">
        <f>R677</f>
        <v>4.8457080000000001</v>
      </c>
      <c r="T676" s="123">
        <f>T677</f>
        <v>0</v>
      </c>
      <c r="AR676" s="117" t="s">
        <v>140</v>
      </c>
      <c r="AT676" s="124" t="s">
        <v>76</v>
      </c>
      <c r="AU676" s="124" t="s">
        <v>77</v>
      </c>
      <c r="AY676" s="117" t="s">
        <v>137</v>
      </c>
      <c r="BK676" s="125">
        <f>BK677</f>
        <v>0</v>
      </c>
    </row>
    <row r="677" spans="2:65" s="11" customFormat="1" ht="22.9" customHeight="1">
      <c r="B677" s="116"/>
      <c r="D677" s="117" t="s">
        <v>76</v>
      </c>
      <c r="E677" s="161" t="s">
        <v>2786</v>
      </c>
      <c r="F677" s="161" t="s">
        <v>2787</v>
      </c>
      <c r="I677" s="119"/>
      <c r="J677" s="162">
        <f>BK677</f>
        <v>0</v>
      </c>
      <c r="L677" s="116"/>
      <c r="M677" s="121"/>
      <c r="P677" s="122">
        <f>SUM(P678:P688)</f>
        <v>0</v>
      </c>
      <c r="R677" s="122">
        <f>SUM(R678:R688)</f>
        <v>4.8457080000000001</v>
      </c>
      <c r="T677" s="123">
        <f>SUM(T678:T688)</f>
        <v>0</v>
      </c>
      <c r="AR677" s="117" t="s">
        <v>140</v>
      </c>
      <c r="AT677" s="124" t="s">
        <v>76</v>
      </c>
      <c r="AU677" s="124" t="s">
        <v>85</v>
      </c>
      <c r="AY677" s="117" t="s">
        <v>137</v>
      </c>
      <c r="BK677" s="125">
        <f>SUM(BK678:BK688)</f>
        <v>0</v>
      </c>
    </row>
    <row r="678" spans="2:65" s="1" customFormat="1" ht="16.5" customHeight="1">
      <c r="B678" s="33"/>
      <c r="C678" s="145" t="s">
        <v>1562</v>
      </c>
      <c r="D678" s="145" t="s">
        <v>165</v>
      </c>
      <c r="E678" s="146" t="s">
        <v>2788</v>
      </c>
      <c r="F678" s="147" t="s">
        <v>2789</v>
      </c>
      <c r="G678" s="148" t="s">
        <v>213</v>
      </c>
      <c r="H678" s="149">
        <v>60.3</v>
      </c>
      <c r="I678" s="150"/>
      <c r="J678" s="151">
        <f>ROUND(I678*H678,2)</f>
        <v>0</v>
      </c>
      <c r="K678" s="147" t="s">
        <v>21</v>
      </c>
      <c r="L678" s="33"/>
      <c r="M678" s="152" t="s">
        <v>21</v>
      </c>
      <c r="N678" s="153" t="s">
        <v>48</v>
      </c>
      <c r="P678" s="136">
        <f>O678*H678</f>
        <v>0</v>
      </c>
      <c r="Q678" s="136">
        <v>5.5999999999999995E-4</v>
      </c>
      <c r="R678" s="136">
        <f>Q678*H678</f>
        <v>3.3767999999999992E-2</v>
      </c>
      <c r="S678" s="136">
        <v>0</v>
      </c>
      <c r="T678" s="137">
        <f>S678*H678</f>
        <v>0</v>
      </c>
      <c r="AR678" s="138" t="s">
        <v>146</v>
      </c>
      <c r="AT678" s="138" t="s">
        <v>165</v>
      </c>
      <c r="AU678" s="138" t="s">
        <v>87</v>
      </c>
      <c r="AY678" s="18" t="s">
        <v>137</v>
      </c>
      <c r="BE678" s="139">
        <f>IF(N678="základní",J678,0)</f>
        <v>0</v>
      </c>
      <c r="BF678" s="139">
        <f>IF(N678="snížená",J678,0)</f>
        <v>0</v>
      </c>
      <c r="BG678" s="139">
        <f>IF(N678="zákl. přenesená",J678,0)</f>
        <v>0</v>
      </c>
      <c r="BH678" s="139">
        <f>IF(N678="sníž. přenesená",J678,0)</f>
        <v>0</v>
      </c>
      <c r="BI678" s="139">
        <f>IF(N678="nulová",J678,0)</f>
        <v>0</v>
      </c>
      <c r="BJ678" s="18" t="s">
        <v>85</v>
      </c>
      <c r="BK678" s="139">
        <f>ROUND(I678*H678,2)</f>
        <v>0</v>
      </c>
      <c r="BL678" s="18" t="s">
        <v>146</v>
      </c>
      <c r="BM678" s="138" t="s">
        <v>2790</v>
      </c>
    </row>
    <row r="679" spans="2:65" s="1" customFormat="1" ht="11.25">
      <c r="B679" s="33"/>
      <c r="D679" s="140" t="s">
        <v>147</v>
      </c>
      <c r="F679" s="141" t="s">
        <v>2791</v>
      </c>
      <c r="I679" s="142"/>
      <c r="L679" s="33"/>
      <c r="M679" s="143"/>
      <c r="T679" s="54"/>
      <c r="AT679" s="18" t="s">
        <v>147</v>
      </c>
      <c r="AU679" s="18" t="s">
        <v>87</v>
      </c>
    </row>
    <row r="680" spans="2:65" s="1" customFormat="1" ht="19.5">
      <c r="B680" s="33"/>
      <c r="D680" s="140" t="s">
        <v>149</v>
      </c>
      <c r="F680" s="144" t="s">
        <v>2792</v>
      </c>
      <c r="I680" s="142"/>
      <c r="L680" s="33"/>
      <c r="M680" s="143"/>
      <c r="T680" s="54"/>
      <c r="AT680" s="18" t="s">
        <v>149</v>
      </c>
      <c r="AU680" s="18" t="s">
        <v>87</v>
      </c>
    </row>
    <row r="681" spans="2:65" s="13" customFormat="1" ht="11.25">
      <c r="B681" s="165"/>
      <c r="D681" s="140" t="s">
        <v>253</v>
      </c>
      <c r="E681" s="166" t="s">
        <v>21</v>
      </c>
      <c r="F681" s="167" t="s">
        <v>2230</v>
      </c>
      <c r="H681" s="166" t="s">
        <v>21</v>
      </c>
      <c r="I681" s="168"/>
      <c r="L681" s="165"/>
      <c r="M681" s="169"/>
      <c r="T681" s="170"/>
      <c r="AT681" s="166" t="s">
        <v>253</v>
      </c>
      <c r="AU681" s="166" t="s">
        <v>87</v>
      </c>
      <c r="AV681" s="13" t="s">
        <v>85</v>
      </c>
      <c r="AW681" s="13" t="s">
        <v>38</v>
      </c>
      <c r="AX681" s="13" t="s">
        <v>77</v>
      </c>
      <c r="AY681" s="166" t="s">
        <v>137</v>
      </c>
    </row>
    <row r="682" spans="2:65" s="12" customFormat="1" ht="11.25">
      <c r="B682" s="154"/>
      <c r="D682" s="140" t="s">
        <v>253</v>
      </c>
      <c r="E682" s="155" t="s">
        <v>21</v>
      </c>
      <c r="F682" s="156" t="s">
        <v>2793</v>
      </c>
      <c r="H682" s="157">
        <v>60.3</v>
      </c>
      <c r="I682" s="158"/>
      <c r="L682" s="154"/>
      <c r="M682" s="159"/>
      <c r="T682" s="160"/>
      <c r="AT682" s="155" t="s">
        <v>253</v>
      </c>
      <c r="AU682" s="155" t="s">
        <v>87</v>
      </c>
      <c r="AV682" s="12" t="s">
        <v>87</v>
      </c>
      <c r="AW682" s="12" t="s">
        <v>38</v>
      </c>
      <c r="AX682" s="12" t="s">
        <v>85</v>
      </c>
      <c r="AY682" s="155" t="s">
        <v>137</v>
      </c>
    </row>
    <row r="683" spans="2:65" s="1" customFormat="1" ht="16.5" customHeight="1">
      <c r="B683" s="33"/>
      <c r="C683" s="126" t="s">
        <v>1569</v>
      </c>
      <c r="D683" s="126" t="s">
        <v>141</v>
      </c>
      <c r="E683" s="127" t="s">
        <v>2794</v>
      </c>
      <c r="F683" s="128" t="s">
        <v>2346</v>
      </c>
      <c r="G683" s="129" t="s">
        <v>213</v>
      </c>
      <c r="H683" s="130">
        <v>60.3</v>
      </c>
      <c r="I683" s="131"/>
      <c r="J683" s="132">
        <f>ROUND(I683*H683,2)</f>
        <v>0</v>
      </c>
      <c r="K683" s="128" t="s">
        <v>21</v>
      </c>
      <c r="L683" s="133"/>
      <c r="M683" s="134" t="s">
        <v>21</v>
      </c>
      <c r="N683" s="135" t="s">
        <v>48</v>
      </c>
      <c r="P683" s="136">
        <f>O683*H683</f>
        <v>0</v>
      </c>
      <c r="Q683" s="136">
        <v>7.9799999999999996E-2</v>
      </c>
      <c r="R683" s="136">
        <f>Q683*H683</f>
        <v>4.8119399999999999</v>
      </c>
      <c r="S683" s="136">
        <v>0</v>
      </c>
      <c r="T683" s="137">
        <f>S683*H683</f>
        <v>0</v>
      </c>
      <c r="AR683" s="138" t="s">
        <v>145</v>
      </c>
      <c r="AT683" s="138" t="s">
        <v>141</v>
      </c>
      <c r="AU683" s="138" t="s">
        <v>87</v>
      </c>
      <c r="AY683" s="18" t="s">
        <v>137</v>
      </c>
      <c r="BE683" s="139">
        <f>IF(N683="základní",J683,0)</f>
        <v>0</v>
      </c>
      <c r="BF683" s="139">
        <f>IF(N683="snížená",J683,0)</f>
        <v>0</v>
      </c>
      <c r="BG683" s="139">
        <f>IF(N683="zákl. přenesená",J683,0)</f>
        <v>0</v>
      </c>
      <c r="BH683" s="139">
        <f>IF(N683="sníž. přenesená",J683,0)</f>
        <v>0</v>
      </c>
      <c r="BI683" s="139">
        <f>IF(N683="nulová",J683,0)</f>
        <v>0</v>
      </c>
      <c r="BJ683" s="18" t="s">
        <v>85</v>
      </c>
      <c r="BK683" s="139">
        <f>ROUND(I683*H683,2)</f>
        <v>0</v>
      </c>
      <c r="BL683" s="18" t="s">
        <v>146</v>
      </c>
      <c r="BM683" s="138" t="s">
        <v>2795</v>
      </c>
    </row>
    <row r="684" spans="2:65" s="1" customFormat="1" ht="11.25">
      <c r="B684" s="33"/>
      <c r="D684" s="140" t="s">
        <v>147</v>
      </c>
      <c r="F684" s="141" t="s">
        <v>2346</v>
      </c>
      <c r="I684" s="142"/>
      <c r="L684" s="33"/>
      <c r="M684" s="143"/>
      <c r="T684" s="54"/>
      <c r="AT684" s="18" t="s">
        <v>147</v>
      </c>
      <c r="AU684" s="18" t="s">
        <v>87</v>
      </c>
    </row>
    <row r="685" spans="2:65" s="1" customFormat="1" ht="19.5">
      <c r="B685" s="33"/>
      <c r="D685" s="140" t="s">
        <v>149</v>
      </c>
      <c r="F685" s="144" t="s">
        <v>2796</v>
      </c>
      <c r="I685" s="142"/>
      <c r="L685" s="33"/>
      <c r="M685" s="143"/>
      <c r="T685" s="54"/>
      <c r="AT685" s="18" t="s">
        <v>149</v>
      </c>
      <c r="AU685" s="18" t="s">
        <v>87</v>
      </c>
    </row>
    <row r="686" spans="2:65" s="1" customFormat="1" ht="16.5" customHeight="1">
      <c r="B686" s="33"/>
      <c r="C686" s="145" t="s">
        <v>1575</v>
      </c>
      <c r="D686" s="145" t="s">
        <v>165</v>
      </c>
      <c r="E686" s="146" t="s">
        <v>2797</v>
      </c>
      <c r="F686" s="147" t="s">
        <v>2785</v>
      </c>
      <c r="G686" s="148" t="s">
        <v>590</v>
      </c>
      <c r="H686" s="149">
        <v>4.8460000000000001</v>
      </c>
      <c r="I686" s="150"/>
      <c r="J686" s="151">
        <f>ROUND(I686*H686,2)</f>
        <v>0</v>
      </c>
      <c r="K686" s="147" t="s">
        <v>21</v>
      </c>
      <c r="L686" s="33"/>
      <c r="M686" s="152" t="s">
        <v>21</v>
      </c>
      <c r="N686" s="153" t="s">
        <v>48</v>
      </c>
      <c r="P686" s="136">
        <f>O686*H686</f>
        <v>0</v>
      </c>
      <c r="Q686" s="136">
        <v>0</v>
      </c>
      <c r="R686" s="136">
        <f>Q686*H686</f>
        <v>0</v>
      </c>
      <c r="S686" s="136">
        <v>0</v>
      </c>
      <c r="T686" s="137">
        <f>S686*H686</f>
        <v>0</v>
      </c>
      <c r="AR686" s="138" t="s">
        <v>146</v>
      </c>
      <c r="AT686" s="138" t="s">
        <v>165</v>
      </c>
      <c r="AU686" s="138" t="s">
        <v>87</v>
      </c>
      <c r="AY686" s="18" t="s">
        <v>137</v>
      </c>
      <c r="BE686" s="139">
        <f>IF(N686="základní",J686,0)</f>
        <v>0</v>
      </c>
      <c r="BF686" s="139">
        <f>IF(N686="snížená",J686,0)</f>
        <v>0</v>
      </c>
      <c r="BG686" s="139">
        <f>IF(N686="zákl. přenesená",J686,0)</f>
        <v>0</v>
      </c>
      <c r="BH686" s="139">
        <f>IF(N686="sníž. přenesená",J686,0)</f>
        <v>0</v>
      </c>
      <c r="BI686" s="139">
        <f>IF(N686="nulová",J686,0)</f>
        <v>0</v>
      </c>
      <c r="BJ686" s="18" t="s">
        <v>85</v>
      </c>
      <c r="BK686" s="139">
        <f>ROUND(I686*H686,2)</f>
        <v>0</v>
      </c>
      <c r="BL686" s="18" t="s">
        <v>146</v>
      </c>
      <c r="BM686" s="138" t="s">
        <v>2798</v>
      </c>
    </row>
    <row r="687" spans="2:65" s="1" customFormat="1" ht="11.25">
      <c r="B687" s="33"/>
      <c r="D687" s="140" t="s">
        <v>147</v>
      </c>
      <c r="F687" s="141" t="s">
        <v>2785</v>
      </c>
      <c r="I687" s="142"/>
      <c r="L687" s="33"/>
      <c r="M687" s="143"/>
      <c r="T687" s="54"/>
      <c r="AT687" s="18" t="s">
        <v>147</v>
      </c>
      <c r="AU687" s="18" t="s">
        <v>87</v>
      </c>
    </row>
    <row r="688" spans="2:65" s="1" customFormat="1" ht="29.25">
      <c r="B688" s="33"/>
      <c r="D688" s="140" t="s">
        <v>149</v>
      </c>
      <c r="F688" s="144" t="s">
        <v>2799</v>
      </c>
      <c r="I688" s="142"/>
      <c r="L688" s="33"/>
      <c r="M688" s="171"/>
      <c r="N688" s="172"/>
      <c r="O688" s="172"/>
      <c r="P688" s="172"/>
      <c r="Q688" s="172"/>
      <c r="R688" s="172"/>
      <c r="S688" s="172"/>
      <c r="T688" s="173"/>
      <c r="AT688" s="18" t="s">
        <v>149</v>
      </c>
      <c r="AU688" s="18" t="s">
        <v>87</v>
      </c>
    </row>
    <row r="689" spans="2:12" s="1" customFormat="1" ht="6.95" customHeight="1">
      <c r="B689" s="42"/>
      <c r="C689" s="43"/>
      <c r="D689" s="43"/>
      <c r="E689" s="43"/>
      <c r="F689" s="43"/>
      <c r="G689" s="43"/>
      <c r="H689" s="43"/>
      <c r="I689" s="43"/>
      <c r="J689" s="43"/>
      <c r="K689" s="43"/>
      <c r="L689" s="33"/>
    </row>
  </sheetData>
  <sheetProtection algorithmName="SHA-512" hashValue="iMH7/b9vgjJshOOiZtaFlt0MItQV0+5Bn6yKfMci2PSvhCdkb6ZvhqyvGj+sB45fD75w9iJocoX7ahTDKrUmug==" saltValue="KMQR84Y1StthUAiKGzK/80lNBlXN9ZNf8dIuHs9+SNvRyXiC1/Dt3WCHy560mSm2Ab/noRloZ3vDC2y7dGwJPA==" spinCount="100000" sheet="1" objects="1" scenarios="1" formatColumns="0" formatRows="0" autoFilter="0"/>
  <autoFilter ref="C94:K688" xr:uid="{00000000-0009-0000-0000-000003000000}"/>
  <mergeCells count="9">
    <mergeCell ref="E50:H50"/>
    <mergeCell ref="E85:H85"/>
    <mergeCell ref="E87:H87"/>
    <mergeCell ref="L2:V2"/>
    <mergeCell ref="E7:H7"/>
    <mergeCell ref="E9:H9"/>
    <mergeCell ref="E18:H18"/>
    <mergeCell ref="E27:H27"/>
    <mergeCell ref="E48:H48"/>
  </mergeCells>
  <hyperlinks>
    <hyperlink ref="F100" r:id="rId1" xr:uid="{00000000-0004-0000-0300-000000000000}"/>
    <hyperlink ref="F110" r:id="rId2" xr:uid="{00000000-0004-0000-0300-000001000000}"/>
    <hyperlink ref="F120" r:id="rId3" xr:uid="{00000000-0004-0000-0300-000002000000}"/>
    <hyperlink ref="F128" r:id="rId4" xr:uid="{00000000-0004-0000-0300-000003000000}"/>
    <hyperlink ref="F133" r:id="rId5" xr:uid="{00000000-0004-0000-0300-000004000000}"/>
    <hyperlink ref="F138" r:id="rId6" xr:uid="{00000000-0004-0000-0300-000005000000}"/>
    <hyperlink ref="F145" r:id="rId7" xr:uid="{00000000-0004-0000-0300-000006000000}"/>
    <hyperlink ref="F150" r:id="rId8" xr:uid="{00000000-0004-0000-0300-000007000000}"/>
    <hyperlink ref="F159" r:id="rId9" xr:uid="{00000000-0004-0000-0300-000008000000}"/>
    <hyperlink ref="F164" r:id="rId10" xr:uid="{00000000-0004-0000-0300-000009000000}"/>
    <hyperlink ref="F190" r:id="rId11" xr:uid="{00000000-0004-0000-0300-00000A000000}"/>
    <hyperlink ref="F197" r:id="rId12" xr:uid="{00000000-0004-0000-0300-00000B000000}"/>
    <hyperlink ref="F213" r:id="rId13" xr:uid="{00000000-0004-0000-0300-00000C000000}"/>
    <hyperlink ref="F225" r:id="rId14" xr:uid="{00000000-0004-0000-0300-00000D000000}"/>
    <hyperlink ref="F236" r:id="rId15" xr:uid="{00000000-0004-0000-0300-00000E000000}"/>
    <hyperlink ref="F266" r:id="rId16" xr:uid="{00000000-0004-0000-0300-00000F000000}"/>
    <hyperlink ref="F301" r:id="rId17" xr:uid="{00000000-0004-0000-0300-000010000000}"/>
    <hyperlink ref="F310" r:id="rId18" xr:uid="{00000000-0004-0000-0300-000011000000}"/>
    <hyperlink ref="F314" r:id="rId19" xr:uid="{00000000-0004-0000-0300-000012000000}"/>
    <hyperlink ref="F318" r:id="rId20" xr:uid="{00000000-0004-0000-0300-000013000000}"/>
    <hyperlink ref="F322" r:id="rId21" xr:uid="{00000000-0004-0000-0300-000014000000}"/>
    <hyperlink ref="F329" r:id="rId22" xr:uid="{00000000-0004-0000-0300-000015000000}"/>
    <hyperlink ref="F335" r:id="rId23" xr:uid="{00000000-0004-0000-0300-000016000000}"/>
    <hyperlink ref="F341" r:id="rId24" xr:uid="{00000000-0004-0000-0300-000017000000}"/>
    <hyperlink ref="F348" r:id="rId25" xr:uid="{00000000-0004-0000-0300-000018000000}"/>
    <hyperlink ref="F369" r:id="rId26" xr:uid="{00000000-0004-0000-0300-000019000000}"/>
    <hyperlink ref="F376" r:id="rId27" xr:uid="{00000000-0004-0000-0300-00001A000000}"/>
    <hyperlink ref="F380" r:id="rId28" xr:uid="{00000000-0004-0000-0300-00001B000000}"/>
    <hyperlink ref="F384" r:id="rId29" xr:uid="{00000000-0004-0000-0300-00001C000000}"/>
    <hyperlink ref="F389" r:id="rId30" xr:uid="{00000000-0004-0000-0300-00001D000000}"/>
    <hyperlink ref="F393" r:id="rId31" xr:uid="{00000000-0004-0000-0300-00001E000000}"/>
    <hyperlink ref="F397" r:id="rId32" xr:uid="{00000000-0004-0000-0300-00001F000000}"/>
    <hyperlink ref="F401" r:id="rId33" xr:uid="{00000000-0004-0000-0300-000020000000}"/>
    <hyperlink ref="F406" r:id="rId34" xr:uid="{00000000-0004-0000-0300-000021000000}"/>
    <hyperlink ref="F410" r:id="rId35" xr:uid="{00000000-0004-0000-0300-000022000000}"/>
    <hyperlink ref="F414" r:id="rId36" xr:uid="{00000000-0004-0000-0300-000023000000}"/>
    <hyperlink ref="F419" r:id="rId37" xr:uid="{00000000-0004-0000-0300-000024000000}"/>
    <hyperlink ref="F440" r:id="rId38" xr:uid="{00000000-0004-0000-0300-000025000000}"/>
    <hyperlink ref="F477" r:id="rId39" xr:uid="{00000000-0004-0000-0300-000026000000}"/>
    <hyperlink ref="F482" r:id="rId40" xr:uid="{00000000-0004-0000-0300-000027000000}"/>
    <hyperlink ref="F491" r:id="rId41" xr:uid="{00000000-0004-0000-0300-000028000000}"/>
    <hyperlink ref="F531" r:id="rId42" xr:uid="{00000000-0004-0000-0300-000029000000}"/>
    <hyperlink ref="F555" r:id="rId43" xr:uid="{00000000-0004-0000-0300-00002A000000}"/>
    <hyperlink ref="F576" r:id="rId44" xr:uid="{00000000-0004-0000-0300-00002B000000}"/>
    <hyperlink ref="F616" r:id="rId45" xr:uid="{00000000-0004-0000-0300-00002C000000}"/>
    <hyperlink ref="F634" r:id="rId46" xr:uid="{00000000-0004-0000-0300-00002D000000}"/>
    <hyperlink ref="F649" r:id="rId47" xr:uid="{00000000-0004-0000-0300-00002E000000}"/>
    <hyperlink ref="F665" r:id="rId48" xr:uid="{00000000-0004-0000-0300-00002F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56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AT2" s="18" t="s">
        <v>96</v>
      </c>
      <c r="AZ2" s="174" t="s">
        <v>2800</v>
      </c>
      <c r="BA2" s="174" t="s">
        <v>2801</v>
      </c>
      <c r="BB2" s="174" t="s">
        <v>144</v>
      </c>
      <c r="BC2" s="174" t="s">
        <v>2802</v>
      </c>
      <c r="BD2" s="174" t="s">
        <v>87</v>
      </c>
    </row>
    <row r="3" spans="2:5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  <c r="AZ3" s="174" t="s">
        <v>2803</v>
      </c>
      <c r="BA3" s="174" t="s">
        <v>2804</v>
      </c>
      <c r="BB3" s="174" t="s">
        <v>144</v>
      </c>
      <c r="BC3" s="174" t="s">
        <v>2805</v>
      </c>
      <c r="BD3" s="174" t="s">
        <v>87</v>
      </c>
    </row>
    <row r="4" spans="2:56" ht="24.95" customHeight="1">
      <c r="B4" s="21"/>
      <c r="D4" s="22" t="s">
        <v>100</v>
      </c>
      <c r="L4" s="21"/>
      <c r="M4" s="86" t="s">
        <v>10</v>
      </c>
      <c r="AT4" s="18" t="s">
        <v>4</v>
      </c>
      <c r="AZ4" s="174" t="s">
        <v>2806</v>
      </c>
      <c r="BA4" s="174" t="s">
        <v>2807</v>
      </c>
      <c r="BB4" s="174" t="s">
        <v>262</v>
      </c>
      <c r="BC4" s="174" t="s">
        <v>336</v>
      </c>
      <c r="BD4" s="174" t="s">
        <v>87</v>
      </c>
    </row>
    <row r="5" spans="2:56" ht="6.95" customHeight="1">
      <c r="B5" s="21"/>
      <c r="L5" s="21"/>
    </row>
    <row r="6" spans="2:56" ht="12" customHeight="1">
      <c r="B6" s="21"/>
      <c r="D6" s="28" t="s">
        <v>16</v>
      </c>
      <c r="L6" s="21"/>
    </row>
    <row r="7" spans="2:56" ht="16.5" customHeight="1">
      <c r="B7" s="21"/>
      <c r="E7" s="325" t="str">
        <f>'Rekapitulace stavby'!K6</f>
        <v>PK Roztoky – rekonstrukce</v>
      </c>
      <c r="F7" s="326"/>
      <c r="G7" s="326"/>
      <c r="H7" s="326"/>
      <c r="L7" s="21"/>
    </row>
    <row r="8" spans="2:56" s="1" customFormat="1" ht="12" customHeight="1">
      <c r="B8" s="33"/>
      <c r="D8" s="28" t="s">
        <v>101</v>
      </c>
      <c r="L8" s="33"/>
    </row>
    <row r="9" spans="2:56" s="1" customFormat="1" ht="16.5" customHeight="1">
      <c r="B9" s="33"/>
      <c r="E9" s="288" t="s">
        <v>2808</v>
      </c>
      <c r="F9" s="327"/>
      <c r="G9" s="327"/>
      <c r="H9" s="327"/>
      <c r="L9" s="33"/>
    </row>
    <row r="10" spans="2:56" s="1" customFormat="1" ht="11.25">
      <c r="B10" s="33"/>
      <c r="L10" s="33"/>
    </row>
    <row r="11" spans="2:5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21</v>
      </c>
      <c r="L11" s="33"/>
    </row>
    <row r="12" spans="2:56" s="1" customFormat="1" ht="12" customHeight="1">
      <c r="B12" s="33"/>
      <c r="D12" s="28" t="s">
        <v>22</v>
      </c>
      <c r="F12" s="26" t="s">
        <v>103</v>
      </c>
      <c r="I12" s="28" t="s">
        <v>24</v>
      </c>
      <c r="J12" s="50" t="str">
        <f>'Rekapitulace stavby'!AN8</f>
        <v>9. 7. 2025</v>
      </c>
      <c r="L12" s="33"/>
    </row>
    <row r="13" spans="2:56" s="1" customFormat="1" ht="10.9" customHeight="1">
      <c r="B13" s="33"/>
      <c r="L13" s="33"/>
    </row>
    <row r="14" spans="2:56" s="1" customFormat="1" ht="12" customHeight="1">
      <c r="B14" s="33"/>
      <c r="D14" s="28" t="s">
        <v>26</v>
      </c>
      <c r="I14" s="28" t="s">
        <v>27</v>
      </c>
      <c r="J14" s="26" t="s">
        <v>28</v>
      </c>
      <c r="L14" s="33"/>
    </row>
    <row r="15" spans="2:56" s="1" customFormat="1" ht="18" customHeight="1">
      <c r="B15" s="33"/>
      <c r="E15" s="26" t="s">
        <v>29</v>
      </c>
      <c r="I15" s="28" t="s">
        <v>30</v>
      </c>
      <c r="J15" s="26" t="s">
        <v>31</v>
      </c>
      <c r="L15" s="33"/>
    </row>
    <row r="16" spans="2:56" s="1" customFormat="1" ht="6.95" customHeight="1">
      <c r="B16" s="33"/>
      <c r="L16" s="33"/>
    </row>
    <row r="17" spans="2:12" s="1" customFormat="1" ht="12" customHeight="1">
      <c r="B17" s="33"/>
      <c r="D17" s="28" t="s">
        <v>32</v>
      </c>
      <c r="I17" s="28" t="s">
        <v>27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28" t="str">
        <f>'Rekapitulace stavby'!E14</f>
        <v>Vyplň údaj</v>
      </c>
      <c r="F18" s="309"/>
      <c r="G18" s="309"/>
      <c r="H18" s="309"/>
      <c r="I18" s="28" t="s">
        <v>30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34</v>
      </c>
      <c r="I20" s="28" t="s">
        <v>27</v>
      </c>
      <c r="J20" s="26" t="s">
        <v>35</v>
      </c>
      <c r="L20" s="33"/>
    </row>
    <row r="21" spans="2:12" s="1" customFormat="1" ht="18" customHeight="1">
      <c r="B21" s="33"/>
      <c r="E21" s="26" t="s">
        <v>36</v>
      </c>
      <c r="I21" s="28" t="s">
        <v>30</v>
      </c>
      <c r="J21" s="26" t="s">
        <v>37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39</v>
      </c>
      <c r="I23" s="28" t="s">
        <v>27</v>
      </c>
      <c r="J23" s="26" t="s">
        <v>21</v>
      </c>
      <c r="L23" s="33"/>
    </row>
    <row r="24" spans="2:12" s="1" customFormat="1" ht="18" customHeight="1">
      <c r="B24" s="33"/>
      <c r="E24" s="26" t="s">
        <v>40</v>
      </c>
      <c r="I24" s="28" t="s">
        <v>30</v>
      </c>
      <c r="J24" s="26" t="s">
        <v>21</v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41</v>
      </c>
      <c r="L26" s="33"/>
    </row>
    <row r="27" spans="2:12" s="7" customFormat="1" ht="16.5" customHeight="1">
      <c r="B27" s="87"/>
      <c r="E27" s="314" t="s">
        <v>21</v>
      </c>
      <c r="F27" s="314"/>
      <c r="G27" s="314"/>
      <c r="H27" s="314"/>
      <c r="L27" s="87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43</v>
      </c>
      <c r="J30" s="64">
        <f>ROUND(J85,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45</v>
      </c>
      <c r="I32" s="36" t="s">
        <v>44</v>
      </c>
      <c r="J32" s="36" t="s">
        <v>46</v>
      </c>
      <c r="L32" s="33"/>
    </row>
    <row r="33" spans="2:12" s="1" customFormat="1" ht="14.45" customHeight="1">
      <c r="B33" s="33"/>
      <c r="D33" s="53" t="s">
        <v>47</v>
      </c>
      <c r="E33" s="28" t="s">
        <v>48</v>
      </c>
      <c r="F33" s="89">
        <f>ROUND((SUM(BE85:BE155)),  2)</f>
        <v>0</v>
      </c>
      <c r="I33" s="90">
        <v>0.21</v>
      </c>
      <c r="J33" s="89">
        <f>ROUND(((SUM(BE85:BE155))*I33),  2)</f>
        <v>0</v>
      </c>
      <c r="L33" s="33"/>
    </row>
    <row r="34" spans="2:12" s="1" customFormat="1" ht="14.45" customHeight="1">
      <c r="B34" s="33"/>
      <c r="E34" s="28" t="s">
        <v>49</v>
      </c>
      <c r="F34" s="89">
        <f>ROUND((SUM(BF85:BF155)),  2)</f>
        <v>0</v>
      </c>
      <c r="I34" s="90">
        <v>0.12</v>
      </c>
      <c r="J34" s="89">
        <f>ROUND(((SUM(BF85:BF155))*I34),  2)</f>
        <v>0</v>
      </c>
      <c r="L34" s="33"/>
    </row>
    <row r="35" spans="2:12" s="1" customFormat="1" ht="14.45" hidden="1" customHeight="1">
      <c r="B35" s="33"/>
      <c r="E35" s="28" t="s">
        <v>50</v>
      </c>
      <c r="F35" s="89">
        <f>ROUND((SUM(BG85:BG155)),  2)</f>
        <v>0</v>
      </c>
      <c r="I35" s="90">
        <v>0.21</v>
      </c>
      <c r="J35" s="89">
        <f>0</f>
        <v>0</v>
      </c>
      <c r="L35" s="33"/>
    </row>
    <row r="36" spans="2:12" s="1" customFormat="1" ht="14.45" hidden="1" customHeight="1">
      <c r="B36" s="33"/>
      <c r="E36" s="28" t="s">
        <v>51</v>
      </c>
      <c r="F36" s="89">
        <f>ROUND((SUM(BH85:BH155)),  2)</f>
        <v>0</v>
      </c>
      <c r="I36" s="90">
        <v>0.12</v>
      </c>
      <c r="J36" s="89">
        <f>0</f>
        <v>0</v>
      </c>
      <c r="L36" s="33"/>
    </row>
    <row r="37" spans="2:12" s="1" customFormat="1" ht="14.45" hidden="1" customHeight="1">
      <c r="B37" s="33"/>
      <c r="E37" s="28" t="s">
        <v>52</v>
      </c>
      <c r="F37" s="89">
        <f>ROUND((SUM(BI85:BI155)),  2)</f>
        <v>0</v>
      </c>
      <c r="I37" s="90">
        <v>0</v>
      </c>
      <c r="J37" s="89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1"/>
      <c r="D39" s="92" t="s">
        <v>53</v>
      </c>
      <c r="E39" s="55"/>
      <c r="F39" s="55"/>
      <c r="G39" s="93" t="s">
        <v>54</v>
      </c>
      <c r="H39" s="94" t="s">
        <v>55</v>
      </c>
      <c r="I39" s="55"/>
      <c r="J39" s="95">
        <f>SUM(J30:J37)</f>
        <v>0</v>
      </c>
      <c r="K39" s="96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104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25" t="str">
        <f>E7</f>
        <v>PK Roztoky – rekonstrukce</v>
      </c>
      <c r="F48" s="326"/>
      <c r="G48" s="326"/>
      <c r="H48" s="326"/>
      <c r="L48" s="33"/>
    </row>
    <row r="49" spans="2:47" s="1" customFormat="1" ht="12" customHeight="1">
      <c r="B49" s="33"/>
      <c r="C49" s="28" t="s">
        <v>101</v>
      </c>
      <c r="L49" s="33"/>
    </row>
    <row r="50" spans="2:47" s="1" customFormat="1" ht="16.5" customHeight="1">
      <c r="B50" s="33"/>
      <c r="E50" s="288" t="str">
        <f>E9</f>
        <v>SO 03 - Venkovní osvětlení plavební komory</v>
      </c>
      <c r="F50" s="327"/>
      <c r="G50" s="327"/>
      <c r="H50" s="327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22</v>
      </c>
      <c r="F52" s="26" t="str">
        <f>F12</f>
        <v xml:space="preserve"> </v>
      </c>
      <c r="I52" s="28" t="s">
        <v>24</v>
      </c>
      <c r="J52" s="50" t="str">
        <f>IF(J12="","",J12)</f>
        <v>9. 7. 2025</v>
      </c>
      <c r="L52" s="33"/>
    </row>
    <row r="53" spans="2:47" s="1" customFormat="1" ht="6.95" customHeight="1">
      <c r="B53" s="33"/>
      <c r="L53" s="33"/>
    </row>
    <row r="54" spans="2:47" s="1" customFormat="1" ht="15.2" customHeight="1">
      <c r="B54" s="33"/>
      <c r="C54" s="28" t="s">
        <v>26</v>
      </c>
      <c r="F54" s="26" t="str">
        <f>E15</f>
        <v>Povodí Vltavy, státní podnik</v>
      </c>
      <c r="I54" s="28" t="s">
        <v>34</v>
      </c>
      <c r="J54" s="31" t="str">
        <f>E21</f>
        <v>AQUATIS a. s.</v>
      </c>
      <c r="L54" s="33"/>
    </row>
    <row r="55" spans="2:47" s="1" customFormat="1" ht="15.2" customHeight="1">
      <c r="B55" s="33"/>
      <c r="C55" s="28" t="s">
        <v>32</v>
      </c>
      <c r="F55" s="26" t="str">
        <f>IF(E18="","",E18)</f>
        <v>Vyplň údaj</v>
      </c>
      <c r="I55" s="28" t="s">
        <v>39</v>
      </c>
      <c r="J55" s="31" t="str">
        <f>E24</f>
        <v>Bc. Aneta Patková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105</v>
      </c>
      <c r="D57" s="91"/>
      <c r="E57" s="91"/>
      <c r="F57" s="91"/>
      <c r="G57" s="91"/>
      <c r="H57" s="91"/>
      <c r="I57" s="91"/>
      <c r="J57" s="98" t="s">
        <v>106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99" t="s">
        <v>75</v>
      </c>
      <c r="J59" s="64">
        <f>J85</f>
        <v>0</v>
      </c>
      <c r="L59" s="33"/>
      <c r="AU59" s="18" t="s">
        <v>107</v>
      </c>
    </row>
    <row r="60" spans="2:47" s="8" customFormat="1" ht="24.95" customHeight="1">
      <c r="B60" s="100"/>
      <c r="D60" s="101" t="s">
        <v>735</v>
      </c>
      <c r="E60" s="102"/>
      <c r="F60" s="102"/>
      <c r="G60" s="102"/>
      <c r="H60" s="102"/>
      <c r="I60" s="102"/>
      <c r="J60" s="103">
        <f>J86</f>
        <v>0</v>
      </c>
      <c r="L60" s="100"/>
    </row>
    <row r="61" spans="2:47" s="9" customFormat="1" ht="19.899999999999999" customHeight="1">
      <c r="B61" s="104"/>
      <c r="D61" s="105" t="s">
        <v>2809</v>
      </c>
      <c r="E61" s="106"/>
      <c r="F61" s="106"/>
      <c r="G61" s="106"/>
      <c r="H61" s="106"/>
      <c r="I61" s="106"/>
      <c r="J61" s="107">
        <f>J87</f>
        <v>0</v>
      </c>
      <c r="L61" s="104"/>
    </row>
    <row r="62" spans="2:47" s="9" customFormat="1" ht="19.899999999999999" customHeight="1">
      <c r="B62" s="104"/>
      <c r="D62" s="105" t="s">
        <v>770</v>
      </c>
      <c r="E62" s="106"/>
      <c r="F62" s="106"/>
      <c r="G62" s="106"/>
      <c r="H62" s="106"/>
      <c r="I62" s="106"/>
      <c r="J62" s="107">
        <f>J103</f>
        <v>0</v>
      </c>
      <c r="L62" s="104"/>
    </row>
    <row r="63" spans="2:47" s="8" customFormat="1" ht="24.95" customHeight="1">
      <c r="B63" s="100"/>
      <c r="D63" s="101" t="s">
        <v>774</v>
      </c>
      <c r="E63" s="102"/>
      <c r="F63" s="102"/>
      <c r="G63" s="102"/>
      <c r="H63" s="102"/>
      <c r="I63" s="102"/>
      <c r="J63" s="103">
        <f>J107</f>
        <v>0</v>
      </c>
      <c r="L63" s="100"/>
    </row>
    <row r="64" spans="2:47" s="9" customFormat="1" ht="19.899999999999999" customHeight="1">
      <c r="B64" s="104"/>
      <c r="D64" s="105" t="s">
        <v>782</v>
      </c>
      <c r="E64" s="106"/>
      <c r="F64" s="106"/>
      <c r="G64" s="106"/>
      <c r="H64" s="106"/>
      <c r="I64" s="106"/>
      <c r="J64" s="107">
        <f>J108</f>
        <v>0</v>
      </c>
      <c r="L64" s="104"/>
    </row>
    <row r="65" spans="2:12" s="8" customFormat="1" ht="24.95" customHeight="1">
      <c r="B65" s="100"/>
      <c r="D65" s="101" t="s">
        <v>785</v>
      </c>
      <c r="E65" s="102"/>
      <c r="F65" s="102"/>
      <c r="G65" s="102"/>
      <c r="H65" s="102"/>
      <c r="I65" s="102"/>
      <c r="J65" s="103">
        <f>J131</f>
        <v>0</v>
      </c>
      <c r="L65" s="100"/>
    </row>
    <row r="66" spans="2:12" s="1" customFormat="1" ht="21.75" customHeight="1">
      <c r="B66" s="33"/>
      <c r="L66" s="33"/>
    </row>
    <row r="67" spans="2:12" s="1" customFormat="1" ht="6.95" customHeight="1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33"/>
    </row>
    <row r="71" spans="2:12" s="1" customFormat="1" ht="6.95" customHeight="1"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33"/>
    </row>
    <row r="72" spans="2:12" s="1" customFormat="1" ht="24.95" customHeight="1">
      <c r="B72" s="33"/>
      <c r="C72" s="22" t="s">
        <v>122</v>
      </c>
      <c r="L72" s="33"/>
    </row>
    <row r="73" spans="2:12" s="1" customFormat="1" ht="6.95" customHeight="1">
      <c r="B73" s="33"/>
      <c r="L73" s="33"/>
    </row>
    <row r="74" spans="2:12" s="1" customFormat="1" ht="12" customHeight="1">
      <c r="B74" s="33"/>
      <c r="C74" s="28" t="s">
        <v>16</v>
      </c>
      <c r="L74" s="33"/>
    </row>
    <row r="75" spans="2:12" s="1" customFormat="1" ht="16.5" customHeight="1">
      <c r="B75" s="33"/>
      <c r="E75" s="325" t="str">
        <f>E7</f>
        <v>PK Roztoky – rekonstrukce</v>
      </c>
      <c r="F75" s="326"/>
      <c r="G75" s="326"/>
      <c r="H75" s="326"/>
      <c r="L75" s="33"/>
    </row>
    <row r="76" spans="2:12" s="1" customFormat="1" ht="12" customHeight="1">
      <c r="B76" s="33"/>
      <c r="C76" s="28" t="s">
        <v>101</v>
      </c>
      <c r="L76" s="33"/>
    </row>
    <row r="77" spans="2:12" s="1" customFormat="1" ht="16.5" customHeight="1">
      <c r="B77" s="33"/>
      <c r="E77" s="288" t="str">
        <f>E9</f>
        <v>SO 03 - Venkovní osvětlení plavební komory</v>
      </c>
      <c r="F77" s="327"/>
      <c r="G77" s="327"/>
      <c r="H77" s="327"/>
      <c r="L77" s="33"/>
    </row>
    <row r="78" spans="2:12" s="1" customFormat="1" ht="6.95" customHeight="1">
      <c r="B78" s="33"/>
      <c r="L78" s="33"/>
    </row>
    <row r="79" spans="2:12" s="1" customFormat="1" ht="12" customHeight="1">
      <c r="B79" s="33"/>
      <c r="C79" s="28" t="s">
        <v>22</v>
      </c>
      <c r="F79" s="26" t="str">
        <f>F12</f>
        <v xml:space="preserve"> </v>
      </c>
      <c r="I79" s="28" t="s">
        <v>24</v>
      </c>
      <c r="J79" s="50" t="str">
        <f>IF(J12="","",J12)</f>
        <v>9. 7. 2025</v>
      </c>
      <c r="L79" s="33"/>
    </row>
    <row r="80" spans="2:12" s="1" customFormat="1" ht="6.95" customHeight="1">
      <c r="B80" s="33"/>
      <c r="L80" s="33"/>
    </row>
    <row r="81" spans="2:65" s="1" customFormat="1" ht="15.2" customHeight="1">
      <c r="B81" s="33"/>
      <c r="C81" s="28" t="s">
        <v>26</v>
      </c>
      <c r="F81" s="26" t="str">
        <f>E15</f>
        <v>Povodí Vltavy, státní podnik</v>
      </c>
      <c r="I81" s="28" t="s">
        <v>34</v>
      </c>
      <c r="J81" s="31" t="str">
        <f>E21</f>
        <v>AQUATIS a. s.</v>
      </c>
      <c r="L81" s="33"/>
    </row>
    <row r="82" spans="2:65" s="1" customFormat="1" ht="15.2" customHeight="1">
      <c r="B82" s="33"/>
      <c r="C82" s="28" t="s">
        <v>32</v>
      </c>
      <c r="F82" s="26" t="str">
        <f>IF(E18="","",E18)</f>
        <v>Vyplň údaj</v>
      </c>
      <c r="I82" s="28" t="s">
        <v>39</v>
      </c>
      <c r="J82" s="31" t="str">
        <f>E24</f>
        <v>Bc. Aneta Patková</v>
      </c>
      <c r="L82" s="33"/>
    </row>
    <row r="83" spans="2:65" s="1" customFormat="1" ht="10.35" customHeight="1">
      <c r="B83" s="33"/>
      <c r="L83" s="33"/>
    </row>
    <row r="84" spans="2:65" s="10" customFormat="1" ht="29.25" customHeight="1">
      <c r="B84" s="108"/>
      <c r="C84" s="109" t="s">
        <v>123</v>
      </c>
      <c r="D84" s="110" t="s">
        <v>62</v>
      </c>
      <c r="E84" s="110" t="s">
        <v>58</v>
      </c>
      <c r="F84" s="110" t="s">
        <v>59</v>
      </c>
      <c r="G84" s="110" t="s">
        <v>124</v>
      </c>
      <c r="H84" s="110" t="s">
        <v>125</v>
      </c>
      <c r="I84" s="110" t="s">
        <v>126</v>
      </c>
      <c r="J84" s="110" t="s">
        <v>106</v>
      </c>
      <c r="K84" s="111" t="s">
        <v>127</v>
      </c>
      <c r="L84" s="108"/>
      <c r="M84" s="57" t="s">
        <v>21</v>
      </c>
      <c r="N84" s="58" t="s">
        <v>47</v>
      </c>
      <c r="O84" s="58" t="s">
        <v>128</v>
      </c>
      <c r="P84" s="58" t="s">
        <v>129</v>
      </c>
      <c r="Q84" s="58" t="s">
        <v>130</v>
      </c>
      <c r="R84" s="58" t="s">
        <v>131</v>
      </c>
      <c r="S84" s="58" t="s">
        <v>132</v>
      </c>
      <c r="T84" s="59" t="s">
        <v>133</v>
      </c>
    </row>
    <row r="85" spans="2:65" s="1" customFormat="1" ht="22.9" customHeight="1">
      <c r="B85" s="33"/>
      <c r="C85" s="62" t="s">
        <v>134</v>
      </c>
      <c r="J85" s="112">
        <f>BK85</f>
        <v>0</v>
      </c>
      <c r="L85" s="33"/>
      <c r="M85" s="60"/>
      <c r="N85" s="51"/>
      <c r="O85" s="51"/>
      <c r="P85" s="113">
        <f>P86+P107+P131</f>
        <v>0</v>
      </c>
      <c r="Q85" s="51"/>
      <c r="R85" s="113">
        <f>R86+R107+R131</f>
        <v>3.5709780699999998</v>
      </c>
      <c r="S85" s="51"/>
      <c r="T85" s="114">
        <f>T86+T107+T131</f>
        <v>0</v>
      </c>
      <c r="AT85" s="18" t="s">
        <v>76</v>
      </c>
      <c r="AU85" s="18" t="s">
        <v>107</v>
      </c>
      <c r="BK85" s="115">
        <f>BK86+BK107+BK131</f>
        <v>0</v>
      </c>
    </row>
    <row r="86" spans="2:65" s="11" customFormat="1" ht="25.9" customHeight="1">
      <c r="B86" s="116"/>
      <c r="D86" s="117" t="s">
        <v>76</v>
      </c>
      <c r="E86" s="118" t="s">
        <v>820</v>
      </c>
      <c r="F86" s="118" t="s">
        <v>821</v>
      </c>
      <c r="I86" s="119"/>
      <c r="J86" s="120">
        <f>BK86</f>
        <v>0</v>
      </c>
      <c r="L86" s="116"/>
      <c r="M86" s="121"/>
      <c r="P86" s="122">
        <f>P87+P103</f>
        <v>0</v>
      </c>
      <c r="R86" s="122">
        <f>R87+R103</f>
        <v>0.86954856999999997</v>
      </c>
      <c r="T86" s="123">
        <f>T87+T103</f>
        <v>0</v>
      </c>
      <c r="AR86" s="117" t="s">
        <v>85</v>
      </c>
      <c r="AT86" s="124" t="s">
        <v>76</v>
      </c>
      <c r="AU86" s="124" t="s">
        <v>77</v>
      </c>
      <c r="AY86" s="117" t="s">
        <v>137</v>
      </c>
      <c r="BK86" s="125">
        <f>BK87+BK103</f>
        <v>0</v>
      </c>
    </row>
    <row r="87" spans="2:65" s="11" customFormat="1" ht="22.9" customHeight="1">
      <c r="B87" s="116"/>
      <c r="D87" s="117" t="s">
        <v>76</v>
      </c>
      <c r="E87" s="161" t="s">
        <v>182</v>
      </c>
      <c r="F87" s="161" t="s">
        <v>2810</v>
      </c>
      <c r="I87" s="119"/>
      <c r="J87" s="162">
        <f>BK87</f>
        <v>0</v>
      </c>
      <c r="L87" s="116"/>
      <c r="M87" s="121"/>
      <c r="P87" s="122">
        <f>SUM(P88:P102)</f>
        <v>0</v>
      </c>
      <c r="R87" s="122">
        <f>SUM(R88:R102)</f>
        <v>0.86954856999999997</v>
      </c>
      <c r="T87" s="123">
        <f>SUM(T88:T102)</f>
        <v>0</v>
      </c>
      <c r="AR87" s="117" t="s">
        <v>85</v>
      </c>
      <c r="AT87" s="124" t="s">
        <v>76</v>
      </c>
      <c r="AU87" s="124" t="s">
        <v>85</v>
      </c>
      <c r="AY87" s="117" t="s">
        <v>137</v>
      </c>
      <c r="BK87" s="125">
        <f>SUM(BK88:BK102)</f>
        <v>0</v>
      </c>
    </row>
    <row r="88" spans="2:65" s="1" customFormat="1" ht="16.5" customHeight="1">
      <c r="B88" s="33"/>
      <c r="C88" s="145" t="s">
        <v>85</v>
      </c>
      <c r="D88" s="145" t="s">
        <v>165</v>
      </c>
      <c r="E88" s="146" t="s">
        <v>2811</v>
      </c>
      <c r="F88" s="147" t="s">
        <v>2812</v>
      </c>
      <c r="G88" s="148" t="s">
        <v>574</v>
      </c>
      <c r="H88" s="149">
        <v>0.33900000000000002</v>
      </c>
      <c r="I88" s="150"/>
      <c r="J88" s="151">
        <f>ROUND(I88*H88,2)</f>
        <v>0</v>
      </c>
      <c r="K88" s="147" t="s">
        <v>21</v>
      </c>
      <c r="L88" s="33"/>
      <c r="M88" s="152" t="s">
        <v>21</v>
      </c>
      <c r="N88" s="153" t="s">
        <v>48</v>
      </c>
      <c r="P88" s="136">
        <f>O88*H88</f>
        <v>0</v>
      </c>
      <c r="Q88" s="136">
        <v>2.44563</v>
      </c>
      <c r="R88" s="136">
        <f>Q88*H88</f>
        <v>0.82906857</v>
      </c>
      <c r="S88" s="136">
        <v>0</v>
      </c>
      <c r="T88" s="137">
        <f>S88*H88</f>
        <v>0</v>
      </c>
      <c r="AR88" s="138" t="s">
        <v>153</v>
      </c>
      <c r="AT88" s="138" t="s">
        <v>165</v>
      </c>
      <c r="AU88" s="138" t="s">
        <v>87</v>
      </c>
      <c r="AY88" s="18" t="s">
        <v>137</v>
      </c>
      <c r="BE88" s="139">
        <f>IF(N88="základní",J88,0)</f>
        <v>0</v>
      </c>
      <c r="BF88" s="139">
        <f>IF(N88="snížená",J88,0)</f>
        <v>0</v>
      </c>
      <c r="BG88" s="139">
        <f>IF(N88="zákl. přenesená",J88,0)</f>
        <v>0</v>
      </c>
      <c r="BH88" s="139">
        <f>IF(N88="sníž. přenesená",J88,0)</f>
        <v>0</v>
      </c>
      <c r="BI88" s="139">
        <f>IF(N88="nulová",J88,0)</f>
        <v>0</v>
      </c>
      <c r="BJ88" s="18" t="s">
        <v>85</v>
      </c>
      <c r="BK88" s="139">
        <f>ROUND(I88*H88,2)</f>
        <v>0</v>
      </c>
      <c r="BL88" s="18" t="s">
        <v>153</v>
      </c>
      <c r="BM88" s="138" t="s">
        <v>2813</v>
      </c>
    </row>
    <row r="89" spans="2:65" s="1" customFormat="1" ht="11.25">
      <c r="B89" s="33"/>
      <c r="D89" s="140" t="s">
        <v>147</v>
      </c>
      <c r="F89" s="141" t="s">
        <v>2812</v>
      </c>
      <c r="I89" s="142"/>
      <c r="L89" s="33"/>
      <c r="M89" s="143"/>
      <c r="T89" s="54"/>
      <c r="AT89" s="18" t="s">
        <v>147</v>
      </c>
      <c r="AU89" s="18" t="s">
        <v>87</v>
      </c>
    </row>
    <row r="90" spans="2:65" s="12" customFormat="1" ht="11.25">
      <c r="B90" s="154"/>
      <c r="D90" s="140" t="s">
        <v>253</v>
      </c>
      <c r="E90" s="155" t="s">
        <v>21</v>
      </c>
      <c r="F90" s="156" t="s">
        <v>2814</v>
      </c>
      <c r="H90" s="157">
        <v>0.185</v>
      </c>
      <c r="I90" s="158"/>
      <c r="L90" s="154"/>
      <c r="M90" s="159"/>
      <c r="T90" s="160"/>
      <c r="AT90" s="155" t="s">
        <v>253</v>
      </c>
      <c r="AU90" s="155" t="s">
        <v>87</v>
      </c>
      <c r="AV90" s="12" t="s">
        <v>87</v>
      </c>
      <c r="AW90" s="12" t="s">
        <v>38</v>
      </c>
      <c r="AX90" s="12" t="s">
        <v>77</v>
      </c>
      <c r="AY90" s="155" t="s">
        <v>137</v>
      </c>
    </row>
    <row r="91" spans="2:65" s="12" customFormat="1" ht="11.25">
      <c r="B91" s="154"/>
      <c r="D91" s="140" t="s">
        <v>253</v>
      </c>
      <c r="E91" s="155" t="s">
        <v>21</v>
      </c>
      <c r="F91" s="156" t="s">
        <v>2815</v>
      </c>
      <c r="H91" s="157">
        <v>0.154</v>
      </c>
      <c r="I91" s="158"/>
      <c r="L91" s="154"/>
      <c r="M91" s="159"/>
      <c r="T91" s="160"/>
      <c r="AT91" s="155" t="s">
        <v>253</v>
      </c>
      <c r="AU91" s="155" t="s">
        <v>87</v>
      </c>
      <c r="AV91" s="12" t="s">
        <v>87</v>
      </c>
      <c r="AW91" s="12" t="s">
        <v>38</v>
      </c>
      <c r="AX91" s="12" t="s">
        <v>77</v>
      </c>
      <c r="AY91" s="155" t="s">
        <v>137</v>
      </c>
    </row>
    <row r="92" spans="2:65" s="14" customFormat="1" ht="11.25">
      <c r="B92" s="178"/>
      <c r="D92" s="140" t="s">
        <v>253</v>
      </c>
      <c r="E92" s="179" t="s">
        <v>21</v>
      </c>
      <c r="F92" s="180" t="s">
        <v>837</v>
      </c>
      <c r="H92" s="181">
        <v>0.33899999999999997</v>
      </c>
      <c r="I92" s="182"/>
      <c r="L92" s="178"/>
      <c r="M92" s="183"/>
      <c r="T92" s="184"/>
      <c r="AT92" s="179" t="s">
        <v>253</v>
      </c>
      <c r="AU92" s="179" t="s">
        <v>87</v>
      </c>
      <c r="AV92" s="14" t="s">
        <v>153</v>
      </c>
      <c r="AW92" s="14" t="s">
        <v>38</v>
      </c>
      <c r="AX92" s="14" t="s">
        <v>85</v>
      </c>
      <c r="AY92" s="179" t="s">
        <v>137</v>
      </c>
    </row>
    <row r="93" spans="2:65" s="1" customFormat="1" ht="16.5" customHeight="1">
      <c r="B93" s="33"/>
      <c r="C93" s="145" t="s">
        <v>87</v>
      </c>
      <c r="D93" s="145" t="s">
        <v>165</v>
      </c>
      <c r="E93" s="146" t="s">
        <v>2816</v>
      </c>
      <c r="F93" s="147" t="s">
        <v>2817</v>
      </c>
      <c r="G93" s="148" t="s">
        <v>262</v>
      </c>
      <c r="H93" s="149">
        <v>44</v>
      </c>
      <c r="I93" s="150"/>
      <c r="J93" s="151">
        <f>ROUND(I93*H93,2)</f>
        <v>0</v>
      </c>
      <c r="K93" s="147" t="s">
        <v>21</v>
      </c>
      <c r="L93" s="33"/>
      <c r="M93" s="152" t="s">
        <v>21</v>
      </c>
      <c r="N93" s="153" t="s">
        <v>48</v>
      </c>
      <c r="P93" s="136">
        <f>O93*H93</f>
        <v>0</v>
      </c>
      <c r="Q93" s="136">
        <v>5.0000000000000002E-5</v>
      </c>
      <c r="R93" s="136">
        <f>Q93*H93</f>
        <v>2.2000000000000001E-3</v>
      </c>
      <c r="S93" s="136">
        <v>0</v>
      </c>
      <c r="T93" s="137">
        <f>S93*H93</f>
        <v>0</v>
      </c>
      <c r="AR93" s="138" t="s">
        <v>153</v>
      </c>
      <c r="AT93" s="138" t="s">
        <v>165</v>
      </c>
      <c r="AU93" s="138" t="s">
        <v>87</v>
      </c>
      <c r="AY93" s="18" t="s">
        <v>137</v>
      </c>
      <c r="BE93" s="139">
        <f>IF(N93="základní",J93,0)</f>
        <v>0</v>
      </c>
      <c r="BF93" s="139">
        <f>IF(N93="snížená",J93,0)</f>
        <v>0</v>
      </c>
      <c r="BG93" s="139">
        <f>IF(N93="zákl. přenesená",J93,0)</f>
        <v>0</v>
      </c>
      <c r="BH93" s="139">
        <f>IF(N93="sníž. přenesená",J93,0)</f>
        <v>0</v>
      </c>
      <c r="BI93" s="139">
        <f>IF(N93="nulová",J93,0)</f>
        <v>0</v>
      </c>
      <c r="BJ93" s="18" t="s">
        <v>85</v>
      </c>
      <c r="BK93" s="139">
        <f>ROUND(I93*H93,2)</f>
        <v>0</v>
      </c>
      <c r="BL93" s="18" t="s">
        <v>153</v>
      </c>
      <c r="BM93" s="138" t="s">
        <v>2818</v>
      </c>
    </row>
    <row r="94" spans="2:65" s="1" customFormat="1" ht="19.5">
      <c r="B94" s="33"/>
      <c r="D94" s="140" t="s">
        <v>147</v>
      </c>
      <c r="F94" s="141" t="s">
        <v>2819</v>
      </c>
      <c r="I94" s="142"/>
      <c r="L94" s="33"/>
      <c r="M94" s="143"/>
      <c r="T94" s="54"/>
      <c r="AT94" s="18" t="s">
        <v>147</v>
      </c>
      <c r="AU94" s="18" t="s">
        <v>87</v>
      </c>
    </row>
    <row r="95" spans="2:65" s="13" customFormat="1" ht="11.25">
      <c r="B95" s="165"/>
      <c r="D95" s="140" t="s">
        <v>253</v>
      </c>
      <c r="E95" s="166" t="s">
        <v>21</v>
      </c>
      <c r="F95" s="167" t="s">
        <v>2820</v>
      </c>
      <c r="H95" s="166" t="s">
        <v>21</v>
      </c>
      <c r="I95" s="168"/>
      <c r="L95" s="165"/>
      <c r="M95" s="169"/>
      <c r="T95" s="170"/>
      <c r="AT95" s="166" t="s">
        <v>253</v>
      </c>
      <c r="AU95" s="166" t="s">
        <v>87</v>
      </c>
      <c r="AV95" s="13" t="s">
        <v>85</v>
      </c>
      <c r="AW95" s="13" t="s">
        <v>38</v>
      </c>
      <c r="AX95" s="13" t="s">
        <v>77</v>
      </c>
      <c r="AY95" s="166" t="s">
        <v>137</v>
      </c>
    </row>
    <row r="96" spans="2:65" s="12" customFormat="1" ht="11.25">
      <c r="B96" s="154"/>
      <c r="D96" s="140" t="s">
        <v>253</v>
      </c>
      <c r="E96" s="155" t="s">
        <v>21</v>
      </c>
      <c r="F96" s="156" t="s">
        <v>2821</v>
      </c>
      <c r="H96" s="157">
        <v>20</v>
      </c>
      <c r="I96" s="158"/>
      <c r="L96" s="154"/>
      <c r="M96" s="159"/>
      <c r="T96" s="160"/>
      <c r="AT96" s="155" t="s">
        <v>253</v>
      </c>
      <c r="AU96" s="155" t="s">
        <v>87</v>
      </c>
      <c r="AV96" s="12" t="s">
        <v>87</v>
      </c>
      <c r="AW96" s="12" t="s">
        <v>38</v>
      </c>
      <c r="AX96" s="12" t="s">
        <v>77</v>
      </c>
      <c r="AY96" s="155" t="s">
        <v>137</v>
      </c>
    </row>
    <row r="97" spans="2:65" s="12" customFormat="1" ht="11.25">
      <c r="B97" s="154"/>
      <c r="D97" s="140" t="s">
        <v>253</v>
      </c>
      <c r="E97" s="155" t="s">
        <v>21</v>
      </c>
      <c r="F97" s="156" t="s">
        <v>2822</v>
      </c>
      <c r="H97" s="157">
        <v>24</v>
      </c>
      <c r="I97" s="158"/>
      <c r="L97" s="154"/>
      <c r="M97" s="159"/>
      <c r="T97" s="160"/>
      <c r="AT97" s="155" t="s">
        <v>253</v>
      </c>
      <c r="AU97" s="155" t="s">
        <v>87</v>
      </c>
      <c r="AV97" s="12" t="s">
        <v>87</v>
      </c>
      <c r="AW97" s="12" t="s">
        <v>38</v>
      </c>
      <c r="AX97" s="12" t="s">
        <v>77</v>
      </c>
      <c r="AY97" s="155" t="s">
        <v>137</v>
      </c>
    </row>
    <row r="98" spans="2:65" s="14" customFormat="1" ht="11.25">
      <c r="B98" s="178"/>
      <c r="D98" s="140" t="s">
        <v>253</v>
      </c>
      <c r="E98" s="179" t="s">
        <v>2806</v>
      </c>
      <c r="F98" s="180" t="s">
        <v>837</v>
      </c>
      <c r="H98" s="181">
        <v>44</v>
      </c>
      <c r="I98" s="182"/>
      <c r="L98" s="178"/>
      <c r="M98" s="183"/>
      <c r="T98" s="184"/>
      <c r="AT98" s="179" t="s">
        <v>253</v>
      </c>
      <c r="AU98" s="179" t="s">
        <v>87</v>
      </c>
      <c r="AV98" s="14" t="s">
        <v>153</v>
      </c>
      <c r="AW98" s="14" t="s">
        <v>38</v>
      </c>
      <c r="AX98" s="14" t="s">
        <v>85</v>
      </c>
      <c r="AY98" s="179" t="s">
        <v>137</v>
      </c>
    </row>
    <row r="99" spans="2:65" s="1" customFormat="1" ht="16.5" customHeight="1">
      <c r="B99" s="33"/>
      <c r="C99" s="145" t="s">
        <v>140</v>
      </c>
      <c r="D99" s="145" t="s">
        <v>165</v>
      </c>
      <c r="E99" s="146" t="s">
        <v>2823</v>
      </c>
      <c r="F99" s="147" t="s">
        <v>2824</v>
      </c>
      <c r="G99" s="148" t="s">
        <v>262</v>
      </c>
      <c r="H99" s="149">
        <v>44</v>
      </c>
      <c r="I99" s="150"/>
      <c r="J99" s="151">
        <f>ROUND(I99*H99,2)</f>
        <v>0</v>
      </c>
      <c r="K99" s="147" t="s">
        <v>535</v>
      </c>
      <c r="L99" s="33"/>
      <c r="M99" s="152" t="s">
        <v>21</v>
      </c>
      <c r="N99" s="153" t="s">
        <v>48</v>
      </c>
      <c r="P99" s="136">
        <f>O99*H99</f>
        <v>0</v>
      </c>
      <c r="Q99" s="136">
        <v>8.7000000000000001E-4</v>
      </c>
      <c r="R99" s="136">
        <f>Q99*H99</f>
        <v>3.8280000000000002E-2</v>
      </c>
      <c r="S99" s="136">
        <v>0</v>
      </c>
      <c r="T99" s="137">
        <f>S99*H99</f>
        <v>0</v>
      </c>
      <c r="AR99" s="138" t="s">
        <v>153</v>
      </c>
      <c r="AT99" s="138" t="s">
        <v>165</v>
      </c>
      <c r="AU99" s="138" t="s">
        <v>87</v>
      </c>
      <c r="AY99" s="18" t="s">
        <v>137</v>
      </c>
      <c r="BE99" s="139">
        <f>IF(N99="základní",J99,0)</f>
        <v>0</v>
      </c>
      <c r="BF99" s="139">
        <f>IF(N99="snížená",J99,0)</f>
        <v>0</v>
      </c>
      <c r="BG99" s="139">
        <f>IF(N99="zákl. přenesená",J99,0)</f>
        <v>0</v>
      </c>
      <c r="BH99" s="139">
        <f>IF(N99="sníž. přenesená",J99,0)</f>
        <v>0</v>
      </c>
      <c r="BI99" s="139">
        <f>IF(N99="nulová",J99,0)</f>
        <v>0</v>
      </c>
      <c r="BJ99" s="18" t="s">
        <v>85</v>
      </c>
      <c r="BK99" s="139">
        <f>ROUND(I99*H99,2)</f>
        <v>0</v>
      </c>
      <c r="BL99" s="18" t="s">
        <v>153</v>
      </c>
      <c r="BM99" s="138" t="s">
        <v>2825</v>
      </c>
    </row>
    <row r="100" spans="2:65" s="1" customFormat="1" ht="11.25">
      <c r="B100" s="33"/>
      <c r="D100" s="140" t="s">
        <v>147</v>
      </c>
      <c r="F100" s="141" t="s">
        <v>2826</v>
      </c>
      <c r="I100" s="142"/>
      <c r="L100" s="33"/>
      <c r="M100" s="143"/>
      <c r="T100" s="54"/>
      <c r="AT100" s="18" t="s">
        <v>147</v>
      </c>
      <c r="AU100" s="18" t="s">
        <v>87</v>
      </c>
    </row>
    <row r="101" spans="2:65" s="1" customFormat="1" ht="11.25">
      <c r="B101" s="33"/>
      <c r="D101" s="163" t="s">
        <v>538</v>
      </c>
      <c r="F101" s="164" t="s">
        <v>2827</v>
      </c>
      <c r="I101" s="142"/>
      <c r="L101" s="33"/>
      <c r="M101" s="143"/>
      <c r="T101" s="54"/>
      <c r="AT101" s="18" t="s">
        <v>538</v>
      </c>
      <c r="AU101" s="18" t="s">
        <v>87</v>
      </c>
    </row>
    <row r="102" spans="2:65" s="12" customFormat="1" ht="11.25">
      <c r="B102" s="154"/>
      <c r="D102" s="140" t="s">
        <v>253</v>
      </c>
      <c r="E102" s="155" t="s">
        <v>21</v>
      </c>
      <c r="F102" s="156" t="s">
        <v>2828</v>
      </c>
      <c r="H102" s="157">
        <v>44</v>
      </c>
      <c r="I102" s="158"/>
      <c r="L102" s="154"/>
      <c r="M102" s="159"/>
      <c r="T102" s="160"/>
      <c r="AT102" s="155" t="s">
        <v>253</v>
      </c>
      <c r="AU102" s="155" t="s">
        <v>87</v>
      </c>
      <c r="AV102" s="12" t="s">
        <v>87</v>
      </c>
      <c r="AW102" s="12" t="s">
        <v>38</v>
      </c>
      <c r="AX102" s="12" t="s">
        <v>85</v>
      </c>
      <c r="AY102" s="155" t="s">
        <v>137</v>
      </c>
    </row>
    <row r="103" spans="2:65" s="11" customFormat="1" ht="22.9" customHeight="1">
      <c r="B103" s="116"/>
      <c r="D103" s="117" t="s">
        <v>76</v>
      </c>
      <c r="E103" s="161" t="s">
        <v>1891</v>
      </c>
      <c r="F103" s="161" t="s">
        <v>1892</v>
      </c>
      <c r="I103" s="119"/>
      <c r="J103" s="162">
        <f>BK103</f>
        <v>0</v>
      </c>
      <c r="L103" s="116"/>
      <c r="M103" s="121"/>
      <c r="P103" s="122">
        <f>SUM(P104:P106)</f>
        <v>0</v>
      </c>
      <c r="R103" s="122">
        <f>SUM(R104:R106)</f>
        <v>0</v>
      </c>
      <c r="T103" s="123">
        <f>SUM(T104:T106)</f>
        <v>0</v>
      </c>
      <c r="AR103" s="117" t="s">
        <v>85</v>
      </c>
      <c r="AT103" s="124" t="s">
        <v>76</v>
      </c>
      <c r="AU103" s="124" t="s">
        <v>85</v>
      </c>
      <c r="AY103" s="117" t="s">
        <v>137</v>
      </c>
      <c r="BK103" s="125">
        <f>SUM(BK104:BK106)</f>
        <v>0</v>
      </c>
    </row>
    <row r="104" spans="2:65" s="1" customFormat="1" ht="16.5" customHeight="1">
      <c r="B104" s="33"/>
      <c r="C104" s="145" t="s">
        <v>153</v>
      </c>
      <c r="D104" s="145" t="s">
        <v>165</v>
      </c>
      <c r="E104" s="146" t="s">
        <v>1894</v>
      </c>
      <c r="F104" s="147" t="s">
        <v>1895</v>
      </c>
      <c r="G104" s="148" t="s">
        <v>590</v>
      </c>
      <c r="H104" s="149">
        <v>0.87</v>
      </c>
      <c r="I104" s="150"/>
      <c r="J104" s="151">
        <f>ROUND(I104*H104,2)</f>
        <v>0</v>
      </c>
      <c r="K104" s="147" t="s">
        <v>21</v>
      </c>
      <c r="L104" s="33"/>
      <c r="M104" s="152" t="s">
        <v>21</v>
      </c>
      <c r="N104" s="153" t="s">
        <v>48</v>
      </c>
      <c r="P104" s="136">
        <f>O104*H104</f>
        <v>0</v>
      </c>
      <c r="Q104" s="136">
        <v>0</v>
      </c>
      <c r="R104" s="136">
        <f>Q104*H104</f>
        <v>0</v>
      </c>
      <c r="S104" s="136">
        <v>0</v>
      </c>
      <c r="T104" s="137">
        <f>S104*H104</f>
        <v>0</v>
      </c>
      <c r="AR104" s="138" t="s">
        <v>153</v>
      </c>
      <c r="AT104" s="138" t="s">
        <v>165</v>
      </c>
      <c r="AU104" s="138" t="s">
        <v>87</v>
      </c>
      <c r="AY104" s="18" t="s">
        <v>137</v>
      </c>
      <c r="BE104" s="139">
        <f>IF(N104="základní",J104,0)</f>
        <v>0</v>
      </c>
      <c r="BF104" s="139">
        <f>IF(N104="snížená",J104,0)</f>
        <v>0</v>
      </c>
      <c r="BG104" s="139">
        <f>IF(N104="zákl. přenesená",J104,0)</f>
        <v>0</v>
      </c>
      <c r="BH104" s="139">
        <f>IF(N104="sníž. přenesená",J104,0)</f>
        <v>0</v>
      </c>
      <c r="BI104" s="139">
        <f>IF(N104="nulová",J104,0)</f>
        <v>0</v>
      </c>
      <c r="BJ104" s="18" t="s">
        <v>85</v>
      </c>
      <c r="BK104" s="139">
        <f>ROUND(I104*H104,2)</f>
        <v>0</v>
      </c>
      <c r="BL104" s="18" t="s">
        <v>153</v>
      </c>
      <c r="BM104" s="138" t="s">
        <v>2829</v>
      </c>
    </row>
    <row r="105" spans="2:65" s="1" customFormat="1" ht="11.25">
      <c r="B105" s="33"/>
      <c r="D105" s="140" t="s">
        <v>147</v>
      </c>
      <c r="F105" s="141" t="s">
        <v>1897</v>
      </c>
      <c r="I105" s="142"/>
      <c r="L105" s="33"/>
      <c r="M105" s="143"/>
      <c r="T105" s="54"/>
      <c r="AT105" s="18" t="s">
        <v>147</v>
      </c>
      <c r="AU105" s="18" t="s">
        <v>87</v>
      </c>
    </row>
    <row r="106" spans="2:65" s="1" customFormat="1" ht="39">
      <c r="B106" s="33"/>
      <c r="D106" s="140" t="s">
        <v>149</v>
      </c>
      <c r="F106" s="144" t="s">
        <v>2830</v>
      </c>
      <c r="I106" s="142"/>
      <c r="L106" s="33"/>
      <c r="M106" s="143"/>
      <c r="T106" s="54"/>
      <c r="AT106" s="18" t="s">
        <v>149</v>
      </c>
      <c r="AU106" s="18" t="s">
        <v>87</v>
      </c>
    </row>
    <row r="107" spans="2:65" s="11" customFormat="1" ht="25.9" customHeight="1">
      <c r="B107" s="116"/>
      <c r="D107" s="117" t="s">
        <v>76</v>
      </c>
      <c r="E107" s="118" t="s">
        <v>1908</v>
      </c>
      <c r="F107" s="118" t="s">
        <v>1909</v>
      </c>
      <c r="I107" s="119"/>
      <c r="J107" s="120">
        <f>BK107</f>
        <v>0</v>
      </c>
      <c r="L107" s="116"/>
      <c r="M107" s="121"/>
      <c r="P107" s="122">
        <f>P108</f>
        <v>0</v>
      </c>
      <c r="R107" s="122">
        <f>R108</f>
        <v>2.7014294999999997</v>
      </c>
      <c r="T107" s="123">
        <f>T108</f>
        <v>0</v>
      </c>
      <c r="AR107" s="117" t="s">
        <v>87</v>
      </c>
      <c r="AT107" s="124" t="s">
        <v>76</v>
      </c>
      <c r="AU107" s="124" t="s">
        <v>77</v>
      </c>
      <c r="AY107" s="117" t="s">
        <v>137</v>
      </c>
      <c r="BK107" s="125">
        <f>BK108</f>
        <v>0</v>
      </c>
    </row>
    <row r="108" spans="2:65" s="11" customFormat="1" ht="22.9" customHeight="1">
      <c r="B108" s="116"/>
      <c r="D108" s="117" t="s">
        <v>76</v>
      </c>
      <c r="E108" s="161" t="s">
        <v>1953</v>
      </c>
      <c r="F108" s="161" t="s">
        <v>1954</v>
      </c>
      <c r="I108" s="119"/>
      <c r="J108" s="162">
        <f>BK108</f>
        <v>0</v>
      </c>
      <c r="L108" s="116"/>
      <c r="M108" s="121"/>
      <c r="P108" s="122">
        <f>SUM(P109:P130)</f>
        <v>0</v>
      </c>
      <c r="R108" s="122">
        <f>SUM(R109:R130)</f>
        <v>2.7014294999999997</v>
      </c>
      <c r="T108" s="123">
        <f>SUM(T109:T130)</f>
        <v>0</v>
      </c>
      <c r="AR108" s="117" t="s">
        <v>87</v>
      </c>
      <c r="AT108" s="124" t="s">
        <v>76</v>
      </c>
      <c r="AU108" s="124" t="s">
        <v>85</v>
      </c>
      <c r="AY108" s="117" t="s">
        <v>137</v>
      </c>
      <c r="BK108" s="125">
        <f>SUM(BK109:BK130)</f>
        <v>0</v>
      </c>
    </row>
    <row r="109" spans="2:65" s="1" customFormat="1" ht="16.5" customHeight="1">
      <c r="B109" s="33"/>
      <c r="C109" s="145" t="s">
        <v>164</v>
      </c>
      <c r="D109" s="145" t="s">
        <v>165</v>
      </c>
      <c r="E109" s="146" t="s">
        <v>2030</v>
      </c>
      <c r="F109" s="147" t="s">
        <v>2031</v>
      </c>
      <c r="G109" s="148" t="s">
        <v>144</v>
      </c>
      <c r="H109" s="149">
        <v>2572.79</v>
      </c>
      <c r="I109" s="150"/>
      <c r="J109" s="151">
        <f>ROUND(I109*H109,2)</f>
        <v>0</v>
      </c>
      <c r="K109" s="147" t="s">
        <v>535</v>
      </c>
      <c r="L109" s="33"/>
      <c r="M109" s="152" t="s">
        <v>21</v>
      </c>
      <c r="N109" s="153" t="s">
        <v>48</v>
      </c>
      <c r="P109" s="136">
        <f>O109*H109</f>
        <v>0</v>
      </c>
      <c r="Q109" s="136">
        <v>5.0000000000000002E-5</v>
      </c>
      <c r="R109" s="136">
        <f>Q109*H109</f>
        <v>0.12863950000000002</v>
      </c>
      <c r="S109" s="136">
        <v>0</v>
      </c>
      <c r="T109" s="137">
        <f>S109*H109</f>
        <v>0</v>
      </c>
      <c r="AR109" s="138" t="s">
        <v>210</v>
      </c>
      <c r="AT109" s="138" t="s">
        <v>165</v>
      </c>
      <c r="AU109" s="138" t="s">
        <v>87</v>
      </c>
      <c r="AY109" s="18" t="s">
        <v>137</v>
      </c>
      <c r="BE109" s="139">
        <f>IF(N109="základní",J109,0)</f>
        <v>0</v>
      </c>
      <c r="BF109" s="139">
        <f>IF(N109="snížená",J109,0)</f>
        <v>0</v>
      </c>
      <c r="BG109" s="139">
        <f>IF(N109="zákl. přenesená",J109,0)</f>
        <v>0</v>
      </c>
      <c r="BH109" s="139">
        <f>IF(N109="sníž. přenesená",J109,0)</f>
        <v>0</v>
      </c>
      <c r="BI109" s="139">
        <f>IF(N109="nulová",J109,0)</f>
        <v>0</v>
      </c>
      <c r="BJ109" s="18" t="s">
        <v>85</v>
      </c>
      <c r="BK109" s="139">
        <f>ROUND(I109*H109,2)</f>
        <v>0</v>
      </c>
      <c r="BL109" s="18" t="s">
        <v>210</v>
      </c>
      <c r="BM109" s="138" t="s">
        <v>2831</v>
      </c>
    </row>
    <row r="110" spans="2:65" s="1" customFormat="1" ht="11.25">
      <c r="B110" s="33"/>
      <c r="D110" s="140" t="s">
        <v>147</v>
      </c>
      <c r="F110" s="141" t="s">
        <v>2033</v>
      </c>
      <c r="I110" s="142"/>
      <c r="L110" s="33"/>
      <c r="M110" s="143"/>
      <c r="T110" s="54"/>
      <c r="AT110" s="18" t="s">
        <v>147</v>
      </c>
      <c r="AU110" s="18" t="s">
        <v>87</v>
      </c>
    </row>
    <row r="111" spans="2:65" s="1" customFormat="1" ht="11.25">
      <c r="B111" s="33"/>
      <c r="D111" s="163" t="s">
        <v>538</v>
      </c>
      <c r="F111" s="164" t="s">
        <v>2034</v>
      </c>
      <c r="I111" s="142"/>
      <c r="L111" s="33"/>
      <c r="M111" s="143"/>
      <c r="T111" s="54"/>
      <c r="AT111" s="18" t="s">
        <v>538</v>
      </c>
      <c r="AU111" s="18" t="s">
        <v>87</v>
      </c>
    </row>
    <row r="112" spans="2:65" s="1" customFormat="1" ht="29.25">
      <c r="B112" s="33"/>
      <c r="D112" s="140" t="s">
        <v>149</v>
      </c>
      <c r="F112" s="144" t="s">
        <v>1998</v>
      </c>
      <c r="I112" s="142"/>
      <c r="L112" s="33"/>
      <c r="M112" s="143"/>
      <c r="T112" s="54"/>
      <c r="AT112" s="18" t="s">
        <v>149</v>
      </c>
      <c r="AU112" s="18" t="s">
        <v>87</v>
      </c>
    </row>
    <row r="113" spans="2:65" s="12" customFormat="1" ht="11.25">
      <c r="B113" s="154"/>
      <c r="D113" s="140" t="s">
        <v>253</v>
      </c>
      <c r="E113" s="155" t="s">
        <v>21</v>
      </c>
      <c r="F113" s="156" t="s">
        <v>2800</v>
      </c>
      <c r="H113" s="157">
        <v>1355.75</v>
      </c>
      <c r="I113" s="158"/>
      <c r="L113" s="154"/>
      <c r="M113" s="159"/>
      <c r="T113" s="160"/>
      <c r="AT113" s="155" t="s">
        <v>253</v>
      </c>
      <c r="AU113" s="155" t="s">
        <v>87</v>
      </c>
      <c r="AV113" s="12" t="s">
        <v>87</v>
      </c>
      <c r="AW113" s="12" t="s">
        <v>38</v>
      </c>
      <c r="AX113" s="12" t="s">
        <v>77</v>
      </c>
      <c r="AY113" s="155" t="s">
        <v>137</v>
      </c>
    </row>
    <row r="114" spans="2:65" s="12" customFormat="1" ht="11.25">
      <c r="B114" s="154"/>
      <c r="D114" s="140" t="s">
        <v>253</v>
      </c>
      <c r="E114" s="155" t="s">
        <v>21</v>
      </c>
      <c r="F114" s="156" t="s">
        <v>2803</v>
      </c>
      <c r="H114" s="157">
        <v>1217.04</v>
      </c>
      <c r="I114" s="158"/>
      <c r="L114" s="154"/>
      <c r="M114" s="159"/>
      <c r="T114" s="160"/>
      <c r="AT114" s="155" t="s">
        <v>253</v>
      </c>
      <c r="AU114" s="155" t="s">
        <v>87</v>
      </c>
      <c r="AV114" s="12" t="s">
        <v>87</v>
      </c>
      <c r="AW114" s="12" t="s">
        <v>38</v>
      </c>
      <c r="AX114" s="12" t="s">
        <v>77</v>
      </c>
      <c r="AY114" s="155" t="s">
        <v>137</v>
      </c>
    </row>
    <row r="115" spans="2:65" s="14" customFormat="1" ht="11.25">
      <c r="B115" s="178"/>
      <c r="D115" s="140" t="s">
        <v>253</v>
      </c>
      <c r="E115" s="179" t="s">
        <v>21</v>
      </c>
      <c r="F115" s="180" t="s">
        <v>837</v>
      </c>
      <c r="H115" s="181">
        <v>2572.79</v>
      </c>
      <c r="I115" s="182"/>
      <c r="L115" s="178"/>
      <c r="M115" s="183"/>
      <c r="T115" s="184"/>
      <c r="AT115" s="179" t="s">
        <v>253</v>
      </c>
      <c r="AU115" s="179" t="s">
        <v>87</v>
      </c>
      <c r="AV115" s="14" t="s">
        <v>153</v>
      </c>
      <c r="AW115" s="14" t="s">
        <v>38</v>
      </c>
      <c r="AX115" s="14" t="s">
        <v>85</v>
      </c>
      <c r="AY115" s="179" t="s">
        <v>137</v>
      </c>
    </row>
    <row r="116" spans="2:65" s="1" customFormat="1" ht="16.5" customHeight="1">
      <c r="B116" s="33"/>
      <c r="C116" s="126" t="s">
        <v>157</v>
      </c>
      <c r="D116" s="126" t="s">
        <v>141</v>
      </c>
      <c r="E116" s="127" t="s">
        <v>2000</v>
      </c>
      <c r="F116" s="128" t="s">
        <v>2832</v>
      </c>
      <c r="G116" s="129" t="s">
        <v>144</v>
      </c>
      <c r="H116" s="130">
        <v>1355.75</v>
      </c>
      <c r="I116" s="131"/>
      <c r="J116" s="132">
        <f>ROUND(I116*H116,2)</f>
        <v>0</v>
      </c>
      <c r="K116" s="128" t="s">
        <v>21</v>
      </c>
      <c r="L116" s="133"/>
      <c r="M116" s="134" t="s">
        <v>21</v>
      </c>
      <c r="N116" s="135" t="s">
        <v>48</v>
      </c>
      <c r="P116" s="136">
        <f>O116*H116</f>
        <v>0</v>
      </c>
      <c r="Q116" s="136">
        <v>1E-3</v>
      </c>
      <c r="R116" s="136">
        <f>Q116*H116</f>
        <v>1.35575</v>
      </c>
      <c r="S116" s="136">
        <v>0</v>
      </c>
      <c r="T116" s="137">
        <f>S116*H116</f>
        <v>0</v>
      </c>
      <c r="AR116" s="138" t="s">
        <v>204</v>
      </c>
      <c r="AT116" s="138" t="s">
        <v>141</v>
      </c>
      <c r="AU116" s="138" t="s">
        <v>87</v>
      </c>
      <c r="AY116" s="18" t="s">
        <v>137</v>
      </c>
      <c r="BE116" s="139">
        <f>IF(N116="základní",J116,0)</f>
        <v>0</v>
      </c>
      <c r="BF116" s="139">
        <f>IF(N116="snížená",J116,0)</f>
        <v>0</v>
      </c>
      <c r="BG116" s="139">
        <f>IF(N116="zákl. přenesená",J116,0)</f>
        <v>0</v>
      </c>
      <c r="BH116" s="139">
        <f>IF(N116="sníž. přenesená",J116,0)</f>
        <v>0</v>
      </c>
      <c r="BI116" s="139">
        <f>IF(N116="nulová",J116,0)</f>
        <v>0</v>
      </c>
      <c r="BJ116" s="18" t="s">
        <v>85</v>
      </c>
      <c r="BK116" s="139">
        <f>ROUND(I116*H116,2)</f>
        <v>0</v>
      </c>
      <c r="BL116" s="18" t="s">
        <v>210</v>
      </c>
      <c r="BM116" s="138" t="s">
        <v>2833</v>
      </c>
    </row>
    <row r="117" spans="2:65" s="1" customFormat="1" ht="11.25">
      <c r="B117" s="33"/>
      <c r="D117" s="140" t="s">
        <v>147</v>
      </c>
      <c r="F117" s="141" t="s">
        <v>2832</v>
      </c>
      <c r="I117" s="142"/>
      <c r="L117" s="33"/>
      <c r="M117" s="143"/>
      <c r="T117" s="54"/>
      <c r="AT117" s="18" t="s">
        <v>147</v>
      </c>
      <c r="AU117" s="18" t="s">
        <v>87</v>
      </c>
    </row>
    <row r="118" spans="2:65" s="13" customFormat="1" ht="11.25">
      <c r="B118" s="165"/>
      <c r="D118" s="140" t="s">
        <v>253</v>
      </c>
      <c r="E118" s="166" t="s">
        <v>21</v>
      </c>
      <c r="F118" s="167" t="s">
        <v>2820</v>
      </c>
      <c r="H118" s="166" t="s">
        <v>21</v>
      </c>
      <c r="I118" s="168"/>
      <c r="L118" s="165"/>
      <c r="M118" s="169"/>
      <c r="T118" s="170"/>
      <c r="AT118" s="166" t="s">
        <v>253</v>
      </c>
      <c r="AU118" s="166" t="s">
        <v>87</v>
      </c>
      <c r="AV118" s="13" t="s">
        <v>85</v>
      </c>
      <c r="AW118" s="13" t="s">
        <v>38</v>
      </c>
      <c r="AX118" s="13" t="s">
        <v>77</v>
      </c>
      <c r="AY118" s="166" t="s">
        <v>137</v>
      </c>
    </row>
    <row r="119" spans="2:65" s="12" customFormat="1" ht="11.25">
      <c r="B119" s="154"/>
      <c r="D119" s="140" t="s">
        <v>253</v>
      </c>
      <c r="E119" s="155" t="s">
        <v>21</v>
      </c>
      <c r="F119" s="156" t="s">
        <v>2834</v>
      </c>
      <c r="H119" s="157">
        <v>616.25</v>
      </c>
      <c r="I119" s="158"/>
      <c r="L119" s="154"/>
      <c r="M119" s="159"/>
      <c r="T119" s="160"/>
      <c r="AT119" s="155" t="s">
        <v>253</v>
      </c>
      <c r="AU119" s="155" t="s">
        <v>87</v>
      </c>
      <c r="AV119" s="12" t="s">
        <v>87</v>
      </c>
      <c r="AW119" s="12" t="s">
        <v>38</v>
      </c>
      <c r="AX119" s="12" t="s">
        <v>77</v>
      </c>
      <c r="AY119" s="155" t="s">
        <v>137</v>
      </c>
    </row>
    <row r="120" spans="2:65" s="12" customFormat="1" ht="11.25">
      <c r="B120" s="154"/>
      <c r="D120" s="140" t="s">
        <v>253</v>
      </c>
      <c r="E120" s="155" t="s">
        <v>21</v>
      </c>
      <c r="F120" s="156" t="s">
        <v>2835</v>
      </c>
      <c r="H120" s="157">
        <v>739.5</v>
      </c>
      <c r="I120" s="158"/>
      <c r="L120" s="154"/>
      <c r="M120" s="159"/>
      <c r="T120" s="160"/>
      <c r="AT120" s="155" t="s">
        <v>253</v>
      </c>
      <c r="AU120" s="155" t="s">
        <v>87</v>
      </c>
      <c r="AV120" s="12" t="s">
        <v>87</v>
      </c>
      <c r="AW120" s="12" t="s">
        <v>38</v>
      </c>
      <c r="AX120" s="12" t="s">
        <v>77</v>
      </c>
      <c r="AY120" s="155" t="s">
        <v>137</v>
      </c>
    </row>
    <row r="121" spans="2:65" s="14" customFormat="1" ht="11.25">
      <c r="B121" s="178"/>
      <c r="D121" s="140" t="s">
        <v>253</v>
      </c>
      <c r="E121" s="179" t="s">
        <v>2800</v>
      </c>
      <c r="F121" s="180" t="s">
        <v>837</v>
      </c>
      <c r="H121" s="181">
        <v>1355.75</v>
      </c>
      <c r="I121" s="182"/>
      <c r="L121" s="178"/>
      <c r="M121" s="183"/>
      <c r="T121" s="184"/>
      <c r="AT121" s="179" t="s">
        <v>253</v>
      </c>
      <c r="AU121" s="179" t="s">
        <v>87</v>
      </c>
      <c r="AV121" s="14" t="s">
        <v>153</v>
      </c>
      <c r="AW121" s="14" t="s">
        <v>38</v>
      </c>
      <c r="AX121" s="14" t="s">
        <v>85</v>
      </c>
      <c r="AY121" s="179" t="s">
        <v>137</v>
      </c>
    </row>
    <row r="122" spans="2:65" s="1" customFormat="1" ht="16.5" customHeight="1">
      <c r="B122" s="33"/>
      <c r="C122" s="126" t="s">
        <v>172</v>
      </c>
      <c r="D122" s="126" t="s">
        <v>141</v>
      </c>
      <c r="E122" s="127" t="s">
        <v>2685</v>
      </c>
      <c r="F122" s="128" t="s">
        <v>2836</v>
      </c>
      <c r="G122" s="129" t="s">
        <v>144</v>
      </c>
      <c r="H122" s="130">
        <v>1217.04</v>
      </c>
      <c r="I122" s="131"/>
      <c r="J122" s="132">
        <f>ROUND(I122*H122,2)</f>
        <v>0</v>
      </c>
      <c r="K122" s="128" t="s">
        <v>21</v>
      </c>
      <c r="L122" s="133"/>
      <c r="M122" s="134" t="s">
        <v>21</v>
      </c>
      <c r="N122" s="135" t="s">
        <v>48</v>
      </c>
      <c r="P122" s="136">
        <f>O122*H122</f>
        <v>0</v>
      </c>
      <c r="Q122" s="136">
        <v>1E-3</v>
      </c>
      <c r="R122" s="136">
        <f>Q122*H122</f>
        <v>1.2170399999999999</v>
      </c>
      <c r="S122" s="136">
        <v>0</v>
      </c>
      <c r="T122" s="137">
        <f>S122*H122</f>
        <v>0</v>
      </c>
      <c r="AR122" s="138" t="s">
        <v>204</v>
      </c>
      <c r="AT122" s="138" t="s">
        <v>141</v>
      </c>
      <c r="AU122" s="138" t="s">
        <v>87</v>
      </c>
      <c r="AY122" s="18" t="s">
        <v>137</v>
      </c>
      <c r="BE122" s="139">
        <f>IF(N122="základní",J122,0)</f>
        <v>0</v>
      </c>
      <c r="BF122" s="139">
        <f>IF(N122="snížená",J122,0)</f>
        <v>0</v>
      </c>
      <c r="BG122" s="139">
        <f>IF(N122="zákl. přenesená",J122,0)</f>
        <v>0</v>
      </c>
      <c r="BH122" s="139">
        <f>IF(N122="sníž. přenesená",J122,0)</f>
        <v>0</v>
      </c>
      <c r="BI122" s="139">
        <f>IF(N122="nulová",J122,0)</f>
        <v>0</v>
      </c>
      <c r="BJ122" s="18" t="s">
        <v>85</v>
      </c>
      <c r="BK122" s="139">
        <f>ROUND(I122*H122,2)</f>
        <v>0</v>
      </c>
      <c r="BL122" s="18" t="s">
        <v>210</v>
      </c>
      <c r="BM122" s="138" t="s">
        <v>2837</v>
      </c>
    </row>
    <row r="123" spans="2:65" s="1" customFormat="1" ht="11.25">
      <c r="B123" s="33"/>
      <c r="D123" s="140" t="s">
        <v>147</v>
      </c>
      <c r="F123" s="141" t="s">
        <v>2836</v>
      </c>
      <c r="I123" s="142"/>
      <c r="L123" s="33"/>
      <c r="M123" s="143"/>
      <c r="T123" s="54"/>
      <c r="AT123" s="18" t="s">
        <v>147</v>
      </c>
      <c r="AU123" s="18" t="s">
        <v>87</v>
      </c>
    </row>
    <row r="124" spans="2:65" s="13" customFormat="1" ht="11.25">
      <c r="B124" s="165"/>
      <c r="D124" s="140" t="s">
        <v>253</v>
      </c>
      <c r="E124" s="166" t="s">
        <v>21</v>
      </c>
      <c r="F124" s="167" t="s">
        <v>2820</v>
      </c>
      <c r="H124" s="166" t="s">
        <v>21</v>
      </c>
      <c r="I124" s="168"/>
      <c r="L124" s="165"/>
      <c r="M124" s="169"/>
      <c r="T124" s="170"/>
      <c r="AT124" s="166" t="s">
        <v>253</v>
      </c>
      <c r="AU124" s="166" t="s">
        <v>87</v>
      </c>
      <c r="AV124" s="13" t="s">
        <v>85</v>
      </c>
      <c r="AW124" s="13" t="s">
        <v>38</v>
      </c>
      <c r="AX124" s="13" t="s">
        <v>77</v>
      </c>
      <c r="AY124" s="166" t="s">
        <v>137</v>
      </c>
    </row>
    <row r="125" spans="2:65" s="12" customFormat="1" ht="11.25">
      <c r="B125" s="154"/>
      <c r="D125" s="140" t="s">
        <v>253</v>
      </c>
      <c r="E125" s="155" t="s">
        <v>21</v>
      </c>
      <c r="F125" s="156" t="s">
        <v>2838</v>
      </c>
      <c r="H125" s="157">
        <v>663.84</v>
      </c>
      <c r="I125" s="158"/>
      <c r="L125" s="154"/>
      <c r="M125" s="159"/>
      <c r="T125" s="160"/>
      <c r="AT125" s="155" t="s">
        <v>253</v>
      </c>
      <c r="AU125" s="155" t="s">
        <v>87</v>
      </c>
      <c r="AV125" s="12" t="s">
        <v>87</v>
      </c>
      <c r="AW125" s="12" t="s">
        <v>38</v>
      </c>
      <c r="AX125" s="12" t="s">
        <v>77</v>
      </c>
      <c r="AY125" s="155" t="s">
        <v>137</v>
      </c>
    </row>
    <row r="126" spans="2:65" s="12" customFormat="1" ht="11.25">
      <c r="B126" s="154"/>
      <c r="D126" s="140" t="s">
        <v>253</v>
      </c>
      <c r="E126" s="155" t="s">
        <v>21</v>
      </c>
      <c r="F126" s="156" t="s">
        <v>2839</v>
      </c>
      <c r="H126" s="157">
        <v>553.20000000000005</v>
      </c>
      <c r="I126" s="158"/>
      <c r="L126" s="154"/>
      <c r="M126" s="159"/>
      <c r="T126" s="160"/>
      <c r="AT126" s="155" t="s">
        <v>253</v>
      </c>
      <c r="AU126" s="155" t="s">
        <v>87</v>
      </c>
      <c r="AV126" s="12" t="s">
        <v>87</v>
      </c>
      <c r="AW126" s="12" t="s">
        <v>38</v>
      </c>
      <c r="AX126" s="12" t="s">
        <v>77</v>
      </c>
      <c r="AY126" s="155" t="s">
        <v>137</v>
      </c>
    </row>
    <row r="127" spans="2:65" s="14" customFormat="1" ht="11.25">
      <c r="B127" s="178"/>
      <c r="D127" s="140" t="s">
        <v>253</v>
      </c>
      <c r="E127" s="179" t="s">
        <v>2803</v>
      </c>
      <c r="F127" s="180" t="s">
        <v>837</v>
      </c>
      <c r="H127" s="181">
        <v>1217.04</v>
      </c>
      <c r="I127" s="182"/>
      <c r="L127" s="178"/>
      <c r="M127" s="183"/>
      <c r="T127" s="184"/>
      <c r="AT127" s="179" t="s">
        <v>253</v>
      </c>
      <c r="AU127" s="179" t="s">
        <v>87</v>
      </c>
      <c r="AV127" s="14" t="s">
        <v>153</v>
      </c>
      <c r="AW127" s="14" t="s">
        <v>38</v>
      </c>
      <c r="AX127" s="14" t="s">
        <v>85</v>
      </c>
      <c r="AY127" s="179" t="s">
        <v>137</v>
      </c>
    </row>
    <row r="128" spans="2:65" s="1" customFormat="1" ht="16.5" customHeight="1">
      <c r="B128" s="33"/>
      <c r="C128" s="145" t="s">
        <v>162</v>
      </c>
      <c r="D128" s="145" t="s">
        <v>165</v>
      </c>
      <c r="E128" s="146" t="s">
        <v>2093</v>
      </c>
      <c r="F128" s="147" t="s">
        <v>2094</v>
      </c>
      <c r="G128" s="148" t="s">
        <v>590</v>
      </c>
      <c r="H128" s="149">
        <v>2.7010000000000001</v>
      </c>
      <c r="I128" s="150"/>
      <c r="J128" s="151">
        <f>ROUND(I128*H128,2)</f>
        <v>0</v>
      </c>
      <c r="K128" s="147" t="s">
        <v>21</v>
      </c>
      <c r="L128" s="33"/>
      <c r="M128" s="152" t="s">
        <v>21</v>
      </c>
      <c r="N128" s="153" t="s">
        <v>48</v>
      </c>
      <c r="P128" s="136">
        <f>O128*H128</f>
        <v>0</v>
      </c>
      <c r="Q128" s="136">
        <v>0</v>
      </c>
      <c r="R128" s="136">
        <f>Q128*H128</f>
        <v>0</v>
      </c>
      <c r="S128" s="136">
        <v>0</v>
      </c>
      <c r="T128" s="137">
        <f>S128*H128</f>
        <v>0</v>
      </c>
      <c r="AR128" s="138" t="s">
        <v>210</v>
      </c>
      <c r="AT128" s="138" t="s">
        <v>165</v>
      </c>
      <c r="AU128" s="138" t="s">
        <v>87</v>
      </c>
      <c r="AY128" s="18" t="s">
        <v>137</v>
      </c>
      <c r="BE128" s="139">
        <f>IF(N128="základní",J128,0)</f>
        <v>0</v>
      </c>
      <c r="BF128" s="139">
        <f>IF(N128="snížená",J128,0)</f>
        <v>0</v>
      </c>
      <c r="BG128" s="139">
        <f>IF(N128="zákl. přenesená",J128,0)</f>
        <v>0</v>
      </c>
      <c r="BH128" s="139">
        <f>IF(N128="sníž. přenesená",J128,0)</f>
        <v>0</v>
      </c>
      <c r="BI128" s="139">
        <f>IF(N128="nulová",J128,0)</f>
        <v>0</v>
      </c>
      <c r="BJ128" s="18" t="s">
        <v>85</v>
      </c>
      <c r="BK128" s="139">
        <f>ROUND(I128*H128,2)</f>
        <v>0</v>
      </c>
      <c r="BL128" s="18" t="s">
        <v>210</v>
      </c>
      <c r="BM128" s="138" t="s">
        <v>2840</v>
      </c>
    </row>
    <row r="129" spans="2:65" s="1" customFormat="1" ht="19.5">
      <c r="B129" s="33"/>
      <c r="D129" s="140" t="s">
        <v>147</v>
      </c>
      <c r="F129" s="141" t="s">
        <v>2096</v>
      </c>
      <c r="I129" s="142"/>
      <c r="L129" s="33"/>
      <c r="M129" s="143"/>
      <c r="T129" s="54"/>
      <c r="AT129" s="18" t="s">
        <v>147</v>
      </c>
      <c r="AU129" s="18" t="s">
        <v>87</v>
      </c>
    </row>
    <row r="130" spans="2:65" s="1" customFormat="1" ht="29.25">
      <c r="B130" s="33"/>
      <c r="D130" s="140" t="s">
        <v>149</v>
      </c>
      <c r="F130" s="144" t="s">
        <v>1899</v>
      </c>
      <c r="I130" s="142"/>
      <c r="L130" s="33"/>
      <c r="M130" s="143"/>
      <c r="T130" s="54"/>
      <c r="AT130" s="18" t="s">
        <v>149</v>
      </c>
      <c r="AU130" s="18" t="s">
        <v>87</v>
      </c>
    </row>
    <row r="131" spans="2:65" s="11" customFormat="1" ht="25.9" customHeight="1">
      <c r="B131" s="116"/>
      <c r="D131" s="117" t="s">
        <v>76</v>
      </c>
      <c r="E131" s="118" t="s">
        <v>141</v>
      </c>
      <c r="F131" s="118" t="s">
        <v>2098</v>
      </c>
      <c r="I131" s="119"/>
      <c r="J131" s="120">
        <f>BK131</f>
        <v>0</v>
      </c>
      <c r="L131" s="116"/>
      <c r="M131" s="121"/>
      <c r="P131" s="122">
        <f>SUM(P132:P155)</f>
        <v>0</v>
      </c>
      <c r="R131" s="122">
        <f>SUM(R132:R155)</f>
        <v>0</v>
      </c>
      <c r="T131" s="123">
        <f>SUM(T132:T155)</f>
        <v>0</v>
      </c>
      <c r="AR131" s="117" t="s">
        <v>140</v>
      </c>
      <c r="AT131" s="124" t="s">
        <v>76</v>
      </c>
      <c r="AU131" s="124" t="s">
        <v>77</v>
      </c>
      <c r="AY131" s="117" t="s">
        <v>137</v>
      </c>
      <c r="BK131" s="125">
        <f>SUM(BK132:BK155)</f>
        <v>0</v>
      </c>
    </row>
    <row r="132" spans="2:65" s="1" customFormat="1" ht="16.5" customHeight="1">
      <c r="B132" s="33"/>
      <c r="C132" s="145" t="s">
        <v>182</v>
      </c>
      <c r="D132" s="145" t="s">
        <v>165</v>
      </c>
      <c r="E132" s="146" t="s">
        <v>2841</v>
      </c>
      <c r="F132" s="147" t="s">
        <v>2842</v>
      </c>
      <c r="G132" s="148" t="s">
        <v>168</v>
      </c>
      <c r="H132" s="149">
        <v>7</v>
      </c>
      <c r="I132" s="150"/>
      <c r="J132" s="151">
        <f>ROUND(I132*H132,2)</f>
        <v>0</v>
      </c>
      <c r="K132" s="147" t="s">
        <v>21</v>
      </c>
      <c r="L132" s="33"/>
      <c r="M132" s="152" t="s">
        <v>21</v>
      </c>
      <c r="N132" s="153" t="s">
        <v>48</v>
      </c>
      <c r="P132" s="136">
        <f>O132*H132</f>
        <v>0</v>
      </c>
      <c r="Q132" s="136">
        <v>0</v>
      </c>
      <c r="R132" s="136">
        <f>Q132*H132</f>
        <v>0</v>
      </c>
      <c r="S132" s="136">
        <v>0</v>
      </c>
      <c r="T132" s="137">
        <f>S132*H132</f>
        <v>0</v>
      </c>
      <c r="AR132" s="138" t="s">
        <v>153</v>
      </c>
      <c r="AT132" s="138" t="s">
        <v>165</v>
      </c>
      <c r="AU132" s="138" t="s">
        <v>85</v>
      </c>
      <c r="AY132" s="18" t="s">
        <v>137</v>
      </c>
      <c r="BE132" s="139">
        <f>IF(N132="základní",J132,0)</f>
        <v>0</v>
      </c>
      <c r="BF132" s="139">
        <f>IF(N132="snížená",J132,0)</f>
        <v>0</v>
      </c>
      <c r="BG132" s="139">
        <f>IF(N132="zákl. přenesená",J132,0)</f>
        <v>0</v>
      </c>
      <c r="BH132" s="139">
        <f>IF(N132="sníž. přenesená",J132,0)</f>
        <v>0</v>
      </c>
      <c r="BI132" s="139">
        <f>IF(N132="nulová",J132,0)</f>
        <v>0</v>
      </c>
      <c r="BJ132" s="18" t="s">
        <v>85</v>
      </c>
      <c r="BK132" s="139">
        <f>ROUND(I132*H132,2)</f>
        <v>0</v>
      </c>
      <c r="BL132" s="18" t="s">
        <v>153</v>
      </c>
      <c r="BM132" s="138" t="s">
        <v>2843</v>
      </c>
    </row>
    <row r="133" spans="2:65" s="1" customFormat="1" ht="29.25">
      <c r="B133" s="33"/>
      <c r="D133" s="140" t="s">
        <v>147</v>
      </c>
      <c r="F133" s="141" t="s">
        <v>2844</v>
      </c>
      <c r="I133" s="142"/>
      <c r="L133" s="33"/>
      <c r="M133" s="143"/>
      <c r="T133" s="54"/>
      <c r="AT133" s="18" t="s">
        <v>147</v>
      </c>
      <c r="AU133" s="18" t="s">
        <v>85</v>
      </c>
    </row>
    <row r="134" spans="2:65" s="1" customFormat="1" ht="19.5">
      <c r="B134" s="33"/>
      <c r="D134" s="140" t="s">
        <v>149</v>
      </c>
      <c r="F134" s="144" t="s">
        <v>2845</v>
      </c>
      <c r="I134" s="142"/>
      <c r="L134" s="33"/>
      <c r="M134" s="143"/>
      <c r="T134" s="54"/>
      <c r="AT134" s="18" t="s">
        <v>149</v>
      </c>
      <c r="AU134" s="18" t="s">
        <v>85</v>
      </c>
    </row>
    <row r="135" spans="2:65" s="12" customFormat="1" ht="11.25">
      <c r="B135" s="154"/>
      <c r="D135" s="140" t="s">
        <v>253</v>
      </c>
      <c r="E135" s="155" t="s">
        <v>21</v>
      </c>
      <c r="F135" s="156" t="s">
        <v>2846</v>
      </c>
      <c r="H135" s="157">
        <v>7</v>
      </c>
      <c r="I135" s="158"/>
      <c r="L135" s="154"/>
      <c r="M135" s="159"/>
      <c r="T135" s="160"/>
      <c r="AT135" s="155" t="s">
        <v>253</v>
      </c>
      <c r="AU135" s="155" t="s">
        <v>85</v>
      </c>
      <c r="AV135" s="12" t="s">
        <v>87</v>
      </c>
      <c r="AW135" s="12" t="s">
        <v>38</v>
      </c>
      <c r="AX135" s="12" t="s">
        <v>85</v>
      </c>
      <c r="AY135" s="155" t="s">
        <v>137</v>
      </c>
    </row>
    <row r="136" spans="2:65" s="1" customFormat="1" ht="16.5" customHeight="1">
      <c r="B136" s="33"/>
      <c r="C136" s="145" t="s">
        <v>169</v>
      </c>
      <c r="D136" s="145" t="s">
        <v>165</v>
      </c>
      <c r="E136" s="146" t="s">
        <v>2847</v>
      </c>
      <c r="F136" s="147" t="s">
        <v>2848</v>
      </c>
      <c r="G136" s="148" t="s">
        <v>168</v>
      </c>
      <c r="H136" s="149">
        <v>7</v>
      </c>
      <c r="I136" s="150"/>
      <c r="J136" s="151">
        <f>ROUND(I136*H136,2)</f>
        <v>0</v>
      </c>
      <c r="K136" s="147" t="s">
        <v>21</v>
      </c>
      <c r="L136" s="33"/>
      <c r="M136" s="152" t="s">
        <v>21</v>
      </c>
      <c r="N136" s="153" t="s">
        <v>48</v>
      </c>
      <c r="P136" s="136">
        <f>O136*H136</f>
        <v>0</v>
      </c>
      <c r="Q136" s="136">
        <v>0</v>
      </c>
      <c r="R136" s="136">
        <f>Q136*H136</f>
        <v>0</v>
      </c>
      <c r="S136" s="136">
        <v>0</v>
      </c>
      <c r="T136" s="137">
        <f>S136*H136</f>
        <v>0</v>
      </c>
      <c r="AR136" s="138" t="s">
        <v>153</v>
      </c>
      <c r="AT136" s="138" t="s">
        <v>165</v>
      </c>
      <c r="AU136" s="138" t="s">
        <v>85</v>
      </c>
      <c r="AY136" s="18" t="s">
        <v>137</v>
      </c>
      <c r="BE136" s="139">
        <f>IF(N136="základní",J136,0)</f>
        <v>0</v>
      </c>
      <c r="BF136" s="139">
        <f>IF(N136="snížená",J136,0)</f>
        <v>0</v>
      </c>
      <c r="BG136" s="139">
        <f>IF(N136="zákl. přenesená",J136,0)</f>
        <v>0</v>
      </c>
      <c r="BH136" s="139">
        <f>IF(N136="sníž. přenesená",J136,0)</f>
        <v>0</v>
      </c>
      <c r="BI136" s="139">
        <f>IF(N136="nulová",J136,0)</f>
        <v>0</v>
      </c>
      <c r="BJ136" s="18" t="s">
        <v>85</v>
      </c>
      <c r="BK136" s="139">
        <f>ROUND(I136*H136,2)</f>
        <v>0</v>
      </c>
      <c r="BL136" s="18" t="s">
        <v>153</v>
      </c>
      <c r="BM136" s="138" t="s">
        <v>2849</v>
      </c>
    </row>
    <row r="137" spans="2:65" s="1" customFormat="1" ht="11.25">
      <c r="B137" s="33"/>
      <c r="D137" s="140" t="s">
        <v>147</v>
      </c>
      <c r="F137" s="141" t="s">
        <v>2848</v>
      </c>
      <c r="I137" s="142"/>
      <c r="L137" s="33"/>
      <c r="M137" s="143"/>
      <c r="T137" s="54"/>
      <c r="AT137" s="18" t="s">
        <v>147</v>
      </c>
      <c r="AU137" s="18" t="s">
        <v>85</v>
      </c>
    </row>
    <row r="138" spans="2:65" s="1" customFormat="1" ht="19.5">
      <c r="B138" s="33"/>
      <c r="D138" s="140" t="s">
        <v>149</v>
      </c>
      <c r="F138" s="144" t="s">
        <v>2845</v>
      </c>
      <c r="I138" s="142"/>
      <c r="L138" s="33"/>
      <c r="M138" s="143"/>
      <c r="T138" s="54"/>
      <c r="AT138" s="18" t="s">
        <v>149</v>
      </c>
      <c r="AU138" s="18" t="s">
        <v>85</v>
      </c>
    </row>
    <row r="139" spans="2:65" s="12" customFormat="1" ht="11.25">
      <c r="B139" s="154"/>
      <c r="D139" s="140" t="s">
        <v>253</v>
      </c>
      <c r="E139" s="155" t="s">
        <v>21</v>
      </c>
      <c r="F139" s="156" t="s">
        <v>2846</v>
      </c>
      <c r="H139" s="157">
        <v>7</v>
      </c>
      <c r="I139" s="158"/>
      <c r="L139" s="154"/>
      <c r="M139" s="159"/>
      <c r="T139" s="160"/>
      <c r="AT139" s="155" t="s">
        <v>253</v>
      </c>
      <c r="AU139" s="155" t="s">
        <v>85</v>
      </c>
      <c r="AV139" s="12" t="s">
        <v>87</v>
      </c>
      <c r="AW139" s="12" t="s">
        <v>38</v>
      </c>
      <c r="AX139" s="12" t="s">
        <v>85</v>
      </c>
      <c r="AY139" s="155" t="s">
        <v>137</v>
      </c>
    </row>
    <row r="140" spans="2:65" s="1" customFormat="1" ht="16.5" customHeight="1">
      <c r="B140" s="33"/>
      <c r="C140" s="145" t="s">
        <v>191</v>
      </c>
      <c r="D140" s="145" t="s">
        <v>165</v>
      </c>
      <c r="E140" s="146" t="s">
        <v>2850</v>
      </c>
      <c r="F140" s="147" t="s">
        <v>2851</v>
      </c>
      <c r="G140" s="148" t="s">
        <v>168</v>
      </c>
      <c r="H140" s="149">
        <v>10</v>
      </c>
      <c r="I140" s="150"/>
      <c r="J140" s="151">
        <f>ROUND(I140*H140,2)</f>
        <v>0</v>
      </c>
      <c r="K140" s="147" t="s">
        <v>21</v>
      </c>
      <c r="L140" s="33"/>
      <c r="M140" s="152" t="s">
        <v>21</v>
      </c>
      <c r="N140" s="153" t="s">
        <v>48</v>
      </c>
      <c r="P140" s="136">
        <f>O140*H140</f>
        <v>0</v>
      </c>
      <c r="Q140" s="136">
        <v>0</v>
      </c>
      <c r="R140" s="136">
        <f>Q140*H140</f>
        <v>0</v>
      </c>
      <c r="S140" s="136">
        <v>0</v>
      </c>
      <c r="T140" s="137">
        <f>S140*H140</f>
        <v>0</v>
      </c>
      <c r="AR140" s="138" t="s">
        <v>153</v>
      </c>
      <c r="AT140" s="138" t="s">
        <v>165</v>
      </c>
      <c r="AU140" s="138" t="s">
        <v>85</v>
      </c>
      <c r="AY140" s="18" t="s">
        <v>137</v>
      </c>
      <c r="BE140" s="139">
        <f>IF(N140="základní",J140,0)</f>
        <v>0</v>
      </c>
      <c r="BF140" s="139">
        <f>IF(N140="snížená",J140,0)</f>
        <v>0</v>
      </c>
      <c r="BG140" s="139">
        <f>IF(N140="zákl. přenesená",J140,0)</f>
        <v>0</v>
      </c>
      <c r="BH140" s="139">
        <f>IF(N140="sníž. přenesená",J140,0)</f>
        <v>0</v>
      </c>
      <c r="BI140" s="139">
        <f>IF(N140="nulová",J140,0)</f>
        <v>0</v>
      </c>
      <c r="BJ140" s="18" t="s">
        <v>85</v>
      </c>
      <c r="BK140" s="139">
        <f>ROUND(I140*H140,2)</f>
        <v>0</v>
      </c>
      <c r="BL140" s="18" t="s">
        <v>153</v>
      </c>
      <c r="BM140" s="138" t="s">
        <v>2852</v>
      </c>
    </row>
    <row r="141" spans="2:65" s="1" customFormat="1" ht="19.5">
      <c r="B141" s="33"/>
      <c r="D141" s="140" t="s">
        <v>147</v>
      </c>
      <c r="F141" s="141" t="s">
        <v>2853</v>
      </c>
      <c r="I141" s="142"/>
      <c r="L141" s="33"/>
      <c r="M141" s="143"/>
      <c r="T141" s="54"/>
      <c r="AT141" s="18" t="s">
        <v>147</v>
      </c>
      <c r="AU141" s="18" t="s">
        <v>85</v>
      </c>
    </row>
    <row r="142" spans="2:65" s="1" customFormat="1" ht="19.5">
      <c r="B142" s="33"/>
      <c r="D142" s="140" t="s">
        <v>149</v>
      </c>
      <c r="F142" s="144" t="s">
        <v>2845</v>
      </c>
      <c r="I142" s="142"/>
      <c r="L142" s="33"/>
      <c r="M142" s="143"/>
      <c r="T142" s="54"/>
      <c r="AT142" s="18" t="s">
        <v>149</v>
      </c>
      <c r="AU142" s="18" t="s">
        <v>85</v>
      </c>
    </row>
    <row r="143" spans="2:65" s="12" customFormat="1" ht="11.25">
      <c r="B143" s="154"/>
      <c r="D143" s="140" t="s">
        <v>253</v>
      </c>
      <c r="E143" s="155" t="s">
        <v>21</v>
      </c>
      <c r="F143" s="156" t="s">
        <v>2854</v>
      </c>
      <c r="H143" s="157">
        <v>10</v>
      </c>
      <c r="I143" s="158"/>
      <c r="L143" s="154"/>
      <c r="M143" s="159"/>
      <c r="T143" s="160"/>
      <c r="AT143" s="155" t="s">
        <v>253</v>
      </c>
      <c r="AU143" s="155" t="s">
        <v>85</v>
      </c>
      <c r="AV143" s="12" t="s">
        <v>87</v>
      </c>
      <c r="AW143" s="12" t="s">
        <v>38</v>
      </c>
      <c r="AX143" s="12" t="s">
        <v>85</v>
      </c>
      <c r="AY143" s="155" t="s">
        <v>137</v>
      </c>
    </row>
    <row r="144" spans="2:65" s="1" customFormat="1" ht="16.5" customHeight="1">
      <c r="B144" s="33"/>
      <c r="C144" s="145" t="s">
        <v>8</v>
      </c>
      <c r="D144" s="145" t="s">
        <v>165</v>
      </c>
      <c r="E144" s="146" t="s">
        <v>2855</v>
      </c>
      <c r="F144" s="147" t="s">
        <v>2856</v>
      </c>
      <c r="G144" s="148" t="s">
        <v>168</v>
      </c>
      <c r="H144" s="149">
        <v>7</v>
      </c>
      <c r="I144" s="150"/>
      <c r="J144" s="151">
        <f>ROUND(I144*H144,2)</f>
        <v>0</v>
      </c>
      <c r="K144" s="147" t="s">
        <v>21</v>
      </c>
      <c r="L144" s="33"/>
      <c r="M144" s="152" t="s">
        <v>21</v>
      </c>
      <c r="N144" s="153" t="s">
        <v>48</v>
      </c>
      <c r="P144" s="136">
        <f>O144*H144</f>
        <v>0</v>
      </c>
      <c r="Q144" s="136">
        <v>0</v>
      </c>
      <c r="R144" s="136">
        <f>Q144*H144</f>
        <v>0</v>
      </c>
      <c r="S144" s="136">
        <v>0</v>
      </c>
      <c r="T144" s="137">
        <f>S144*H144</f>
        <v>0</v>
      </c>
      <c r="AR144" s="138" t="s">
        <v>153</v>
      </c>
      <c r="AT144" s="138" t="s">
        <v>165</v>
      </c>
      <c r="AU144" s="138" t="s">
        <v>85</v>
      </c>
      <c r="AY144" s="18" t="s">
        <v>137</v>
      </c>
      <c r="BE144" s="139">
        <f>IF(N144="základní",J144,0)</f>
        <v>0</v>
      </c>
      <c r="BF144" s="139">
        <f>IF(N144="snížená",J144,0)</f>
        <v>0</v>
      </c>
      <c r="BG144" s="139">
        <f>IF(N144="zákl. přenesená",J144,0)</f>
        <v>0</v>
      </c>
      <c r="BH144" s="139">
        <f>IF(N144="sníž. přenesená",J144,0)</f>
        <v>0</v>
      </c>
      <c r="BI144" s="139">
        <f>IF(N144="nulová",J144,0)</f>
        <v>0</v>
      </c>
      <c r="BJ144" s="18" t="s">
        <v>85</v>
      </c>
      <c r="BK144" s="139">
        <f>ROUND(I144*H144,2)</f>
        <v>0</v>
      </c>
      <c r="BL144" s="18" t="s">
        <v>153</v>
      </c>
      <c r="BM144" s="138" t="s">
        <v>2857</v>
      </c>
    </row>
    <row r="145" spans="2:65" s="1" customFormat="1" ht="19.5">
      <c r="B145" s="33"/>
      <c r="D145" s="140" t="s">
        <v>147</v>
      </c>
      <c r="F145" s="141" t="s">
        <v>2858</v>
      </c>
      <c r="I145" s="142"/>
      <c r="L145" s="33"/>
      <c r="M145" s="143"/>
      <c r="T145" s="54"/>
      <c r="AT145" s="18" t="s">
        <v>147</v>
      </c>
      <c r="AU145" s="18" t="s">
        <v>85</v>
      </c>
    </row>
    <row r="146" spans="2:65" s="1" customFormat="1" ht="19.5">
      <c r="B146" s="33"/>
      <c r="D146" s="140" t="s">
        <v>149</v>
      </c>
      <c r="F146" s="144" t="s">
        <v>2845</v>
      </c>
      <c r="I146" s="142"/>
      <c r="L146" s="33"/>
      <c r="M146" s="143"/>
      <c r="T146" s="54"/>
      <c r="AT146" s="18" t="s">
        <v>149</v>
      </c>
      <c r="AU146" s="18" t="s">
        <v>85</v>
      </c>
    </row>
    <row r="147" spans="2:65" s="12" customFormat="1" ht="11.25">
      <c r="B147" s="154"/>
      <c r="D147" s="140" t="s">
        <v>253</v>
      </c>
      <c r="E147" s="155" t="s">
        <v>21</v>
      </c>
      <c r="F147" s="156" t="s">
        <v>2846</v>
      </c>
      <c r="H147" s="157">
        <v>7</v>
      </c>
      <c r="I147" s="158"/>
      <c r="L147" s="154"/>
      <c r="M147" s="159"/>
      <c r="T147" s="160"/>
      <c r="AT147" s="155" t="s">
        <v>253</v>
      </c>
      <c r="AU147" s="155" t="s">
        <v>85</v>
      </c>
      <c r="AV147" s="12" t="s">
        <v>87</v>
      </c>
      <c r="AW147" s="12" t="s">
        <v>38</v>
      </c>
      <c r="AX147" s="12" t="s">
        <v>85</v>
      </c>
      <c r="AY147" s="155" t="s">
        <v>137</v>
      </c>
    </row>
    <row r="148" spans="2:65" s="1" customFormat="1" ht="16.5" customHeight="1">
      <c r="B148" s="33"/>
      <c r="C148" s="145" t="s">
        <v>200</v>
      </c>
      <c r="D148" s="145" t="s">
        <v>165</v>
      </c>
      <c r="E148" s="146" t="s">
        <v>2859</v>
      </c>
      <c r="F148" s="147" t="s">
        <v>2860</v>
      </c>
      <c r="G148" s="148" t="s">
        <v>168</v>
      </c>
      <c r="H148" s="149">
        <v>7</v>
      </c>
      <c r="I148" s="150"/>
      <c r="J148" s="151">
        <f>ROUND(I148*H148,2)</f>
        <v>0</v>
      </c>
      <c r="K148" s="147" t="s">
        <v>21</v>
      </c>
      <c r="L148" s="33"/>
      <c r="M148" s="152" t="s">
        <v>21</v>
      </c>
      <c r="N148" s="153" t="s">
        <v>48</v>
      </c>
      <c r="P148" s="136">
        <f>O148*H148</f>
        <v>0</v>
      </c>
      <c r="Q148" s="136">
        <v>0</v>
      </c>
      <c r="R148" s="136">
        <f>Q148*H148</f>
        <v>0</v>
      </c>
      <c r="S148" s="136">
        <v>0</v>
      </c>
      <c r="T148" s="137">
        <f>S148*H148</f>
        <v>0</v>
      </c>
      <c r="AR148" s="138" t="s">
        <v>153</v>
      </c>
      <c r="AT148" s="138" t="s">
        <v>165</v>
      </c>
      <c r="AU148" s="138" t="s">
        <v>85</v>
      </c>
      <c r="AY148" s="18" t="s">
        <v>137</v>
      </c>
      <c r="BE148" s="139">
        <f>IF(N148="základní",J148,0)</f>
        <v>0</v>
      </c>
      <c r="BF148" s="139">
        <f>IF(N148="snížená",J148,0)</f>
        <v>0</v>
      </c>
      <c r="BG148" s="139">
        <f>IF(N148="zákl. přenesená",J148,0)</f>
        <v>0</v>
      </c>
      <c r="BH148" s="139">
        <f>IF(N148="sníž. přenesená",J148,0)</f>
        <v>0</v>
      </c>
      <c r="BI148" s="139">
        <f>IF(N148="nulová",J148,0)</f>
        <v>0</v>
      </c>
      <c r="BJ148" s="18" t="s">
        <v>85</v>
      </c>
      <c r="BK148" s="139">
        <f>ROUND(I148*H148,2)</f>
        <v>0</v>
      </c>
      <c r="BL148" s="18" t="s">
        <v>153</v>
      </c>
      <c r="BM148" s="138" t="s">
        <v>2861</v>
      </c>
    </row>
    <row r="149" spans="2:65" s="1" customFormat="1" ht="11.25">
      <c r="B149" s="33"/>
      <c r="D149" s="140" t="s">
        <v>147</v>
      </c>
      <c r="F149" s="141" t="s">
        <v>2860</v>
      </c>
      <c r="I149" s="142"/>
      <c r="L149" s="33"/>
      <c r="M149" s="143"/>
      <c r="T149" s="54"/>
      <c r="AT149" s="18" t="s">
        <v>147</v>
      </c>
      <c r="AU149" s="18" t="s">
        <v>85</v>
      </c>
    </row>
    <row r="150" spans="2:65" s="1" customFormat="1" ht="19.5">
      <c r="B150" s="33"/>
      <c r="D150" s="140" t="s">
        <v>149</v>
      </c>
      <c r="F150" s="144" t="s">
        <v>2845</v>
      </c>
      <c r="I150" s="142"/>
      <c r="L150" s="33"/>
      <c r="M150" s="143"/>
      <c r="T150" s="54"/>
      <c r="AT150" s="18" t="s">
        <v>149</v>
      </c>
      <c r="AU150" s="18" t="s">
        <v>85</v>
      </c>
    </row>
    <row r="151" spans="2:65" s="12" customFormat="1" ht="11.25">
      <c r="B151" s="154"/>
      <c r="D151" s="140" t="s">
        <v>253</v>
      </c>
      <c r="E151" s="155" t="s">
        <v>21</v>
      </c>
      <c r="F151" s="156" t="s">
        <v>2862</v>
      </c>
      <c r="H151" s="157">
        <v>7</v>
      </c>
      <c r="I151" s="158"/>
      <c r="L151" s="154"/>
      <c r="M151" s="159"/>
      <c r="T151" s="160"/>
      <c r="AT151" s="155" t="s">
        <v>253</v>
      </c>
      <c r="AU151" s="155" t="s">
        <v>85</v>
      </c>
      <c r="AV151" s="12" t="s">
        <v>87</v>
      </c>
      <c r="AW151" s="12" t="s">
        <v>38</v>
      </c>
      <c r="AX151" s="12" t="s">
        <v>85</v>
      </c>
      <c r="AY151" s="155" t="s">
        <v>137</v>
      </c>
    </row>
    <row r="152" spans="2:65" s="1" customFormat="1" ht="16.5" customHeight="1">
      <c r="B152" s="33"/>
      <c r="C152" s="145" t="s">
        <v>175</v>
      </c>
      <c r="D152" s="145" t="s">
        <v>165</v>
      </c>
      <c r="E152" s="146" t="s">
        <v>2863</v>
      </c>
      <c r="F152" s="147" t="s">
        <v>2864</v>
      </c>
      <c r="G152" s="148" t="s">
        <v>168</v>
      </c>
      <c r="H152" s="149">
        <v>22</v>
      </c>
      <c r="I152" s="150"/>
      <c r="J152" s="151">
        <f>ROUND(I152*H152,2)</f>
        <v>0</v>
      </c>
      <c r="K152" s="147" t="s">
        <v>21</v>
      </c>
      <c r="L152" s="33"/>
      <c r="M152" s="152" t="s">
        <v>21</v>
      </c>
      <c r="N152" s="153" t="s">
        <v>48</v>
      </c>
      <c r="P152" s="136">
        <f>O152*H152</f>
        <v>0</v>
      </c>
      <c r="Q152" s="136">
        <v>0</v>
      </c>
      <c r="R152" s="136">
        <f>Q152*H152</f>
        <v>0</v>
      </c>
      <c r="S152" s="136">
        <v>0</v>
      </c>
      <c r="T152" s="137">
        <f>S152*H152</f>
        <v>0</v>
      </c>
      <c r="AR152" s="138" t="s">
        <v>153</v>
      </c>
      <c r="AT152" s="138" t="s">
        <v>165</v>
      </c>
      <c r="AU152" s="138" t="s">
        <v>85</v>
      </c>
      <c r="AY152" s="18" t="s">
        <v>137</v>
      </c>
      <c r="BE152" s="139">
        <f>IF(N152="základní",J152,0)</f>
        <v>0</v>
      </c>
      <c r="BF152" s="139">
        <f>IF(N152="snížená",J152,0)</f>
        <v>0</v>
      </c>
      <c r="BG152" s="139">
        <f>IF(N152="zákl. přenesená",J152,0)</f>
        <v>0</v>
      </c>
      <c r="BH152" s="139">
        <f>IF(N152="sníž. přenesená",J152,0)</f>
        <v>0</v>
      </c>
      <c r="BI152" s="139">
        <f>IF(N152="nulová",J152,0)</f>
        <v>0</v>
      </c>
      <c r="BJ152" s="18" t="s">
        <v>85</v>
      </c>
      <c r="BK152" s="139">
        <f>ROUND(I152*H152,2)</f>
        <v>0</v>
      </c>
      <c r="BL152" s="18" t="s">
        <v>153</v>
      </c>
      <c r="BM152" s="138" t="s">
        <v>2865</v>
      </c>
    </row>
    <row r="153" spans="2:65" s="1" customFormat="1" ht="29.25">
      <c r="B153" s="33"/>
      <c r="D153" s="140" t="s">
        <v>147</v>
      </c>
      <c r="F153" s="141" t="s">
        <v>2866</v>
      </c>
      <c r="I153" s="142"/>
      <c r="L153" s="33"/>
      <c r="M153" s="143"/>
      <c r="T153" s="54"/>
      <c r="AT153" s="18" t="s">
        <v>147</v>
      </c>
      <c r="AU153" s="18" t="s">
        <v>85</v>
      </c>
    </row>
    <row r="154" spans="2:65" s="1" customFormat="1" ht="19.5">
      <c r="B154" s="33"/>
      <c r="D154" s="140" t="s">
        <v>149</v>
      </c>
      <c r="F154" s="144" t="s">
        <v>2845</v>
      </c>
      <c r="I154" s="142"/>
      <c r="L154" s="33"/>
      <c r="M154" s="143"/>
      <c r="T154" s="54"/>
      <c r="AT154" s="18" t="s">
        <v>149</v>
      </c>
      <c r="AU154" s="18" t="s">
        <v>85</v>
      </c>
    </row>
    <row r="155" spans="2:65" s="12" customFormat="1" ht="11.25">
      <c r="B155" s="154"/>
      <c r="D155" s="140" t="s">
        <v>253</v>
      </c>
      <c r="E155" s="155" t="s">
        <v>21</v>
      </c>
      <c r="F155" s="156" t="s">
        <v>2867</v>
      </c>
      <c r="H155" s="157">
        <v>22</v>
      </c>
      <c r="I155" s="158"/>
      <c r="L155" s="154"/>
      <c r="M155" s="192"/>
      <c r="N155" s="193"/>
      <c r="O155" s="193"/>
      <c r="P155" s="193"/>
      <c r="Q155" s="193"/>
      <c r="R155" s="193"/>
      <c r="S155" s="193"/>
      <c r="T155" s="194"/>
      <c r="AT155" s="155" t="s">
        <v>253</v>
      </c>
      <c r="AU155" s="155" t="s">
        <v>85</v>
      </c>
      <c r="AV155" s="12" t="s">
        <v>87</v>
      </c>
      <c r="AW155" s="12" t="s">
        <v>38</v>
      </c>
      <c r="AX155" s="12" t="s">
        <v>85</v>
      </c>
      <c r="AY155" s="155" t="s">
        <v>137</v>
      </c>
    </row>
    <row r="156" spans="2:65" s="1" customFormat="1" ht="6.95" customHeight="1">
      <c r="B156" s="42"/>
      <c r="C156" s="43"/>
      <c r="D156" s="43"/>
      <c r="E156" s="43"/>
      <c r="F156" s="43"/>
      <c r="G156" s="43"/>
      <c r="H156" s="43"/>
      <c r="I156" s="43"/>
      <c r="J156" s="43"/>
      <c r="K156" s="43"/>
      <c r="L156" s="33"/>
    </row>
  </sheetData>
  <sheetProtection algorithmName="SHA-512" hashValue="IGXbcIpHtYD0QFxTDPqrpioH3nmdD5qHipzze/BilGnrkChP4YOfGm22An/sv4FDFSSqu8HG+0He6YgnKj88oQ==" saltValue="D+TmBzdOvfcLYXagW5mLJQwlMK2flpxr7fQ97uXhxAKo6j3PxybcXRoYl5DYXlYUrUWLBa601fGDaLtV/TYRwg==" spinCount="100000" sheet="1" objects="1" scenarios="1" formatColumns="0" formatRows="0" autoFilter="0"/>
  <autoFilter ref="C84:K155" xr:uid="{00000000-0009-0000-0000-000004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101" r:id="rId1" xr:uid="{00000000-0004-0000-0400-000000000000}"/>
    <hyperlink ref="F111" r:id="rId2" xr:uid="{00000000-0004-0000-0400-00000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1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AT2" s="18" t="s">
        <v>99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pans="2:46" ht="24.95" customHeight="1">
      <c r="B4" s="21"/>
      <c r="D4" s="22" t="s">
        <v>100</v>
      </c>
      <c r="L4" s="21"/>
      <c r="M4" s="86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25" t="str">
        <f>'Rekapitulace stavby'!K6</f>
        <v>PK Roztoky – rekonstrukce</v>
      </c>
      <c r="F7" s="326"/>
      <c r="G7" s="326"/>
      <c r="H7" s="326"/>
      <c r="L7" s="21"/>
    </row>
    <row r="8" spans="2:46" s="1" customFormat="1" ht="12" customHeight="1">
      <c r="B8" s="33"/>
      <c r="D8" s="28" t="s">
        <v>101</v>
      </c>
      <c r="L8" s="33"/>
    </row>
    <row r="9" spans="2:46" s="1" customFormat="1" ht="16.5" customHeight="1">
      <c r="B9" s="33"/>
      <c r="E9" s="288" t="s">
        <v>2868</v>
      </c>
      <c r="F9" s="327"/>
      <c r="G9" s="327"/>
      <c r="H9" s="327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21</v>
      </c>
      <c r="L11" s="33"/>
    </row>
    <row r="12" spans="2:46" s="1" customFormat="1" ht="12" customHeight="1">
      <c r="B12" s="33"/>
      <c r="D12" s="28" t="s">
        <v>22</v>
      </c>
      <c r="F12" s="26" t="s">
        <v>2869</v>
      </c>
      <c r="I12" s="28" t="s">
        <v>24</v>
      </c>
      <c r="J12" s="50" t="str">
        <f>'Rekapitulace stavby'!AN8</f>
        <v>9. 7. 2025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26</v>
      </c>
      <c r="I14" s="28" t="s">
        <v>27</v>
      </c>
      <c r="J14" s="26" t="s">
        <v>28</v>
      </c>
      <c r="L14" s="33"/>
    </row>
    <row r="15" spans="2:46" s="1" customFormat="1" ht="18" customHeight="1">
      <c r="B15" s="33"/>
      <c r="E15" s="26" t="s">
        <v>29</v>
      </c>
      <c r="I15" s="28" t="s">
        <v>30</v>
      </c>
      <c r="J15" s="26" t="s">
        <v>31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32</v>
      </c>
      <c r="I17" s="28" t="s">
        <v>27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28" t="str">
        <f>'Rekapitulace stavby'!E14</f>
        <v>Vyplň údaj</v>
      </c>
      <c r="F18" s="309"/>
      <c r="G18" s="309"/>
      <c r="H18" s="309"/>
      <c r="I18" s="28" t="s">
        <v>30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34</v>
      </c>
      <c r="I20" s="28" t="s">
        <v>27</v>
      </c>
      <c r="J20" s="26" t="s">
        <v>35</v>
      </c>
      <c r="L20" s="33"/>
    </row>
    <row r="21" spans="2:12" s="1" customFormat="1" ht="18" customHeight="1">
      <c r="B21" s="33"/>
      <c r="E21" s="26" t="s">
        <v>36</v>
      </c>
      <c r="I21" s="28" t="s">
        <v>30</v>
      </c>
      <c r="J21" s="26" t="s">
        <v>37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39</v>
      </c>
      <c r="I23" s="28" t="s">
        <v>27</v>
      </c>
      <c r="J23" s="26" t="s">
        <v>21</v>
      </c>
      <c r="L23" s="33"/>
    </row>
    <row r="24" spans="2:12" s="1" customFormat="1" ht="18" customHeight="1">
      <c r="B24" s="33"/>
      <c r="E24" s="26" t="s">
        <v>40</v>
      </c>
      <c r="I24" s="28" t="s">
        <v>30</v>
      </c>
      <c r="J24" s="26" t="s">
        <v>21</v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41</v>
      </c>
      <c r="L26" s="33"/>
    </row>
    <row r="27" spans="2:12" s="7" customFormat="1" ht="16.5" customHeight="1">
      <c r="B27" s="87"/>
      <c r="E27" s="314" t="s">
        <v>21</v>
      </c>
      <c r="F27" s="314"/>
      <c r="G27" s="314"/>
      <c r="H27" s="314"/>
      <c r="L27" s="87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43</v>
      </c>
      <c r="J30" s="64">
        <f>ROUND(J83,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45</v>
      </c>
      <c r="I32" s="36" t="s">
        <v>44</v>
      </c>
      <c r="J32" s="36" t="s">
        <v>46</v>
      </c>
      <c r="L32" s="33"/>
    </row>
    <row r="33" spans="2:12" s="1" customFormat="1" ht="14.45" customHeight="1">
      <c r="B33" s="33"/>
      <c r="D33" s="53" t="s">
        <v>47</v>
      </c>
      <c r="E33" s="28" t="s">
        <v>48</v>
      </c>
      <c r="F33" s="89">
        <f>ROUND((SUM(BE83:BE113)),  2)</f>
        <v>0</v>
      </c>
      <c r="I33" s="90">
        <v>0.21</v>
      </c>
      <c r="J33" s="89">
        <f>ROUND(((SUM(BE83:BE113))*I33),  2)</f>
        <v>0</v>
      </c>
      <c r="L33" s="33"/>
    </row>
    <row r="34" spans="2:12" s="1" customFormat="1" ht="14.45" customHeight="1">
      <c r="B34" s="33"/>
      <c r="E34" s="28" t="s">
        <v>49</v>
      </c>
      <c r="F34" s="89">
        <f>ROUND((SUM(BF83:BF113)),  2)</f>
        <v>0</v>
      </c>
      <c r="I34" s="90">
        <v>0.12</v>
      </c>
      <c r="J34" s="89">
        <f>ROUND(((SUM(BF83:BF113))*I34),  2)</f>
        <v>0</v>
      </c>
      <c r="L34" s="33"/>
    </row>
    <row r="35" spans="2:12" s="1" customFormat="1" ht="14.45" hidden="1" customHeight="1">
      <c r="B35" s="33"/>
      <c r="E35" s="28" t="s">
        <v>50</v>
      </c>
      <c r="F35" s="89">
        <f>ROUND((SUM(BG83:BG113)),  2)</f>
        <v>0</v>
      </c>
      <c r="I35" s="90">
        <v>0.21</v>
      </c>
      <c r="J35" s="89">
        <f>0</f>
        <v>0</v>
      </c>
      <c r="L35" s="33"/>
    </row>
    <row r="36" spans="2:12" s="1" customFormat="1" ht="14.45" hidden="1" customHeight="1">
      <c r="B36" s="33"/>
      <c r="E36" s="28" t="s">
        <v>51</v>
      </c>
      <c r="F36" s="89">
        <f>ROUND((SUM(BH83:BH113)),  2)</f>
        <v>0</v>
      </c>
      <c r="I36" s="90">
        <v>0.12</v>
      </c>
      <c r="J36" s="89">
        <f>0</f>
        <v>0</v>
      </c>
      <c r="L36" s="33"/>
    </row>
    <row r="37" spans="2:12" s="1" customFormat="1" ht="14.45" hidden="1" customHeight="1">
      <c r="B37" s="33"/>
      <c r="E37" s="28" t="s">
        <v>52</v>
      </c>
      <c r="F37" s="89">
        <f>ROUND((SUM(BI83:BI113)),  2)</f>
        <v>0</v>
      </c>
      <c r="I37" s="90">
        <v>0</v>
      </c>
      <c r="J37" s="89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1"/>
      <c r="D39" s="92" t="s">
        <v>53</v>
      </c>
      <c r="E39" s="55"/>
      <c r="F39" s="55"/>
      <c r="G39" s="93" t="s">
        <v>54</v>
      </c>
      <c r="H39" s="94" t="s">
        <v>55</v>
      </c>
      <c r="I39" s="55"/>
      <c r="J39" s="95">
        <f>SUM(J30:J37)</f>
        <v>0</v>
      </c>
      <c r="K39" s="96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104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25" t="str">
        <f>E7</f>
        <v>PK Roztoky – rekonstrukce</v>
      </c>
      <c r="F48" s="326"/>
      <c r="G48" s="326"/>
      <c r="H48" s="326"/>
      <c r="L48" s="33"/>
    </row>
    <row r="49" spans="2:47" s="1" customFormat="1" ht="12" customHeight="1">
      <c r="B49" s="33"/>
      <c r="C49" s="28" t="s">
        <v>101</v>
      </c>
      <c r="L49" s="33"/>
    </row>
    <row r="50" spans="2:47" s="1" customFormat="1" ht="16.5" customHeight="1">
      <c r="B50" s="33"/>
      <c r="E50" s="288" t="str">
        <f>E9</f>
        <v>VON - Vedlejší a ostatní náklady</v>
      </c>
      <c r="F50" s="327"/>
      <c r="G50" s="327"/>
      <c r="H50" s="327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22</v>
      </c>
      <c r="F52" s="26" t="str">
        <f>F12</f>
        <v>PK Roztoky</v>
      </c>
      <c r="I52" s="28" t="s">
        <v>24</v>
      </c>
      <c r="J52" s="50" t="str">
        <f>IF(J12="","",J12)</f>
        <v>9. 7. 2025</v>
      </c>
      <c r="L52" s="33"/>
    </row>
    <row r="53" spans="2:47" s="1" customFormat="1" ht="6.95" customHeight="1">
      <c r="B53" s="33"/>
      <c r="L53" s="33"/>
    </row>
    <row r="54" spans="2:47" s="1" customFormat="1" ht="15.2" customHeight="1">
      <c r="B54" s="33"/>
      <c r="C54" s="28" t="s">
        <v>26</v>
      </c>
      <c r="F54" s="26" t="str">
        <f>E15</f>
        <v>Povodí Vltavy, státní podnik</v>
      </c>
      <c r="I54" s="28" t="s">
        <v>34</v>
      </c>
      <c r="J54" s="31" t="str">
        <f>E21</f>
        <v>AQUATIS a. s.</v>
      </c>
      <c r="L54" s="33"/>
    </row>
    <row r="55" spans="2:47" s="1" customFormat="1" ht="15.2" customHeight="1">
      <c r="B55" s="33"/>
      <c r="C55" s="28" t="s">
        <v>32</v>
      </c>
      <c r="F55" s="26" t="str">
        <f>IF(E18="","",E18)</f>
        <v>Vyplň údaj</v>
      </c>
      <c r="I55" s="28" t="s">
        <v>39</v>
      </c>
      <c r="J55" s="31" t="str">
        <f>E24</f>
        <v>Bc. Aneta Patková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105</v>
      </c>
      <c r="D57" s="91"/>
      <c r="E57" s="91"/>
      <c r="F57" s="91"/>
      <c r="G57" s="91"/>
      <c r="H57" s="91"/>
      <c r="I57" s="91"/>
      <c r="J57" s="98" t="s">
        <v>106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99" t="s">
        <v>75</v>
      </c>
      <c r="J59" s="64">
        <f>J83</f>
        <v>0</v>
      </c>
      <c r="L59" s="33"/>
      <c r="AU59" s="18" t="s">
        <v>107</v>
      </c>
    </row>
    <row r="60" spans="2:47" s="8" customFormat="1" ht="24.95" customHeight="1">
      <c r="B60" s="100"/>
      <c r="D60" s="101" t="s">
        <v>2870</v>
      </c>
      <c r="E60" s="102"/>
      <c r="F60" s="102"/>
      <c r="G60" s="102"/>
      <c r="H60" s="102"/>
      <c r="I60" s="102"/>
      <c r="J60" s="103">
        <f>J84</f>
        <v>0</v>
      </c>
      <c r="L60" s="100"/>
    </row>
    <row r="61" spans="2:47" s="9" customFormat="1" ht="19.899999999999999" customHeight="1">
      <c r="B61" s="104"/>
      <c r="D61" s="105" t="s">
        <v>2871</v>
      </c>
      <c r="E61" s="106"/>
      <c r="F61" s="106"/>
      <c r="G61" s="106"/>
      <c r="H61" s="106"/>
      <c r="I61" s="106"/>
      <c r="J61" s="107">
        <f>J85</f>
        <v>0</v>
      </c>
      <c r="L61" s="104"/>
    </row>
    <row r="62" spans="2:47" s="9" customFormat="1" ht="19.899999999999999" customHeight="1">
      <c r="B62" s="104"/>
      <c r="D62" s="105" t="s">
        <v>2872</v>
      </c>
      <c r="E62" s="106"/>
      <c r="F62" s="106"/>
      <c r="G62" s="106"/>
      <c r="H62" s="106"/>
      <c r="I62" s="106"/>
      <c r="J62" s="107">
        <f>J97</f>
        <v>0</v>
      </c>
      <c r="L62" s="104"/>
    </row>
    <row r="63" spans="2:47" s="9" customFormat="1" ht="19.899999999999999" customHeight="1">
      <c r="B63" s="104"/>
      <c r="D63" s="105" t="s">
        <v>2873</v>
      </c>
      <c r="E63" s="106"/>
      <c r="F63" s="106"/>
      <c r="G63" s="106"/>
      <c r="H63" s="106"/>
      <c r="I63" s="106"/>
      <c r="J63" s="107">
        <f>J100</f>
        <v>0</v>
      </c>
      <c r="L63" s="104"/>
    </row>
    <row r="64" spans="2:47" s="1" customFormat="1" ht="21.75" customHeight="1">
      <c r="B64" s="33"/>
      <c r="L64" s="33"/>
    </row>
    <row r="65" spans="2:12" s="1" customFormat="1" ht="6.95" customHeight="1"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33"/>
    </row>
    <row r="69" spans="2:12" s="1" customFormat="1" ht="6.95" customHeight="1">
      <c r="B69" s="44"/>
      <c r="C69" s="45"/>
      <c r="D69" s="45"/>
      <c r="E69" s="45"/>
      <c r="F69" s="45"/>
      <c r="G69" s="45"/>
      <c r="H69" s="45"/>
      <c r="I69" s="45"/>
      <c r="J69" s="45"/>
      <c r="K69" s="45"/>
      <c r="L69" s="33"/>
    </row>
    <row r="70" spans="2:12" s="1" customFormat="1" ht="24.95" customHeight="1">
      <c r="B70" s="33"/>
      <c r="C70" s="22" t="s">
        <v>122</v>
      </c>
      <c r="L70" s="33"/>
    </row>
    <row r="71" spans="2:12" s="1" customFormat="1" ht="6.95" customHeight="1">
      <c r="B71" s="33"/>
      <c r="L71" s="33"/>
    </row>
    <row r="72" spans="2:12" s="1" customFormat="1" ht="12" customHeight="1">
      <c r="B72" s="33"/>
      <c r="C72" s="28" t="s">
        <v>16</v>
      </c>
      <c r="L72" s="33"/>
    </row>
    <row r="73" spans="2:12" s="1" customFormat="1" ht="16.5" customHeight="1">
      <c r="B73" s="33"/>
      <c r="E73" s="325" t="str">
        <f>E7</f>
        <v>PK Roztoky – rekonstrukce</v>
      </c>
      <c r="F73" s="326"/>
      <c r="G73" s="326"/>
      <c r="H73" s="326"/>
      <c r="L73" s="33"/>
    </row>
    <row r="74" spans="2:12" s="1" customFormat="1" ht="12" customHeight="1">
      <c r="B74" s="33"/>
      <c r="C74" s="28" t="s">
        <v>101</v>
      </c>
      <c r="L74" s="33"/>
    </row>
    <row r="75" spans="2:12" s="1" customFormat="1" ht="16.5" customHeight="1">
      <c r="B75" s="33"/>
      <c r="E75" s="288" t="str">
        <f>E9</f>
        <v>VON - Vedlejší a ostatní náklady</v>
      </c>
      <c r="F75" s="327"/>
      <c r="G75" s="327"/>
      <c r="H75" s="327"/>
      <c r="L75" s="33"/>
    </row>
    <row r="76" spans="2:12" s="1" customFormat="1" ht="6.95" customHeight="1">
      <c r="B76" s="33"/>
      <c r="L76" s="33"/>
    </row>
    <row r="77" spans="2:12" s="1" customFormat="1" ht="12" customHeight="1">
      <c r="B77" s="33"/>
      <c r="C77" s="28" t="s">
        <v>22</v>
      </c>
      <c r="F77" s="26" t="str">
        <f>F12</f>
        <v>PK Roztoky</v>
      </c>
      <c r="I77" s="28" t="s">
        <v>24</v>
      </c>
      <c r="J77" s="50" t="str">
        <f>IF(J12="","",J12)</f>
        <v>9. 7. 2025</v>
      </c>
      <c r="L77" s="33"/>
    </row>
    <row r="78" spans="2:12" s="1" customFormat="1" ht="6.95" customHeight="1">
      <c r="B78" s="33"/>
      <c r="L78" s="33"/>
    </row>
    <row r="79" spans="2:12" s="1" customFormat="1" ht="15.2" customHeight="1">
      <c r="B79" s="33"/>
      <c r="C79" s="28" t="s">
        <v>26</v>
      </c>
      <c r="F79" s="26" t="str">
        <f>E15</f>
        <v>Povodí Vltavy, státní podnik</v>
      </c>
      <c r="I79" s="28" t="s">
        <v>34</v>
      </c>
      <c r="J79" s="31" t="str">
        <f>E21</f>
        <v>AQUATIS a. s.</v>
      </c>
      <c r="L79" s="33"/>
    </row>
    <row r="80" spans="2:12" s="1" customFormat="1" ht="15.2" customHeight="1">
      <c r="B80" s="33"/>
      <c r="C80" s="28" t="s">
        <v>32</v>
      </c>
      <c r="F80" s="26" t="str">
        <f>IF(E18="","",E18)</f>
        <v>Vyplň údaj</v>
      </c>
      <c r="I80" s="28" t="s">
        <v>39</v>
      </c>
      <c r="J80" s="31" t="str">
        <f>E24</f>
        <v>Bc. Aneta Patková</v>
      </c>
      <c r="L80" s="33"/>
    </row>
    <row r="81" spans="2:65" s="1" customFormat="1" ht="10.35" customHeight="1">
      <c r="B81" s="33"/>
      <c r="L81" s="33"/>
    </row>
    <row r="82" spans="2:65" s="10" customFormat="1" ht="29.25" customHeight="1">
      <c r="B82" s="108"/>
      <c r="C82" s="109" t="s">
        <v>123</v>
      </c>
      <c r="D82" s="110" t="s">
        <v>62</v>
      </c>
      <c r="E82" s="110" t="s">
        <v>58</v>
      </c>
      <c r="F82" s="110" t="s">
        <v>59</v>
      </c>
      <c r="G82" s="110" t="s">
        <v>124</v>
      </c>
      <c r="H82" s="110" t="s">
        <v>125</v>
      </c>
      <c r="I82" s="110" t="s">
        <v>126</v>
      </c>
      <c r="J82" s="110" t="s">
        <v>106</v>
      </c>
      <c r="K82" s="111" t="s">
        <v>127</v>
      </c>
      <c r="L82" s="108"/>
      <c r="M82" s="57" t="s">
        <v>21</v>
      </c>
      <c r="N82" s="58" t="s">
        <v>47</v>
      </c>
      <c r="O82" s="58" t="s">
        <v>128</v>
      </c>
      <c r="P82" s="58" t="s">
        <v>129</v>
      </c>
      <c r="Q82" s="58" t="s">
        <v>130</v>
      </c>
      <c r="R82" s="58" t="s">
        <v>131</v>
      </c>
      <c r="S82" s="58" t="s">
        <v>132</v>
      </c>
      <c r="T82" s="59" t="s">
        <v>133</v>
      </c>
    </row>
    <row r="83" spans="2:65" s="1" customFormat="1" ht="22.9" customHeight="1">
      <c r="B83" s="33"/>
      <c r="C83" s="62" t="s">
        <v>134</v>
      </c>
      <c r="J83" s="112">
        <f>BK83</f>
        <v>0</v>
      </c>
      <c r="L83" s="33"/>
      <c r="M83" s="60"/>
      <c r="N83" s="51"/>
      <c r="O83" s="51"/>
      <c r="P83" s="113">
        <f>P84</f>
        <v>0</v>
      </c>
      <c r="Q83" s="51"/>
      <c r="R83" s="113">
        <f>R84</f>
        <v>0</v>
      </c>
      <c r="S83" s="51"/>
      <c r="T83" s="114">
        <f>T84</f>
        <v>0</v>
      </c>
      <c r="AT83" s="18" t="s">
        <v>76</v>
      </c>
      <c r="AU83" s="18" t="s">
        <v>107</v>
      </c>
      <c r="BK83" s="115">
        <f>BK84</f>
        <v>0</v>
      </c>
    </row>
    <row r="84" spans="2:65" s="11" customFormat="1" ht="25.9" customHeight="1">
      <c r="B84" s="116"/>
      <c r="D84" s="117" t="s">
        <v>76</v>
      </c>
      <c r="E84" s="118" t="s">
        <v>2874</v>
      </c>
      <c r="F84" s="118" t="s">
        <v>2875</v>
      </c>
      <c r="I84" s="119"/>
      <c r="J84" s="120">
        <f>BK84</f>
        <v>0</v>
      </c>
      <c r="L84" s="116"/>
      <c r="M84" s="121"/>
      <c r="P84" s="122">
        <f>P85+P97+P100</f>
        <v>0</v>
      </c>
      <c r="R84" s="122">
        <f>R85+R97+R100</f>
        <v>0</v>
      </c>
      <c r="T84" s="123">
        <f>T85+T97+T100</f>
        <v>0</v>
      </c>
      <c r="AR84" s="117" t="s">
        <v>164</v>
      </c>
      <c r="AT84" s="124" t="s">
        <v>76</v>
      </c>
      <c r="AU84" s="124" t="s">
        <v>77</v>
      </c>
      <c r="AY84" s="117" t="s">
        <v>137</v>
      </c>
      <c r="BK84" s="125">
        <f>BK85+BK97+BK100</f>
        <v>0</v>
      </c>
    </row>
    <row r="85" spans="2:65" s="11" customFormat="1" ht="22.9" customHeight="1">
      <c r="B85" s="116"/>
      <c r="D85" s="117" t="s">
        <v>76</v>
      </c>
      <c r="E85" s="161" t="s">
        <v>2876</v>
      </c>
      <c r="F85" s="161" t="s">
        <v>2877</v>
      </c>
      <c r="I85" s="119"/>
      <c r="J85" s="162">
        <f>BK85</f>
        <v>0</v>
      </c>
      <c r="L85" s="116"/>
      <c r="M85" s="121"/>
      <c r="P85" s="122">
        <f>SUM(P86:P96)</f>
        <v>0</v>
      </c>
      <c r="R85" s="122">
        <f>SUM(R86:R96)</f>
        <v>0</v>
      </c>
      <c r="T85" s="123">
        <f>SUM(T86:T96)</f>
        <v>0</v>
      </c>
      <c r="AR85" s="117" t="s">
        <v>164</v>
      </c>
      <c r="AT85" s="124" t="s">
        <v>76</v>
      </c>
      <c r="AU85" s="124" t="s">
        <v>85</v>
      </c>
      <c r="AY85" s="117" t="s">
        <v>137</v>
      </c>
      <c r="BK85" s="125">
        <f>SUM(BK86:BK96)</f>
        <v>0</v>
      </c>
    </row>
    <row r="86" spans="2:65" s="1" customFormat="1" ht="16.5" customHeight="1">
      <c r="B86" s="33"/>
      <c r="C86" s="145" t="s">
        <v>85</v>
      </c>
      <c r="D86" s="145" t="s">
        <v>165</v>
      </c>
      <c r="E86" s="146" t="s">
        <v>2878</v>
      </c>
      <c r="F86" s="147" t="s">
        <v>2879</v>
      </c>
      <c r="G86" s="148" t="s">
        <v>168</v>
      </c>
      <c r="H86" s="149">
        <v>1</v>
      </c>
      <c r="I86" s="150"/>
      <c r="J86" s="151">
        <f>ROUND(I86*H86,2)</f>
        <v>0</v>
      </c>
      <c r="K86" s="147" t="s">
        <v>21</v>
      </c>
      <c r="L86" s="33"/>
      <c r="M86" s="152" t="s">
        <v>21</v>
      </c>
      <c r="N86" s="153" t="s">
        <v>48</v>
      </c>
      <c r="P86" s="136">
        <f>O86*H86</f>
        <v>0</v>
      </c>
      <c r="Q86" s="136">
        <v>0</v>
      </c>
      <c r="R86" s="136">
        <f>Q86*H86</f>
        <v>0</v>
      </c>
      <c r="S86" s="136">
        <v>0</v>
      </c>
      <c r="T86" s="137">
        <f>S86*H86</f>
        <v>0</v>
      </c>
      <c r="AR86" s="138" t="s">
        <v>2880</v>
      </c>
      <c r="AT86" s="138" t="s">
        <v>165</v>
      </c>
      <c r="AU86" s="138" t="s">
        <v>87</v>
      </c>
      <c r="AY86" s="18" t="s">
        <v>137</v>
      </c>
      <c r="BE86" s="139">
        <f>IF(N86="základní",J86,0)</f>
        <v>0</v>
      </c>
      <c r="BF86" s="139">
        <f>IF(N86="snížená",J86,0)</f>
        <v>0</v>
      </c>
      <c r="BG86" s="139">
        <f>IF(N86="zákl. přenesená",J86,0)</f>
        <v>0</v>
      </c>
      <c r="BH86" s="139">
        <f>IF(N86="sníž. přenesená",J86,0)</f>
        <v>0</v>
      </c>
      <c r="BI86" s="139">
        <f>IF(N86="nulová",J86,0)</f>
        <v>0</v>
      </c>
      <c r="BJ86" s="18" t="s">
        <v>85</v>
      </c>
      <c r="BK86" s="139">
        <f>ROUND(I86*H86,2)</f>
        <v>0</v>
      </c>
      <c r="BL86" s="18" t="s">
        <v>2880</v>
      </c>
      <c r="BM86" s="138" t="s">
        <v>2881</v>
      </c>
    </row>
    <row r="87" spans="2:65" s="1" customFormat="1" ht="11.25">
      <c r="B87" s="33"/>
      <c r="D87" s="140" t="s">
        <v>147</v>
      </c>
      <c r="F87" s="141" t="s">
        <v>2879</v>
      </c>
      <c r="I87" s="142"/>
      <c r="L87" s="33"/>
      <c r="M87" s="143"/>
      <c r="T87" s="54"/>
      <c r="AT87" s="18" t="s">
        <v>147</v>
      </c>
      <c r="AU87" s="18" t="s">
        <v>87</v>
      </c>
    </row>
    <row r="88" spans="2:65" s="1" customFormat="1" ht="16.5" customHeight="1">
      <c r="B88" s="33"/>
      <c r="C88" s="145" t="s">
        <v>87</v>
      </c>
      <c r="D88" s="145" t="s">
        <v>165</v>
      </c>
      <c r="E88" s="146" t="s">
        <v>2882</v>
      </c>
      <c r="F88" s="147" t="s">
        <v>2883</v>
      </c>
      <c r="G88" s="148" t="s">
        <v>168</v>
      </c>
      <c r="H88" s="149">
        <v>1</v>
      </c>
      <c r="I88" s="150"/>
      <c r="J88" s="151">
        <f>ROUND(I88*H88,2)</f>
        <v>0</v>
      </c>
      <c r="K88" s="147" t="s">
        <v>21</v>
      </c>
      <c r="L88" s="33"/>
      <c r="M88" s="152" t="s">
        <v>21</v>
      </c>
      <c r="N88" s="153" t="s">
        <v>48</v>
      </c>
      <c r="P88" s="136">
        <f>O88*H88</f>
        <v>0</v>
      </c>
      <c r="Q88" s="136">
        <v>0</v>
      </c>
      <c r="R88" s="136">
        <f>Q88*H88</f>
        <v>0</v>
      </c>
      <c r="S88" s="136">
        <v>0</v>
      </c>
      <c r="T88" s="137">
        <f>S88*H88</f>
        <v>0</v>
      </c>
      <c r="AR88" s="138" t="s">
        <v>2880</v>
      </c>
      <c r="AT88" s="138" t="s">
        <v>165</v>
      </c>
      <c r="AU88" s="138" t="s">
        <v>87</v>
      </c>
      <c r="AY88" s="18" t="s">
        <v>137</v>
      </c>
      <c r="BE88" s="139">
        <f>IF(N88="základní",J88,0)</f>
        <v>0</v>
      </c>
      <c r="BF88" s="139">
        <f>IF(N88="snížená",J88,0)</f>
        <v>0</v>
      </c>
      <c r="BG88" s="139">
        <f>IF(N88="zákl. přenesená",J88,0)</f>
        <v>0</v>
      </c>
      <c r="BH88" s="139">
        <f>IF(N88="sníž. přenesená",J88,0)</f>
        <v>0</v>
      </c>
      <c r="BI88" s="139">
        <f>IF(N88="nulová",J88,0)</f>
        <v>0</v>
      </c>
      <c r="BJ88" s="18" t="s">
        <v>85</v>
      </c>
      <c r="BK88" s="139">
        <f>ROUND(I88*H88,2)</f>
        <v>0</v>
      </c>
      <c r="BL88" s="18" t="s">
        <v>2880</v>
      </c>
      <c r="BM88" s="138" t="s">
        <v>2884</v>
      </c>
    </row>
    <row r="89" spans="2:65" s="1" customFormat="1" ht="11.25">
      <c r="B89" s="33"/>
      <c r="D89" s="140" t="s">
        <v>147</v>
      </c>
      <c r="F89" s="141" t="s">
        <v>2883</v>
      </c>
      <c r="I89" s="142"/>
      <c r="L89" s="33"/>
      <c r="M89" s="143"/>
      <c r="T89" s="54"/>
      <c r="AT89" s="18" t="s">
        <v>147</v>
      </c>
      <c r="AU89" s="18" t="s">
        <v>87</v>
      </c>
    </row>
    <row r="90" spans="2:65" s="1" customFormat="1" ht="24.2" customHeight="1">
      <c r="B90" s="33"/>
      <c r="C90" s="145" t="s">
        <v>140</v>
      </c>
      <c r="D90" s="145" t="s">
        <v>165</v>
      </c>
      <c r="E90" s="146" t="s">
        <v>2885</v>
      </c>
      <c r="F90" s="147" t="s">
        <v>2886</v>
      </c>
      <c r="G90" s="148" t="s">
        <v>168</v>
      </c>
      <c r="H90" s="149">
        <v>1</v>
      </c>
      <c r="I90" s="150"/>
      <c r="J90" s="151">
        <f>ROUND(I90*H90,2)</f>
        <v>0</v>
      </c>
      <c r="K90" s="147" t="s">
        <v>21</v>
      </c>
      <c r="L90" s="33"/>
      <c r="M90" s="152" t="s">
        <v>21</v>
      </c>
      <c r="N90" s="153" t="s">
        <v>48</v>
      </c>
      <c r="P90" s="136">
        <f>O90*H90</f>
        <v>0</v>
      </c>
      <c r="Q90" s="136">
        <v>0</v>
      </c>
      <c r="R90" s="136">
        <f>Q90*H90</f>
        <v>0</v>
      </c>
      <c r="S90" s="136">
        <v>0</v>
      </c>
      <c r="T90" s="137">
        <f>S90*H90</f>
        <v>0</v>
      </c>
      <c r="AR90" s="138" t="s">
        <v>2880</v>
      </c>
      <c r="AT90" s="138" t="s">
        <v>165</v>
      </c>
      <c r="AU90" s="138" t="s">
        <v>87</v>
      </c>
      <c r="AY90" s="18" t="s">
        <v>137</v>
      </c>
      <c r="BE90" s="139">
        <f>IF(N90="základní",J90,0)</f>
        <v>0</v>
      </c>
      <c r="BF90" s="139">
        <f>IF(N90="snížená",J90,0)</f>
        <v>0</v>
      </c>
      <c r="BG90" s="139">
        <f>IF(N90="zákl. přenesená",J90,0)</f>
        <v>0</v>
      </c>
      <c r="BH90" s="139">
        <f>IF(N90="sníž. přenesená",J90,0)</f>
        <v>0</v>
      </c>
      <c r="BI90" s="139">
        <f>IF(N90="nulová",J90,0)</f>
        <v>0</v>
      </c>
      <c r="BJ90" s="18" t="s">
        <v>85</v>
      </c>
      <c r="BK90" s="139">
        <f>ROUND(I90*H90,2)</f>
        <v>0</v>
      </c>
      <c r="BL90" s="18" t="s">
        <v>2880</v>
      </c>
      <c r="BM90" s="138" t="s">
        <v>2887</v>
      </c>
    </row>
    <row r="91" spans="2:65" s="1" customFormat="1" ht="11.25">
      <c r="B91" s="33"/>
      <c r="D91" s="140" t="s">
        <v>147</v>
      </c>
      <c r="F91" s="141" t="s">
        <v>2886</v>
      </c>
      <c r="I91" s="142"/>
      <c r="L91" s="33"/>
      <c r="M91" s="143"/>
      <c r="T91" s="54"/>
      <c r="AT91" s="18" t="s">
        <v>147</v>
      </c>
      <c r="AU91" s="18" t="s">
        <v>87</v>
      </c>
    </row>
    <row r="92" spans="2:65" s="1" customFormat="1" ht="16.5" customHeight="1">
      <c r="B92" s="33"/>
      <c r="C92" s="145" t="s">
        <v>153</v>
      </c>
      <c r="D92" s="145" t="s">
        <v>165</v>
      </c>
      <c r="E92" s="146" t="s">
        <v>2888</v>
      </c>
      <c r="F92" s="147" t="s">
        <v>2889</v>
      </c>
      <c r="G92" s="148" t="s">
        <v>168</v>
      </c>
      <c r="H92" s="149">
        <v>1</v>
      </c>
      <c r="I92" s="150"/>
      <c r="J92" s="151">
        <f>ROUND(I92*H92,2)</f>
        <v>0</v>
      </c>
      <c r="K92" s="147" t="s">
        <v>21</v>
      </c>
      <c r="L92" s="33"/>
      <c r="M92" s="152" t="s">
        <v>21</v>
      </c>
      <c r="N92" s="153" t="s">
        <v>48</v>
      </c>
      <c r="P92" s="136">
        <f>O92*H92</f>
        <v>0</v>
      </c>
      <c r="Q92" s="136">
        <v>0</v>
      </c>
      <c r="R92" s="136">
        <f>Q92*H92</f>
        <v>0</v>
      </c>
      <c r="S92" s="136">
        <v>0</v>
      </c>
      <c r="T92" s="137">
        <f>S92*H92</f>
        <v>0</v>
      </c>
      <c r="AR92" s="138" t="s">
        <v>2880</v>
      </c>
      <c r="AT92" s="138" t="s">
        <v>165</v>
      </c>
      <c r="AU92" s="138" t="s">
        <v>87</v>
      </c>
      <c r="AY92" s="18" t="s">
        <v>137</v>
      </c>
      <c r="BE92" s="139">
        <f>IF(N92="základní",J92,0)</f>
        <v>0</v>
      </c>
      <c r="BF92" s="139">
        <f>IF(N92="snížená",J92,0)</f>
        <v>0</v>
      </c>
      <c r="BG92" s="139">
        <f>IF(N92="zákl. přenesená",J92,0)</f>
        <v>0</v>
      </c>
      <c r="BH92" s="139">
        <f>IF(N92="sníž. přenesená",J92,0)</f>
        <v>0</v>
      </c>
      <c r="BI92" s="139">
        <f>IF(N92="nulová",J92,0)</f>
        <v>0</v>
      </c>
      <c r="BJ92" s="18" t="s">
        <v>85</v>
      </c>
      <c r="BK92" s="139">
        <f>ROUND(I92*H92,2)</f>
        <v>0</v>
      </c>
      <c r="BL92" s="18" t="s">
        <v>2880</v>
      </c>
      <c r="BM92" s="138" t="s">
        <v>2890</v>
      </c>
    </row>
    <row r="93" spans="2:65" s="1" customFormat="1" ht="19.5">
      <c r="B93" s="33"/>
      <c r="D93" s="140" t="s">
        <v>147</v>
      </c>
      <c r="F93" s="141" t="s">
        <v>2891</v>
      </c>
      <c r="I93" s="142"/>
      <c r="L93" s="33"/>
      <c r="M93" s="143"/>
      <c r="T93" s="54"/>
      <c r="AT93" s="18" t="s">
        <v>147</v>
      </c>
      <c r="AU93" s="18" t="s">
        <v>87</v>
      </c>
    </row>
    <row r="94" spans="2:65" s="1" customFormat="1" ht="16.5" customHeight="1">
      <c r="B94" s="33"/>
      <c r="C94" s="145" t="s">
        <v>164</v>
      </c>
      <c r="D94" s="145" t="s">
        <v>165</v>
      </c>
      <c r="E94" s="146" t="s">
        <v>2892</v>
      </c>
      <c r="F94" s="147" t="s">
        <v>2893</v>
      </c>
      <c r="G94" s="148" t="s">
        <v>168</v>
      </c>
      <c r="H94" s="149">
        <v>1</v>
      </c>
      <c r="I94" s="150"/>
      <c r="J94" s="151">
        <f>ROUND(I94*H94,2)</f>
        <v>0</v>
      </c>
      <c r="K94" s="147" t="s">
        <v>21</v>
      </c>
      <c r="L94" s="33"/>
      <c r="M94" s="152" t="s">
        <v>21</v>
      </c>
      <c r="N94" s="153" t="s">
        <v>48</v>
      </c>
      <c r="P94" s="136">
        <f>O94*H94</f>
        <v>0</v>
      </c>
      <c r="Q94" s="136">
        <v>0</v>
      </c>
      <c r="R94" s="136">
        <f>Q94*H94</f>
        <v>0</v>
      </c>
      <c r="S94" s="136">
        <v>0</v>
      </c>
      <c r="T94" s="137">
        <f>S94*H94</f>
        <v>0</v>
      </c>
      <c r="AR94" s="138" t="s">
        <v>2880</v>
      </c>
      <c r="AT94" s="138" t="s">
        <v>165</v>
      </c>
      <c r="AU94" s="138" t="s">
        <v>87</v>
      </c>
      <c r="AY94" s="18" t="s">
        <v>137</v>
      </c>
      <c r="BE94" s="139">
        <f>IF(N94="základní",J94,0)</f>
        <v>0</v>
      </c>
      <c r="BF94" s="139">
        <f>IF(N94="snížená",J94,0)</f>
        <v>0</v>
      </c>
      <c r="BG94" s="139">
        <f>IF(N94="zákl. přenesená",J94,0)</f>
        <v>0</v>
      </c>
      <c r="BH94" s="139">
        <f>IF(N94="sníž. přenesená",J94,0)</f>
        <v>0</v>
      </c>
      <c r="BI94" s="139">
        <f>IF(N94="nulová",J94,0)</f>
        <v>0</v>
      </c>
      <c r="BJ94" s="18" t="s">
        <v>85</v>
      </c>
      <c r="BK94" s="139">
        <f>ROUND(I94*H94,2)</f>
        <v>0</v>
      </c>
      <c r="BL94" s="18" t="s">
        <v>2880</v>
      </c>
      <c r="BM94" s="138" t="s">
        <v>2894</v>
      </c>
    </row>
    <row r="95" spans="2:65" s="1" customFormat="1" ht="11.25">
      <c r="B95" s="33"/>
      <c r="D95" s="140" t="s">
        <v>147</v>
      </c>
      <c r="F95" s="141" t="s">
        <v>2893</v>
      </c>
      <c r="I95" s="142"/>
      <c r="L95" s="33"/>
      <c r="M95" s="143"/>
      <c r="T95" s="54"/>
      <c r="AT95" s="18" t="s">
        <v>147</v>
      </c>
      <c r="AU95" s="18" t="s">
        <v>87</v>
      </c>
    </row>
    <row r="96" spans="2:65" s="1" customFormat="1" ht="19.5">
      <c r="B96" s="33"/>
      <c r="D96" s="140" t="s">
        <v>149</v>
      </c>
      <c r="F96" s="144" t="s">
        <v>2895</v>
      </c>
      <c r="I96" s="142"/>
      <c r="L96" s="33"/>
      <c r="M96" s="143"/>
      <c r="T96" s="54"/>
      <c r="AT96" s="18" t="s">
        <v>149</v>
      </c>
      <c r="AU96" s="18" t="s">
        <v>87</v>
      </c>
    </row>
    <row r="97" spans="2:65" s="11" customFormat="1" ht="22.9" customHeight="1">
      <c r="B97" s="116"/>
      <c r="D97" s="117" t="s">
        <v>76</v>
      </c>
      <c r="E97" s="161" t="s">
        <v>2896</v>
      </c>
      <c r="F97" s="161" t="s">
        <v>2897</v>
      </c>
      <c r="I97" s="119"/>
      <c r="J97" s="162">
        <f>BK97</f>
        <v>0</v>
      </c>
      <c r="L97" s="116"/>
      <c r="M97" s="121"/>
      <c r="P97" s="122">
        <f>SUM(P98:P99)</f>
        <v>0</v>
      </c>
      <c r="R97" s="122">
        <f>SUM(R98:R99)</f>
        <v>0</v>
      </c>
      <c r="T97" s="123">
        <f>SUM(T98:T99)</f>
        <v>0</v>
      </c>
      <c r="AR97" s="117" t="s">
        <v>164</v>
      </c>
      <c r="AT97" s="124" t="s">
        <v>76</v>
      </c>
      <c r="AU97" s="124" t="s">
        <v>85</v>
      </c>
      <c r="AY97" s="117" t="s">
        <v>137</v>
      </c>
      <c r="BK97" s="125">
        <f>SUM(BK98:BK99)</f>
        <v>0</v>
      </c>
    </row>
    <row r="98" spans="2:65" s="1" customFormat="1" ht="16.5" customHeight="1">
      <c r="B98" s="33"/>
      <c r="C98" s="145" t="s">
        <v>157</v>
      </c>
      <c r="D98" s="145" t="s">
        <v>165</v>
      </c>
      <c r="E98" s="146" t="s">
        <v>2898</v>
      </c>
      <c r="F98" s="147" t="s">
        <v>2899</v>
      </c>
      <c r="G98" s="148" t="s">
        <v>168</v>
      </c>
      <c r="H98" s="149">
        <v>1</v>
      </c>
      <c r="I98" s="150"/>
      <c r="J98" s="151">
        <f>ROUND(I98*H98,2)</f>
        <v>0</v>
      </c>
      <c r="K98" s="147" t="s">
        <v>21</v>
      </c>
      <c r="L98" s="33"/>
      <c r="M98" s="152" t="s">
        <v>21</v>
      </c>
      <c r="N98" s="153" t="s">
        <v>48</v>
      </c>
      <c r="P98" s="136">
        <f>O98*H98</f>
        <v>0</v>
      </c>
      <c r="Q98" s="136">
        <v>0</v>
      </c>
      <c r="R98" s="136">
        <f>Q98*H98</f>
        <v>0</v>
      </c>
      <c r="S98" s="136">
        <v>0</v>
      </c>
      <c r="T98" s="137">
        <f>S98*H98</f>
        <v>0</v>
      </c>
      <c r="AR98" s="138" t="s">
        <v>2880</v>
      </c>
      <c r="AT98" s="138" t="s">
        <v>165</v>
      </c>
      <c r="AU98" s="138" t="s">
        <v>87</v>
      </c>
      <c r="AY98" s="18" t="s">
        <v>137</v>
      </c>
      <c r="BE98" s="139">
        <f>IF(N98="základní",J98,0)</f>
        <v>0</v>
      </c>
      <c r="BF98" s="139">
        <f>IF(N98="snížená",J98,0)</f>
        <v>0</v>
      </c>
      <c r="BG98" s="139">
        <f>IF(N98="zákl. přenesená",J98,0)</f>
        <v>0</v>
      </c>
      <c r="BH98" s="139">
        <f>IF(N98="sníž. přenesená",J98,0)</f>
        <v>0</v>
      </c>
      <c r="BI98" s="139">
        <f>IF(N98="nulová",J98,0)</f>
        <v>0</v>
      </c>
      <c r="BJ98" s="18" t="s">
        <v>85</v>
      </c>
      <c r="BK98" s="139">
        <f>ROUND(I98*H98,2)</f>
        <v>0</v>
      </c>
      <c r="BL98" s="18" t="s">
        <v>2880</v>
      </c>
      <c r="BM98" s="138" t="s">
        <v>2900</v>
      </c>
    </row>
    <row r="99" spans="2:65" s="1" customFormat="1" ht="97.5">
      <c r="B99" s="33"/>
      <c r="D99" s="140" t="s">
        <v>147</v>
      </c>
      <c r="F99" s="141" t="s">
        <v>2901</v>
      </c>
      <c r="I99" s="142"/>
      <c r="L99" s="33"/>
      <c r="M99" s="143"/>
      <c r="T99" s="54"/>
      <c r="AT99" s="18" t="s">
        <v>147</v>
      </c>
      <c r="AU99" s="18" t="s">
        <v>87</v>
      </c>
    </row>
    <row r="100" spans="2:65" s="11" customFormat="1" ht="22.9" customHeight="1">
      <c r="B100" s="116"/>
      <c r="D100" s="117" t="s">
        <v>76</v>
      </c>
      <c r="E100" s="161" t="s">
        <v>2902</v>
      </c>
      <c r="F100" s="161" t="s">
        <v>2903</v>
      </c>
      <c r="I100" s="119"/>
      <c r="J100" s="162">
        <f>BK100</f>
        <v>0</v>
      </c>
      <c r="L100" s="116"/>
      <c r="M100" s="121"/>
      <c r="P100" s="122">
        <f>SUM(P101:P113)</f>
        <v>0</v>
      </c>
      <c r="R100" s="122">
        <f>SUM(R101:R113)</f>
        <v>0</v>
      </c>
      <c r="T100" s="123">
        <f>SUM(T101:T113)</f>
        <v>0</v>
      </c>
      <c r="AR100" s="117" t="s">
        <v>164</v>
      </c>
      <c r="AT100" s="124" t="s">
        <v>76</v>
      </c>
      <c r="AU100" s="124" t="s">
        <v>85</v>
      </c>
      <c r="AY100" s="117" t="s">
        <v>137</v>
      </c>
      <c r="BK100" s="125">
        <f>SUM(BK101:BK113)</f>
        <v>0</v>
      </c>
    </row>
    <row r="101" spans="2:65" s="1" customFormat="1" ht="16.5" customHeight="1">
      <c r="B101" s="33"/>
      <c r="C101" s="145" t="s">
        <v>172</v>
      </c>
      <c r="D101" s="145" t="s">
        <v>165</v>
      </c>
      <c r="E101" s="146" t="s">
        <v>2904</v>
      </c>
      <c r="F101" s="147" t="s">
        <v>2905</v>
      </c>
      <c r="G101" s="148" t="s">
        <v>168</v>
      </c>
      <c r="H101" s="149">
        <v>1</v>
      </c>
      <c r="I101" s="150"/>
      <c r="J101" s="151">
        <f>ROUND(I101*H101,2)</f>
        <v>0</v>
      </c>
      <c r="K101" s="147" t="s">
        <v>21</v>
      </c>
      <c r="L101" s="33"/>
      <c r="M101" s="152" t="s">
        <v>21</v>
      </c>
      <c r="N101" s="153" t="s">
        <v>48</v>
      </c>
      <c r="P101" s="136">
        <f>O101*H101</f>
        <v>0</v>
      </c>
      <c r="Q101" s="136">
        <v>0</v>
      </c>
      <c r="R101" s="136">
        <f>Q101*H101</f>
        <v>0</v>
      </c>
      <c r="S101" s="136">
        <v>0</v>
      </c>
      <c r="T101" s="137">
        <f>S101*H101</f>
        <v>0</v>
      </c>
      <c r="AR101" s="138" t="s">
        <v>2880</v>
      </c>
      <c r="AT101" s="138" t="s">
        <v>165</v>
      </c>
      <c r="AU101" s="138" t="s">
        <v>87</v>
      </c>
      <c r="AY101" s="18" t="s">
        <v>137</v>
      </c>
      <c r="BE101" s="139">
        <f>IF(N101="základní",J101,0)</f>
        <v>0</v>
      </c>
      <c r="BF101" s="139">
        <f>IF(N101="snížená",J101,0)</f>
        <v>0</v>
      </c>
      <c r="BG101" s="139">
        <f>IF(N101="zákl. přenesená",J101,0)</f>
        <v>0</v>
      </c>
      <c r="BH101" s="139">
        <f>IF(N101="sníž. přenesená",J101,0)</f>
        <v>0</v>
      </c>
      <c r="BI101" s="139">
        <f>IF(N101="nulová",J101,0)</f>
        <v>0</v>
      </c>
      <c r="BJ101" s="18" t="s">
        <v>85</v>
      </c>
      <c r="BK101" s="139">
        <f>ROUND(I101*H101,2)</f>
        <v>0</v>
      </c>
      <c r="BL101" s="18" t="s">
        <v>2880</v>
      </c>
      <c r="BM101" s="138" t="s">
        <v>2906</v>
      </c>
    </row>
    <row r="102" spans="2:65" s="1" customFormat="1" ht="11.25">
      <c r="B102" s="33"/>
      <c r="D102" s="140" t="s">
        <v>147</v>
      </c>
      <c r="F102" s="141" t="s">
        <v>2905</v>
      </c>
      <c r="I102" s="142"/>
      <c r="L102" s="33"/>
      <c r="M102" s="143"/>
      <c r="T102" s="54"/>
      <c r="AT102" s="18" t="s">
        <v>147</v>
      </c>
      <c r="AU102" s="18" t="s">
        <v>87</v>
      </c>
    </row>
    <row r="103" spans="2:65" s="1" customFormat="1" ht="16.5" customHeight="1">
      <c r="B103" s="33"/>
      <c r="C103" s="145" t="s">
        <v>162</v>
      </c>
      <c r="D103" s="145" t="s">
        <v>165</v>
      </c>
      <c r="E103" s="146" t="s">
        <v>2907</v>
      </c>
      <c r="F103" s="147" t="s">
        <v>2908</v>
      </c>
      <c r="G103" s="148" t="s">
        <v>168</v>
      </c>
      <c r="H103" s="149">
        <v>1</v>
      </c>
      <c r="I103" s="150"/>
      <c r="J103" s="151">
        <f>ROUND(I103*H103,2)</f>
        <v>0</v>
      </c>
      <c r="K103" s="147" t="s">
        <v>21</v>
      </c>
      <c r="L103" s="33"/>
      <c r="M103" s="152" t="s">
        <v>21</v>
      </c>
      <c r="N103" s="153" t="s">
        <v>48</v>
      </c>
      <c r="P103" s="136">
        <f>O103*H103</f>
        <v>0</v>
      </c>
      <c r="Q103" s="136">
        <v>0</v>
      </c>
      <c r="R103" s="136">
        <f>Q103*H103</f>
        <v>0</v>
      </c>
      <c r="S103" s="136">
        <v>0</v>
      </c>
      <c r="T103" s="137">
        <f>S103*H103</f>
        <v>0</v>
      </c>
      <c r="AR103" s="138" t="s">
        <v>2880</v>
      </c>
      <c r="AT103" s="138" t="s">
        <v>165</v>
      </c>
      <c r="AU103" s="138" t="s">
        <v>87</v>
      </c>
      <c r="AY103" s="18" t="s">
        <v>137</v>
      </c>
      <c r="BE103" s="139">
        <f>IF(N103="základní",J103,0)</f>
        <v>0</v>
      </c>
      <c r="BF103" s="139">
        <f>IF(N103="snížená",J103,0)</f>
        <v>0</v>
      </c>
      <c r="BG103" s="139">
        <f>IF(N103="zákl. přenesená",J103,0)</f>
        <v>0</v>
      </c>
      <c r="BH103" s="139">
        <f>IF(N103="sníž. přenesená",J103,0)</f>
        <v>0</v>
      </c>
      <c r="BI103" s="139">
        <f>IF(N103="nulová",J103,0)</f>
        <v>0</v>
      </c>
      <c r="BJ103" s="18" t="s">
        <v>85</v>
      </c>
      <c r="BK103" s="139">
        <f>ROUND(I103*H103,2)</f>
        <v>0</v>
      </c>
      <c r="BL103" s="18" t="s">
        <v>2880</v>
      </c>
      <c r="BM103" s="138" t="s">
        <v>2909</v>
      </c>
    </row>
    <row r="104" spans="2:65" s="1" customFormat="1" ht="11.25">
      <c r="B104" s="33"/>
      <c r="D104" s="140" t="s">
        <v>147</v>
      </c>
      <c r="F104" s="141" t="s">
        <v>2908</v>
      </c>
      <c r="I104" s="142"/>
      <c r="L104" s="33"/>
      <c r="M104" s="143"/>
      <c r="T104" s="54"/>
      <c r="AT104" s="18" t="s">
        <v>147</v>
      </c>
      <c r="AU104" s="18" t="s">
        <v>87</v>
      </c>
    </row>
    <row r="105" spans="2:65" s="1" customFormat="1" ht="16.5" customHeight="1">
      <c r="B105" s="33"/>
      <c r="C105" s="145" t="s">
        <v>182</v>
      </c>
      <c r="D105" s="145" t="s">
        <v>165</v>
      </c>
      <c r="E105" s="146" t="s">
        <v>2910</v>
      </c>
      <c r="F105" s="147" t="s">
        <v>2911</v>
      </c>
      <c r="G105" s="148" t="s">
        <v>168</v>
      </c>
      <c r="H105" s="149">
        <v>1</v>
      </c>
      <c r="I105" s="150"/>
      <c r="J105" s="151">
        <f>ROUND(I105*H105,2)</f>
        <v>0</v>
      </c>
      <c r="K105" s="147" t="s">
        <v>21</v>
      </c>
      <c r="L105" s="33"/>
      <c r="M105" s="152" t="s">
        <v>21</v>
      </c>
      <c r="N105" s="153" t="s">
        <v>48</v>
      </c>
      <c r="P105" s="136">
        <f>O105*H105</f>
        <v>0</v>
      </c>
      <c r="Q105" s="136">
        <v>0</v>
      </c>
      <c r="R105" s="136">
        <f>Q105*H105</f>
        <v>0</v>
      </c>
      <c r="S105" s="136">
        <v>0</v>
      </c>
      <c r="T105" s="137">
        <f>S105*H105</f>
        <v>0</v>
      </c>
      <c r="AR105" s="138" t="s">
        <v>2880</v>
      </c>
      <c r="AT105" s="138" t="s">
        <v>165</v>
      </c>
      <c r="AU105" s="138" t="s">
        <v>87</v>
      </c>
      <c r="AY105" s="18" t="s">
        <v>137</v>
      </c>
      <c r="BE105" s="139">
        <f>IF(N105="základní",J105,0)</f>
        <v>0</v>
      </c>
      <c r="BF105" s="139">
        <f>IF(N105="snížená",J105,0)</f>
        <v>0</v>
      </c>
      <c r="BG105" s="139">
        <f>IF(N105="zákl. přenesená",J105,0)</f>
        <v>0</v>
      </c>
      <c r="BH105" s="139">
        <f>IF(N105="sníž. přenesená",J105,0)</f>
        <v>0</v>
      </c>
      <c r="BI105" s="139">
        <f>IF(N105="nulová",J105,0)</f>
        <v>0</v>
      </c>
      <c r="BJ105" s="18" t="s">
        <v>85</v>
      </c>
      <c r="BK105" s="139">
        <f>ROUND(I105*H105,2)</f>
        <v>0</v>
      </c>
      <c r="BL105" s="18" t="s">
        <v>2880</v>
      </c>
      <c r="BM105" s="138" t="s">
        <v>2912</v>
      </c>
    </row>
    <row r="106" spans="2:65" s="1" customFormat="1" ht="11.25">
      <c r="B106" s="33"/>
      <c r="D106" s="140" t="s">
        <v>147</v>
      </c>
      <c r="F106" s="141" t="s">
        <v>2911</v>
      </c>
      <c r="I106" s="142"/>
      <c r="L106" s="33"/>
      <c r="M106" s="143"/>
      <c r="T106" s="54"/>
      <c r="AT106" s="18" t="s">
        <v>147</v>
      </c>
      <c r="AU106" s="18" t="s">
        <v>87</v>
      </c>
    </row>
    <row r="107" spans="2:65" s="1" customFormat="1" ht="16.5" customHeight="1">
      <c r="B107" s="33"/>
      <c r="C107" s="145" t="s">
        <v>169</v>
      </c>
      <c r="D107" s="145" t="s">
        <v>165</v>
      </c>
      <c r="E107" s="146" t="s">
        <v>2913</v>
      </c>
      <c r="F107" s="147" t="s">
        <v>2914</v>
      </c>
      <c r="G107" s="148" t="s">
        <v>168</v>
      </c>
      <c r="H107" s="149">
        <v>1</v>
      </c>
      <c r="I107" s="150"/>
      <c r="J107" s="151">
        <f>ROUND(I107*H107,2)</f>
        <v>0</v>
      </c>
      <c r="K107" s="147" t="s">
        <v>21</v>
      </c>
      <c r="L107" s="33"/>
      <c r="M107" s="152" t="s">
        <v>21</v>
      </c>
      <c r="N107" s="153" t="s">
        <v>48</v>
      </c>
      <c r="P107" s="136">
        <f>O107*H107</f>
        <v>0</v>
      </c>
      <c r="Q107" s="136">
        <v>0</v>
      </c>
      <c r="R107" s="136">
        <f>Q107*H107</f>
        <v>0</v>
      </c>
      <c r="S107" s="136">
        <v>0</v>
      </c>
      <c r="T107" s="137">
        <f>S107*H107</f>
        <v>0</v>
      </c>
      <c r="AR107" s="138" t="s">
        <v>2880</v>
      </c>
      <c r="AT107" s="138" t="s">
        <v>165</v>
      </c>
      <c r="AU107" s="138" t="s">
        <v>87</v>
      </c>
      <c r="AY107" s="18" t="s">
        <v>137</v>
      </c>
      <c r="BE107" s="139">
        <f>IF(N107="základní",J107,0)</f>
        <v>0</v>
      </c>
      <c r="BF107" s="139">
        <f>IF(N107="snížená",J107,0)</f>
        <v>0</v>
      </c>
      <c r="BG107" s="139">
        <f>IF(N107="zákl. přenesená",J107,0)</f>
        <v>0</v>
      </c>
      <c r="BH107" s="139">
        <f>IF(N107="sníž. přenesená",J107,0)</f>
        <v>0</v>
      </c>
      <c r="BI107" s="139">
        <f>IF(N107="nulová",J107,0)</f>
        <v>0</v>
      </c>
      <c r="BJ107" s="18" t="s">
        <v>85</v>
      </c>
      <c r="BK107" s="139">
        <f>ROUND(I107*H107,2)</f>
        <v>0</v>
      </c>
      <c r="BL107" s="18" t="s">
        <v>2880</v>
      </c>
      <c r="BM107" s="138" t="s">
        <v>2915</v>
      </c>
    </row>
    <row r="108" spans="2:65" s="1" customFormat="1" ht="11.25">
      <c r="B108" s="33"/>
      <c r="D108" s="140" t="s">
        <v>147</v>
      </c>
      <c r="F108" s="141" t="s">
        <v>2914</v>
      </c>
      <c r="I108" s="142"/>
      <c r="L108" s="33"/>
      <c r="M108" s="143"/>
      <c r="T108" s="54"/>
      <c r="AT108" s="18" t="s">
        <v>147</v>
      </c>
      <c r="AU108" s="18" t="s">
        <v>87</v>
      </c>
    </row>
    <row r="109" spans="2:65" s="1" customFormat="1" ht="16.5" customHeight="1">
      <c r="B109" s="33"/>
      <c r="C109" s="145" t="s">
        <v>191</v>
      </c>
      <c r="D109" s="145" t="s">
        <v>165</v>
      </c>
      <c r="E109" s="146" t="s">
        <v>2916</v>
      </c>
      <c r="F109" s="147" t="s">
        <v>2917</v>
      </c>
      <c r="G109" s="148" t="s">
        <v>168</v>
      </c>
      <c r="H109" s="149">
        <v>1</v>
      </c>
      <c r="I109" s="150"/>
      <c r="J109" s="151">
        <f>ROUND(I109*H109,2)</f>
        <v>0</v>
      </c>
      <c r="K109" s="147" t="s">
        <v>21</v>
      </c>
      <c r="L109" s="33"/>
      <c r="M109" s="152" t="s">
        <v>21</v>
      </c>
      <c r="N109" s="153" t="s">
        <v>48</v>
      </c>
      <c r="P109" s="136">
        <f>O109*H109</f>
        <v>0</v>
      </c>
      <c r="Q109" s="136">
        <v>0</v>
      </c>
      <c r="R109" s="136">
        <f>Q109*H109</f>
        <v>0</v>
      </c>
      <c r="S109" s="136">
        <v>0</v>
      </c>
      <c r="T109" s="137">
        <f>S109*H109</f>
        <v>0</v>
      </c>
      <c r="AR109" s="138" t="s">
        <v>2880</v>
      </c>
      <c r="AT109" s="138" t="s">
        <v>165</v>
      </c>
      <c r="AU109" s="138" t="s">
        <v>87</v>
      </c>
      <c r="AY109" s="18" t="s">
        <v>137</v>
      </c>
      <c r="BE109" s="139">
        <f>IF(N109="základní",J109,0)</f>
        <v>0</v>
      </c>
      <c r="BF109" s="139">
        <f>IF(N109="snížená",J109,0)</f>
        <v>0</v>
      </c>
      <c r="BG109" s="139">
        <f>IF(N109="zákl. přenesená",J109,0)</f>
        <v>0</v>
      </c>
      <c r="BH109" s="139">
        <f>IF(N109="sníž. přenesená",J109,0)</f>
        <v>0</v>
      </c>
      <c r="BI109" s="139">
        <f>IF(N109="nulová",J109,0)</f>
        <v>0</v>
      </c>
      <c r="BJ109" s="18" t="s">
        <v>85</v>
      </c>
      <c r="BK109" s="139">
        <f>ROUND(I109*H109,2)</f>
        <v>0</v>
      </c>
      <c r="BL109" s="18" t="s">
        <v>2880</v>
      </c>
      <c r="BM109" s="138" t="s">
        <v>2918</v>
      </c>
    </row>
    <row r="110" spans="2:65" s="1" customFormat="1" ht="11.25">
      <c r="B110" s="33"/>
      <c r="D110" s="140" t="s">
        <v>147</v>
      </c>
      <c r="F110" s="141" t="s">
        <v>2919</v>
      </c>
      <c r="I110" s="142"/>
      <c r="L110" s="33"/>
      <c r="M110" s="143"/>
      <c r="T110" s="54"/>
      <c r="AT110" s="18" t="s">
        <v>147</v>
      </c>
      <c r="AU110" s="18" t="s">
        <v>87</v>
      </c>
    </row>
    <row r="111" spans="2:65" s="1" customFormat="1" ht="16.5" customHeight="1">
      <c r="B111" s="33"/>
      <c r="C111" s="145" t="s">
        <v>8</v>
      </c>
      <c r="D111" s="145" t="s">
        <v>165</v>
      </c>
      <c r="E111" s="146" t="s">
        <v>2920</v>
      </c>
      <c r="F111" s="147" t="s">
        <v>2921</v>
      </c>
      <c r="G111" s="148" t="s">
        <v>168</v>
      </c>
      <c r="H111" s="149">
        <v>1</v>
      </c>
      <c r="I111" s="150"/>
      <c r="J111" s="151">
        <f>ROUND(I111*H111,2)</f>
        <v>0</v>
      </c>
      <c r="K111" s="147" t="s">
        <v>21</v>
      </c>
      <c r="L111" s="33"/>
      <c r="M111" s="152" t="s">
        <v>21</v>
      </c>
      <c r="N111" s="153" t="s">
        <v>48</v>
      </c>
      <c r="P111" s="136">
        <f>O111*H111</f>
        <v>0</v>
      </c>
      <c r="Q111" s="136">
        <v>0</v>
      </c>
      <c r="R111" s="136">
        <f>Q111*H111</f>
        <v>0</v>
      </c>
      <c r="S111" s="136">
        <v>0</v>
      </c>
      <c r="T111" s="137">
        <f>S111*H111</f>
        <v>0</v>
      </c>
      <c r="AR111" s="138" t="s">
        <v>2880</v>
      </c>
      <c r="AT111" s="138" t="s">
        <v>165</v>
      </c>
      <c r="AU111" s="138" t="s">
        <v>87</v>
      </c>
      <c r="AY111" s="18" t="s">
        <v>137</v>
      </c>
      <c r="BE111" s="139">
        <f>IF(N111="základní",J111,0)</f>
        <v>0</v>
      </c>
      <c r="BF111" s="139">
        <f>IF(N111="snížená",J111,0)</f>
        <v>0</v>
      </c>
      <c r="BG111" s="139">
        <f>IF(N111="zákl. přenesená",J111,0)</f>
        <v>0</v>
      </c>
      <c r="BH111" s="139">
        <f>IF(N111="sníž. přenesená",J111,0)</f>
        <v>0</v>
      </c>
      <c r="BI111" s="139">
        <f>IF(N111="nulová",J111,0)</f>
        <v>0</v>
      </c>
      <c r="BJ111" s="18" t="s">
        <v>85</v>
      </c>
      <c r="BK111" s="139">
        <f>ROUND(I111*H111,2)</f>
        <v>0</v>
      </c>
      <c r="BL111" s="18" t="s">
        <v>2880</v>
      </c>
      <c r="BM111" s="138" t="s">
        <v>2922</v>
      </c>
    </row>
    <row r="112" spans="2:65" s="1" customFormat="1" ht="19.5">
      <c r="B112" s="33"/>
      <c r="D112" s="140" t="s">
        <v>147</v>
      </c>
      <c r="F112" s="141" t="s">
        <v>2923</v>
      </c>
      <c r="I112" s="142"/>
      <c r="L112" s="33"/>
      <c r="M112" s="143"/>
      <c r="T112" s="54"/>
      <c r="AT112" s="18" t="s">
        <v>147</v>
      </c>
      <c r="AU112" s="18" t="s">
        <v>87</v>
      </c>
    </row>
    <row r="113" spans="2:47" s="1" customFormat="1" ht="19.5">
      <c r="B113" s="33"/>
      <c r="D113" s="140" t="s">
        <v>149</v>
      </c>
      <c r="F113" s="144" t="s">
        <v>2924</v>
      </c>
      <c r="I113" s="142"/>
      <c r="L113" s="33"/>
      <c r="M113" s="171"/>
      <c r="N113" s="172"/>
      <c r="O113" s="172"/>
      <c r="P113" s="172"/>
      <c r="Q113" s="172"/>
      <c r="R113" s="172"/>
      <c r="S113" s="172"/>
      <c r="T113" s="173"/>
      <c r="AT113" s="18" t="s">
        <v>149</v>
      </c>
      <c r="AU113" s="18" t="s">
        <v>87</v>
      </c>
    </row>
    <row r="114" spans="2:47" s="1" customFormat="1" ht="6.95" customHeight="1">
      <c r="B114" s="42"/>
      <c r="C114" s="43"/>
      <c r="D114" s="43"/>
      <c r="E114" s="43"/>
      <c r="F114" s="43"/>
      <c r="G114" s="43"/>
      <c r="H114" s="43"/>
      <c r="I114" s="43"/>
      <c r="J114" s="43"/>
      <c r="K114" s="43"/>
      <c r="L114" s="33"/>
    </row>
  </sheetData>
  <sheetProtection algorithmName="SHA-512" hashValue="UzOV9+cd4SIs+tdlzbRysk4rRiSkXP070cZx27sK0Ux/AqZyMGMrfFIG77QlXzRzWe/gKGB8iEHAuuvXkJqhQw==" saltValue="e3qG2hNh1AnGZLUcjzJsGTPqrVucQnMe1WEsKCOLIONcUkoz1D0g6pI2JFq5AZHAqCqlkf1y5A7GE4M7hs4D9Q==" spinCount="100000" sheet="1" objects="1" scenarios="1" formatColumns="0" formatRows="0" autoFilter="0"/>
  <autoFilter ref="C82:K113" xr:uid="{00000000-0009-0000-0000-000005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H1120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25" customWidth="1"/>
    <col min="4" max="4" width="130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9"/>
      <c r="C3" s="20"/>
      <c r="D3" s="20"/>
      <c r="E3" s="20"/>
      <c r="F3" s="20"/>
      <c r="G3" s="20"/>
      <c r="H3" s="21"/>
    </row>
    <row r="4" spans="2:8" ht="24.95" customHeight="1">
      <c r="B4" s="21"/>
      <c r="C4" s="22" t="s">
        <v>2925</v>
      </c>
      <c r="H4" s="21"/>
    </row>
    <row r="5" spans="2:8" ht="12" customHeight="1">
      <c r="B5" s="21"/>
      <c r="C5" s="25" t="s">
        <v>13</v>
      </c>
      <c r="D5" s="314" t="s">
        <v>14</v>
      </c>
      <c r="E5" s="310"/>
      <c r="F5" s="310"/>
      <c r="H5" s="21"/>
    </row>
    <row r="6" spans="2:8" ht="36.950000000000003" customHeight="1">
      <c r="B6" s="21"/>
      <c r="C6" s="27" t="s">
        <v>16</v>
      </c>
      <c r="D6" s="311" t="s">
        <v>17</v>
      </c>
      <c r="E6" s="310"/>
      <c r="F6" s="310"/>
      <c r="H6" s="21"/>
    </row>
    <row r="7" spans="2:8" ht="16.5" customHeight="1">
      <c r="B7" s="21"/>
      <c r="C7" s="28" t="s">
        <v>24</v>
      </c>
      <c r="D7" s="50" t="str">
        <f>'Rekapitulace stavby'!AN8</f>
        <v>9. 7. 2025</v>
      </c>
      <c r="H7" s="21"/>
    </row>
    <row r="8" spans="2:8" s="1" customFormat="1" ht="10.9" customHeight="1">
      <c r="B8" s="33"/>
      <c r="H8" s="33"/>
    </row>
    <row r="9" spans="2:8" s="10" customFormat="1" ht="29.25" customHeight="1">
      <c r="B9" s="108"/>
      <c r="C9" s="109" t="s">
        <v>58</v>
      </c>
      <c r="D9" s="110" t="s">
        <v>59</v>
      </c>
      <c r="E9" s="110" t="s">
        <v>124</v>
      </c>
      <c r="F9" s="111" t="s">
        <v>2926</v>
      </c>
      <c r="H9" s="108"/>
    </row>
    <row r="10" spans="2:8" s="1" customFormat="1" ht="26.45" customHeight="1">
      <c r="B10" s="33"/>
      <c r="C10" s="195" t="s">
        <v>88</v>
      </c>
      <c r="D10" s="195" t="s">
        <v>89</v>
      </c>
      <c r="H10" s="33"/>
    </row>
    <row r="11" spans="2:8" s="1" customFormat="1" ht="16.899999999999999" customHeight="1">
      <c r="B11" s="33"/>
      <c r="C11" s="196" t="s">
        <v>759</v>
      </c>
      <c r="D11" s="197" t="s">
        <v>760</v>
      </c>
      <c r="E11" s="198" t="s">
        <v>574</v>
      </c>
      <c r="F11" s="199">
        <v>0.9</v>
      </c>
      <c r="H11" s="33"/>
    </row>
    <row r="12" spans="2:8" s="1" customFormat="1" ht="16.899999999999999" customHeight="1">
      <c r="B12" s="33"/>
      <c r="C12" s="200" t="s">
        <v>21</v>
      </c>
      <c r="D12" s="200" t="s">
        <v>1114</v>
      </c>
      <c r="E12" s="18" t="s">
        <v>21</v>
      </c>
      <c r="F12" s="201">
        <v>0</v>
      </c>
      <c r="H12" s="33"/>
    </row>
    <row r="13" spans="2:8" s="1" customFormat="1" ht="16.899999999999999" customHeight="1">
      <c r="B13" s="33"/>
      <c r="C13" s="200" t="s">
        <v>21</v>
      </c>
      <c r="D13" s="200" t="s">
        <v>1115</v>
      </c>
      <c r="E13" s="18" t="s">
        <v>21</v>
      </c>
      <c r="F13" s="201">
        <v>0</v>
      </c>
      <c r="H13" s="33"/>
    </row>
    <row r="14" spans="2:8" s="1" customFormat="1" ht="16.899999999999999" customHeight="1">
      <c r="B14" s="33"/>
      <c r="C14" s="200" t="s">
        <v>21</v>
      </c>
      <c r="D14" s="200" t="s">
        <v>1116</v>
      </c>
      <c r="E14" s="18" t="s">
        <v>21</v>
      </c>
      <c r="F14" s="201">
        <v>0.9</v>
      </c>
      <c r="H14" s="33"/>
    </row>
    <row r="15" spans="2:8" s="1" customFormat="1" ht="16.899999999999999" customHeight="1">
      <c r="B15" s="33"/>
      <c r="C15" s="200" t="s">
        <v>759</v>
      </c>
      <c r="D15" s="200" t="s">
        <v>837</v>
      </c>
      <c r="E15" s="18" t="s">
        <v>21</v>
      </c>
      <c r="F15" s="201">
        <v>0.9</v>
      </c>
      <c r="H15" s="33"/>
    </row>
    <row r="16" spans="2:8" s="1" customFormat="1" ht="16.899999999999999" customHeight="1">
      <c r="B16" s="33"/>
      <c r="C16" s="202" t="s">
        <v>2927</v>
      </c>
      <c r="H16" s="33"/>
    </row>
    <row r="17" spans="2:8" s="1" customFormat="1" ht="16.899999999999999" customHeight="1">
      <c r="B17" s="33"/>
      <c r="C17" s="200" t="s">
        <v>1108</v>
      </c>
      <c r="D17" s="200" t="s">
        <v>1109</v>
      </c>
      <c r="E17" s="18" t="s">
        <v>574</v>
      </c>
      <c r="F17" s="201">
        <v>0.9</v>
      </c>
      <c r="H17" s="33"/>
    </row>
    <row r="18" spans="2:8" s="1" customFormat="1" ht="16.899999999999999" customHeight="1">
      <c r="B18" s="33"/>
      <c r="C18" s="200" t="s">
        <v>1901</v>
      </c>
      <c r="D18" s="200" t="s">
        <v>1902</v>
      </c>
      <c r="E18" s="18" t="s">
        <v>574</v>
      </c>
      <c r="F18" s="201">
        <v>1593.15</v>
      </c>
      <c r="H18" s="33"/>
    </row>
    <row r="19" spans="2:8" s="1" customFormat="1" ht="16.899999999999999" customHeight="1">
      <c r="B19" s="33"/>
      <c r="C19" s="196" t="s">
        <v>576</v>
      </c>
      <c r="D19" s="197" t="s">
        <v>577</v>
      </c>
      <c r="E19" s="198" t="s">
        <v>574</v>
      </c>
      <c r="F19" s="199">
        <v>9.5020000000000007</v>
      </c>
      <c r="H19" s="33"/>
    </row>
    <row r="20" spans="2:8" s="1" customFormat="1" ht="16.899999999999999" customHeight="1">
      <c r="B20" s="33"/>
      <c r="C20" s="200" t="s">
        <v>21</v>
      </c>
      <c r="D20" s="200" t="s">
        <v>1644</v>
      </c>
      <c r="E20" s="18" t="s">
        <v>21</v>
      </c>
      <c r="F20" s="201">
        <v>0</v>
      </c>
      <c r="H20" s="33"/>
    </row>
    <row r="21" spans="2:8" s="1" customFormat="1" ht="16.899999999999999" customHeight="1">
      <c r="B21" s="33"/>
      <c r="C21" s="200" t="s">
        <v>576</v>
      </c>
      <c r="D21" s="200" t="s">
        <v>1645</v>
      </c>
      <c r="E21" s="18" t="s">
        <v>21</v>
      </c>
      <c r="F21" s="201">
        <v>9.5020000000000007</v>
      </c>
      <c r="H21" s="33"/>
    </row>
    <row r="22" spans="2:8" s="1" customFormat="1" ht="16.899999999999999" customHeight="1">
      <c r="B22" s="33"/>
      <c r="C22" s="202" t="s">
        <v>2927</v>
      </c>
      <c r="H22" s="33"/>
    </row>
    <row r="23" spans="2:8" s="1" customFormat="1" ht="16.899999999999999" customHeight="1">
      <c r="B23" s="33"/>
      <c r="C23" s="200" t="s">
        <v>1640</v>
      </c>
      <c r="D23" s="200" t="s">
        <v>1641</v>
      </c>
      <c r="E23" s="18" t="s">
        <v>574</v>
      </c>
      <c r="F23" s="201">
        <v>9.5020000000000007</v>
      </c>
      <c r="H23" s="33"/>
    </row>
    <row r="24" spans="2:8" s="1" customFormat="1" ht="16.899999999999999" customHeight="1">
      <c r="B24" s="33"/>
      <c r="C24" s="200" t="s">
        <v>1872</v>
      </c>
      <c r="D24" s="200" t="s">
        <v>1873</v>
      </c>
      <c r="E24" s="18" t="s">
        <v>590</v>
      </c>
      <c r="F24" s="201">
        <v>50.387</v>
      </c>
      <c r="H24" s="33"/>
    </row>
    <row r="25" spans="2:8" s="1" customFormat="1" ht="16.899999999999999" customHeight="1">
      <c r="B25" s="33"/>
      <c r="C25" s="196" t="s">
        <v>783</v>
      </c>
      <c r="D25" s="197" t="s">
        <v>783</v>
      </c>
      <c r="E25" s="198" t="s">
        <v>484</v>
      </c>
      <c r="F25" s="199">
        <v>626.375</v>
      </c>
      <c r="H25" s="33"/>
    </row>
    <row r="26" spans="2:8" s="1" customFormat="1" ht="16.899999999999999" customHeight="1">
      <c r="B26" s="33"/>
      <c r="C26" s="200" t="s">
        <v>21</v>
      </c>
      <c r="D26" s="200" t="s">
        <v>1262</v>
      </c>
      <c r="E26" s="18" t="s">
        <v>21</v>
      </c>
      <c r="F26" s="201">
        <v>0</v>
      </c>
      <c r="H26" s="33"/>
    </row>
    <row r="27" spans="2:8" s="1" customFormat="1" ht="16.899999999999999" customHeight="1">
      <c r="B27" s="33"/>
      <c r="C27" s="200" t="s">
        <v>21</v>
      </c>
      <c r="D27" s="200" t="s">
        <v>1263</v>
      </c>
      <c r="E27" s="18" t="s">
        <v>21</v>
      </c>
      <c r="F27" s="201">
        <v>3.36</v>
      </c>
      <c r="H27" s="33"/>
    </row>
    <row r="28" spans="2:8" s="1" customFormat="1" ht="16.899999999999999" customHeight="1">
      <c r="B28" s="33"/>
      <c r="C28" s="200" t="s">
        <v>21</v>
      </c>
      <c r="D28" s="200" t="s">
        <v>1141</v>
      </c>
      <c r="E28" s="18" t="s">
        <v>21</v>
      </c>
      <c r="F28" s="201">
        <v>0</v>
      </c>
      <c r="H28" s="33"/>
    </row>
    <row r="29" spans="2:8" s="1" customFormat="1" ht="16.899999999999999" customHeight="1">
      <c r="B29" s="33"/>
      <c r="C29" s="200" t="s">
        <v>21</v>
      </c>
      <c r="D29" s="200" t="s">
        <v>1264</v>
      </c>
      <c r="E29" s="18" t="s">
        <v>21</v>
      </c>
      <c r="F29" s="201">
        <v>293.86500000000001</v>
      </c>
      <c r="H29" s="33"/>
    </row>
    <row r="30" spans="2:8" s="1" customFormat="1" ht="16.899999999999999" customHeight="1">
      <c r="B30" s="33"/>
      <c r="C30" s="200" t="s">
        <v>21</v>
      </c>
      <c r="D30" s="200" t="s">
        <v>1145</v>
      </c>
      <c r="E30" s="18" t="s">
        <v>21</v>
      </c>
      <c r="F30" s="201">
        <v>0</v>
      </c>
      <c r="H30" s="33"/>
    </row>
    <row r="31" spans="2:8" s="1" customFormat="1" ht="16.899999999999999" customHeight="1">
      <c r="B31" s="33"/>
      <c r="C31" s="200" t="s">
        <v>21</v>
      </c>
      <c r="D31" s="200" t="s">
        <v>1265</v>
      </c>
      <c r="E31" s="18" t="s">
        <v>21</v>
      </c>
      <c r="F31" s="201">
        <v>329.15</v>
      </c>
      <c r="H31" s="33"/>
    </row>
    <row r="32" spans="2:8" s="1" customFormat="1" ht="16.899999999999999" customHeight="1">
      <c r="B32" s="33"/>
      <c r="C32" s="200" t="s">
        <v>21</v>
      </c>
      <c r="D32" s="200" t="s">
        <v>21</v>
      </c>
      <c r="E32" s="18" t="s">
        <v>21</v>
      </c>
      <c r="F32" s="201">
        <v>0</v>
      </c>
      <c r="H32" s="33"/>
    </row>
    <row r="33" spans="2:8" s="1" customFormat="1" ht="16.899999999999999" customHeight="1">
      <c r="B33" s="33"/>
      <c r="C33" s="200" t="s">
        <v>783</v>
      </c>
      <c r="D33" s="200" t="s">
        <v>837</v>
      </c>
      <c r="E33" s="18" t="s">
        <v>21</v>
      </c>
      <c r="F33" s="201">
        <v>626.375</v>
      </c>
      <c r="H33" s="33"/>
    </row>
    <row r="34" spans="2:8" s="1" customFormat="1" ht="16.899999999999999" customHeight="1">
      <c r="B34" s="33"/>
      <c r="C34" s="202" t="s">
        <v>2927</v>
      </c>
      <c r="H34" s="33"/>
    </row>
    <row r="35" spans="2:8" s="1" customFormat="1" ht="16.899999999999999" customHeight="1">
      <c r="B35" s="33"/>
      <c r="C35" s="200" t="s">
        <v>1257</v>
      </c>
      <c r="D35" s="200" t="s">
        <v>1258</v>
      </c>
      <c r="E35" s="18" t="s">
        <v>484</v>
      </c>
      <c r="F35" s="201">
        <v>626.375</v>
      </c>
      <c r="H35" s="33"/>
    </row>
    <row r="36" spans="2:8" s="1" customFormat="1" ht="16.899999999999999" customHeight="1">
      <c r="B36" s="33"/>
      <c r="C36" s="200" t="s">
        <v>1901</v>
      </c>
      <c r="D36" s="200" t="s">
        <v>1902</v>
      </c>
      <c r="E36" s="18" t="s">
        <v>574</v>
      </c>
      <c r="F36" s="201">
        <v>1593.15</v>
      </c>
      <c r="H36" s="33"/>
    </row>
    <row r="37" spans="2:8" s="1" customFormat="1" ht="16.899999999999999" customHeight="1">
      <c r="B37" s="33"/>
      <c r="C37" s="196" t="s">
        <v>1135</v>
      </c>
      <c r="D37" s="197" t="s">
        <v>1164</v>
      </c>
      <c r="E37" s="198" t="s">
        <v>574</v>
      </c>
      <c r="F37" s="199">
        <v>1.2</v>
      </c>
      <c r="H37" s="33"/>
    </row>
    <row r="38" spans="2:8" s="1" customFormat="1" ht="16.899999999999999" customHeight="1">
      <c r="B38" s="33"/>
      <c r="C38" s="200" t="s">
        <v>21</v>
      </c>
      <c r="D38" s="200" t="s">
        <v>1134</v>
      </c>
      <c r="E38" s="18" t="s">
        <v>21</v>
      </c>
      <c r="F38" s="201">
        <v>0</v>
      </c>
      <c r="H38" s="33"/>
    </row>
    <row r="39" spans="2:8" s="1" customFormat="1" ht="16.899999999999999" customHeight="1">
      <c r="B39" s="33"/>
      <c r="C39" s="200" t="s">
        <v>1135</v>
      </c>
      <c r="D39" s="200" t="s">
        <v>1136</v>
      </c>
      <c r="E39" s="18" t="s">
        <v>21</v>
      </c>
      <c r="F39" s="201">
        <v>1.2</v>
      </c>
      <c r="H39" s="33"/>
    </row>
    <row r="40" spans="2:8" s="1" customFormat="1" ht="16.899999999999999" customHeight="1">
      <c r="B40" s="33"/>
      <c r="C40" s="196" t="s">
        <v>596</v>
      </c>
      <c r="D40" s="197" t="s">
        <v>596</v>
      </c>
      <c r="E40" s="198" t="s">
        <v>574</v>
      </c>
      <c r="F40" s="199">
        <v>2.7050000000000001</v>
      </c>
      <c r="H40" s="33"/>
    </row>
    <row r="41" spans="2:8" s="1" customFormat="1" ht="16.899999999999999" customHeight="1">
      <c r="B41" s="33"/>
      <c r="C41" s="200" t="s">
        <v>21</v>
      </c>
      <c r="D41" s="200" t="s">
        <v>1123</v>
      </c>
      <c r="E41" s="18" t="s">
        <v>21</v>
      </c>
      <c r="F41" s="201">
        <v>0</v>
      </c>
      <c r="H41" s="33"/>
    </row>
    <row r="42" spans="2:8" s="1" customFormat="1" ht="16.899999999999999" customHeight="1">
      <c r="B42" s="33"/>
      <c r="C42" s="200" t="s">
        <v>21</v>
      </c>
      <c r="D42" s="200" t="s">
        <v>1124</v>
      </c>
      <c r="E42" s="18" t="s">
        <v>21</v>
      </c>
      <c r="F42" s="201">
        <v>0</v>
      </c>
      <c r="H42" s="33"/>
    </row>
    <row r="43" spans="2:8" s="1" customFormat="1" ht="16.899999999999999" customHeight="1">
      <c r="B43" s="33"/>
      <c r="C43" s="200" t="s">
        <v>21</v>
      </c>
      <c r="D43" s="200" t="s">
        <v>1125</v>
      </c>
      <c r="E43" s="18" t="s">
        <v>21</v>
      </c>
      <c r="F43" s="201">
        <v>2.7050000000000001</v>
      </c>
      <c r="H43" s="33"/>
    </row>
    <row r="44" spans="2:8" s="1" customFormat="1" ht="16.899999999999999" customHeight="1">
      <c r="B44" s="33"/>
      <c r="C44" s="200" t="s">
        <v>596</v>
      </c>
      <c r="D44" s="200" t="s">
        <v>895</v>
      </c>
      <c r="E44" s="18" t="s">
        <v>21</v>
      </c>
      <c r="F44" s="201">
        <v>2.7050000000000001</v>
      </c>
      <c r="H44" s="33"/>
    </row>
    <row r="45" spans="2:8" s="1" customFormat="1" ht="16.899999999999999" customHeight="1">
      <c r="B45" s="33"/>
      <c r="C45" s="202" t="s">
        <v>2927</v>
      </c>
      <c r="H45" s="33"/>
    </row>
    <row r="46" spans="2:8" s="1" customFormat="1" ht="16.899999999999999" customHeight="1">
      <c r="B46" s="33"/>
      <c r="C46" s="200" t="s">
        <v>1117</v>
      </c>
      <c r="D46" s="200" t="s">
        <v>1118</v>
      </c>
      <c r="E46" s="18" t="s">
        <v>574</v>
      </c>
      <c r="F46" s="201">
        <v>423.11700000000002</v>
      </c>
      <c r="H46" s="33"/>
    </row>
    <row r="47" spans="2:8" s="1" customFormat="1" ht="16.899999999999999" customHeight="1">
      <c r="B47" s="33"/>
      <c r="C47" s="200" t="s">
        <v>1180</v>
      </c>
      <c r="D47" s="200" t="s">
        <v>1181</v>
      </c>
      <c r="E47" s="18" t="s">
        <v>590</v>
      </c>
      <c r="F47" s="201">
        <v>28.31</v>
      </c>
      <c r="H47" s="33"/>
    </row>
    <row r="48" spans="2:8" s="1" customFormat="1" ht="16.899999999999999" customHeight="1">
      <c r="B48" s="33"/>
      <c r="C48" s="196" t="s">
        <v>598</v>
      </c>
      <c r="D48" s="197" t="s">
        <v>599</v>
      </c>
      <c r="E48" s="198" t="s">
        <v>574</v>
      </c>
      <c r="F48" s="199">
        <v>772.8</v>
      </c>
      <c r="H48" s="33"/>
    </row>
    <row r="49" spans="2:8" s="1" customFormat="1" ht="16.899999999999999" customHeight="1">
      <c r="B49" s="33"/>
      <c r="C49" s="200" t="s">
        <v>21</v>
      </c>
      <c r="D49" s="200" t="s">
        <v>1532</v>
      </c>
      <c r="E49" s="18" t="s">
        <v>21</v>
      </c>
      <c r="F49" s="201">
        <v>0</v>
      </c>
      <c r="H49" s="33"/>
    </row>
    <row r="50" spans="2:8" s="1" customFormat="1" ht="16.899999999999999" customHeight="1">
      <c r="B50" s="33"/>
      <c r="C50" s="200" t="s">
        <v>598</v>
      </c>
      <c r="D50" s="200" t="s">
        <v>1533</v>
      </c>
      <c r="E50" s="18" t="s">
        <v>21</v>
      </c>
      <c r="F50" s="201">
        <v>772.8</v>
      </c>
      <c r="H50" s="33"/>
    </row>
    <row r="51" spans="2:8" s="1" customFormat="1" ht="16.899999999999999" customHeight="1">
      <c r="B51" s="33"/>
      <c r="C51" s="202" t="s">
        <v>2927</v>
      </c>
      <c r="H51" s="33"/>
    </row>
    <row r="52" spans="2:8" s="1" customFormat="1" ht="16.899999999999999" customHeight="1">
      <c r="B52" s="33"/>
      <c r="C52" s="200" t="s">
        <v>1527</v>
      </c>
      <c r="D52" s="200" t="s">
        <v>1528</v>
      </c>
      <c r="E52" s="18" t="s">
        <v>574</v>
      </c>
      <c r="F52" s="201">
        <v>772.8</v>
      </c>
      <c r="H52" s="33"/>
    </row>
    <row r="53" spans="2:8" s="1" customFormat="1" ht="16.899999999999999" customHeight="1">
      <c r="B53" s="33"/>
      <c r="C53" s="200" t="s">
        <v>946</v>
      </c>
      <c r="D53" s="200" t="s">
        <v>947</v>
      </c>
      <c r="E53" s="18" t="s">
        <v>590</v>
      </c>
      <c r="F53" s="201">
        <v>4098.82</v>
      </c>
      <c r="H53" s="33"/>
    </row>
    <row r="54" spans="2:8" s="1" customFormat="1" ht="16.899999999999999" customHeight="1">
      <c r="B54" s="33"/>
      <c r="C54" s="196" t="s">
        <v>601</v>
      </c>
      <c r="D54" s="197" t="s">
        <v>602</v>
      </c>
      <c r="E54" s="198" t="s">
        <v>213</v>
      </c>
      <c r="F54" s="199">
        <v>29.6</v>
      </c>
      <c r="H54" s="33"/>
    </row>
    <row r="55" spans="2:8" s="1" customFormat="1" ht="16.899999999999999" customHeight="1">
      <c r="B55" s="33"/>
      <c r="C55" s="200" t="s">
        <v>21</v>
      </c>
      <c r="D55" s="200" t="s">
        <v>1329</v>
      </c>
      <c r="E55" s="18" t="s">
        <v>21</v>
      </c>
      <c r="F55" s="201">
        <v>0</v>
      </c>
      <c r="H55" s="33"/>
    </row>
    <row r="56" spans="2:8" s="1" customFormat="1" ht="16.899999999999999" customHeight="1">
      <c r="B56" s="33"/>
      <c r="C56" s="200" t="s">
        <v>601</v>
      </c>
      <c r="D56" s="200" t="s">
        <v>1669</v>
      </c>
      <c r="E56" s="18" t="s">
        <v>21</v>
      </c>
      <c r="F56" s="201">
        <v>29.6</v>
      </c>
      <c r="H56" s="33"/>
    </row>
    <row r="57" spans="2:8" s="1" customFormat="1" ht="16.899999999999999" customHeight="1">
      <c r="B57" s="33"/>
      <c r="C57" s="202" t="s">
        <v>2927</v>
      </c>
      <c r="H57" s="33"/>
    </row>
    <row r="58" spans="2:8" s="1" customFormat="1" ht="16.899999999999999" customHeight="1">
      <c r="B58" s="33"/>
      <c r="C58" s="200" t="s">
        <v>1664</v>
      </c>
      <c r="D58" s="200" t="s">
        <v>1665</v>
      </c>
      <c r="E58" s="18" t="s">
        <v>213</v>
      </c>
      <c r="F58" s="201">
        <v>29.6</v>
      </c>
      <c r="H58" s="33"/>
    </row>
    <row r="59" spans="2:8" s="1" customFormat="1" ht="16.899999999999999" customHeight="1">
      <c r="B59" s="33"/>
      <c r="C59" s="200" t="s">
        <v>1791</v>
      </c>
      <c r="D59" s="200" t="s">
        <v>1792</v>
      </c>
      <c r="E59" s="18" t="s">
        <v>590</v>
      </c>
      <c r="F59" s="201">
        <v>40.843000000000004</v>
      </c>
      <c r="H59" s="33"/>
    </row>
    <row r="60" spans="2:8" s="1" customFormat="1" ht="16.899999999999999" customHeight="1">
      <c r="B60" s="33"/>
      <c r="C60" s="196" t="s">
        <v>604</v>
      </c>
      <c r="D60" s="197" t="s">
        <v>605</v>
      </c>
      <c r="E60" s="198" t="s">
        <v>144</v>
      </c>
      <c r="F60" s="199">
        <v>176.41</v>
      </c>
      <c r="H60" s="33"/>
    </row>
    <row r="61" spans="2:8" s="1" customFormat="1" ht="16.899999999999999" customHeight="1">
      <c r="B61" s="33"/>
      <c r="C61" s="200" t="s">
        <v>604</v>
      </c>
      <c r="D61" s="200" t="s">
        <v>2059</v>
      </c>
      <c r="E61" s="18" t="s">
        <v>21</v>
      </c>
      <c r="F61" s="201">
        <v>176.41</v>
      </c>
      <c r="H61" s="33"/>
    </row>
    <row r="62" spans="2:8" s="1" customFormat="1" ht="16.899999999999999" customHeight="1">
      <c r="B62" s="33"/>
      <c r="C62" s="202" t="s">
        <v>2927</v>
      </c>
      <c r="H62" s="33"/>
    </row>
    <row r="63" spans="2:8" s="1" customFormat="1" ht="16.899999999999999" customHeight="1">
      <c r="B63" s="33"/>
      <c r="C63" s="200" t="s">
        <v>2054</v>
      </c>
      <c r="D63" s="200" t="s">
        <v>2055</v>
      </c>
      <c r="E63" s="18" t="s">
        <v>144</v>
      </c>
      <c r="F63" s="201">
        <v>176.41</v>
      </c>
      <c r="H63" s="33"/>
    </row>
    <row r="64" spans="2:8" s="1" customFormat="1" ht="16.899999999999999" customHeight="1">
      <c r="B64" s="33"/>
      <c r="C64" s="200" t="s">
        <v>1791</v>
      </c>
      <c r="D64" s="200" t="s">
        <v>1792</v>
      </c>
      <c r="E64" s="18" t="s">
        <v>590</v>
      </c>
      <c r="F64" s="201">
        <v>40.843000000000004</v>
      </c>
      <c r="H64" s="33"/>
    </row>
    <row r="65" spans="2:8" s="1" customFormat="1" ht="16.899999999999999" customHeight="1">
      <c r="B65" s="33"/>
      <c r="C65" s="196" t="s">
        <v>607</v>
      </c>
      <c r="D65" s="197" t="s">
        <v>605</v>
      </c>
      <c r="E65" s="198" t="s">
        <v>144</v>
      </c>
      <c r="F65" s="199">
        <v>30414.59</v>
      </c>
      <c r="H65" s="33"/>
    </row>
    <row r="66" spans="2:8" s="1" customFormat="1" ht="16.899999999999999" customHeight="1">
      <c r="B66" s="33"/>
      <c r="C66" s="200" t="s">
        <v>21</v>
      </c>
      <c r="D66" s="200" t="s">
        <v>2066</v>
      </c>
      <c r="E66" s="18" t="s">
        <v>21</v>
      </c>
      <c r="F66" s="201">
        <v>674.13</v>
      </c>
      <c r="H66" s="33"/>
    </row>
    <row r="67" spans="2:8" s="1" customFormat="1" ht="16.899999999999999" customHeight="1">
      <c r="B67" s="33"/>
      <c r="C67" s="200" t="s">
        <v>21</v>
      </c>
      <c r="D67" s="200" t="s">
        <v>2067</v>
      </c>
      <c r="E67" s="18" t="s">
        <v>21</v>
      </c>
      <c r="F67" s="201">
        <v>175.96</v>
      </c>
      <c r="H67" s="33"/>
    </row>
    <row r="68" spans="2:8" s="1" customFormat="1" ht="16.899999999999999" customHeight="1">
      <c r="B68" s="33"/>
      <c r="C68" s="200" t="s">
        <v>21</v>
      </c>
      <c r="D68" s="200" t="s">
        <v>2068</v>
      </c>
      <c r="E68" s="18" t="s">
        <v>21</v>
      </c>
      <c r="F68" s="201">
        <v>21208</v>
      </c>
      <c r="H68" s="33"/>
    </row>
    <row r="69" spans="2:8" s="1" customFormat="1" ht="16.899999999999999" customHeight="1">
      <c r="B69" s="33"/>
      <c r="C69" s="200" t="s">
        <v>21</v>
      </c>
      <c r="D69" s="200" t="s">
        <v>2069</v>
      </c>
      <c r="E69" s="18" t="s">
        <v>21</v>
      </c>
      <c r="F69" s="201">
        <v>7156.5</v>
      </c>
      <c r="H69" s="33"/>
    </row>
    <row r="70" spans="2:8" s="1" customFormat="1" ht="16.899999999999999" customHeight="1">
      <c r="B70" s="33"/>
      <c r="C70" s="200" t="s">
        <v>21</v>
      </c>
      <c r="D70" s="200" t="s">
        <v>2070</v>
      </c>
      <c r="E70" s="18" t="s">
        <v>21</v>
      </c>
      <c r="F70" s="201">
        <v>1200</v>
      </c>
      <c r="H70" s="33"/>
    </row>
    <row r="71" spans="2:8" s="1" customFormat="1" ht="16.899999999999999" customHeight="1">
      <c r="B71" s="33"/>
      <c r="C71" s="200" t="s">
        <v>607</v>
      </c>
      <c r="D71" s="200" t="s">
        <v>837</v>
      </c>
      <c r="E71" s="18" t="s">
        <v>21</v>
      </c>
      <c r="F71" s="201">
        <v>30414.59</v>
      </c>
      <c r="H71" s="33"/>
    </row>
    <row r="72" spans="2:8" s="1" customFormat="1" ht="16.899999999999999" customHeight="1">
      <c r="B72" s="33"/>
      <c r="C72" s="202" t="s">
        <v>2927</v>
      </c>
      <c r="H72" s="33"/>
    </row>
    <row r="73" spans="2:8" s="1" customFormat="1" ht="16.899999999999999" customHeight="1">
      <c r="B73" s="33"/>
      <c r="C73" s="200" t="s">
        <v>2061</v>
      </c>
      <c r="D73" s="200" t="s">
        <v>2062</v>
      </c>
      <c r="E73" s="18" t="s">
        <v>144</v>
      </c>
      <c r="F73" s="201">
        <v>30414.59</v>
      </c>
      <c r="H73" s="33"/>
    </row>
    <row r="74" spans="2:8" s="1" customFormat="1" ht="16.899999999999999" customHeight="1">
      <c r="B74" s="33"/>
      <c r="C74" s="200" t="s">
        <v>1791</v>
      </c>
      <c r="D74" s="200" t="s">
        <v>1792</v>
      </c>
      <c r="E74" s="18" t="s">
        <v>590</v>
      </c>
      <c r="F74" s="201">
        <v>40.843000000000004</v>
      </c>
      <c r="H74" s="33"/>
    </row>
    <row r="75" spans="2:8" s="1" customFormat="1" ht="16.899999999999999" customHeight="1">
      <c r="B75" s="33"/>
      <c r="C75" s="196" t="s">
        <v>609</v>
      </c>
      <c r="D75" s="197" t="s">
        <v>605</v>
      </c>
      <c r="E75" s="198" t="s">
        <v>144</v>
      </c>
      <c r="F75" s="199">
        <v>810.40499999999997</v>
      </c>
      <c r="H75" s="33"/>
    </row>
    <row r="76" spans="2:8" s="1" customFormat="1" ht="16.899999999999999" customHeight="1">
      <c r="B76" s="33"/>
      <c r="C76" s="200" t="s">
        <v>609</v>
      </c>
      <c r="D76" s="200" t="s">
        <v>2077</v>
      </c>
      <c r="E76" s="18" t="s">
        <v>21</v>
      </c>
      <c r="F76" s="201">
        <v>810.40499999999997</v>
      </c>
      <c r="H76" s="33"/>
    </row>
    <row r="77" spans="2:8" s="1" customFormat="1" ht="16.899999999999999" customHeight="1">
      <c r="B77" s="33"/>
      <c r="C77" s="202" t="s">
        <v>2927</v>
      </c>
      <c r="H77" s="33"/>
    </row>
    <row r="78" spans="2:8" s="1" customFormat="1" ht="16.899999999999999" customHeight="1">
      <c r="B78" s="33"/>
      <c r="C78" s="200" t="s">
        <v>2072</v>
      </c>
      <c r="D78" s="200" t="s">
        <v>2073</v>
      </c>
      <c r="E78" s="18" t="s">
        <v>144</v>
      </c>
      <c r="F78" s="201">
        <v>810.40499999999997</v>
      </c>
      <c r="H78" s="33"/>
    </row>
    <row r="79" spans="2:8" s="1" customFormat="1" ht="16.899999999999999" customHeight="1">
      <c r="B79" s="33"/>
      <c r="C79" s="200" t="s">
        <v>1791</v>
      </c>
      <c r="D79" s="200" t="s">
        <v>1792</v>
      </c>
      <c r="E79" s="18" t="s">
        <v>590</v>
      </c>
      <c r="F79" s="201">
        <v>40.843000000000004</v>
      </c>
      <c r="H79" s="33"/>
    </row>
    <row r="80" spans="2:8" s="1" customFormat="1" ht="16.899999999999999" customHeight="1">
      <c r="B80" s="33"/>
      <c r="C80" s="196" t="s">
        <v>611</v>
      </c>
      <c r="D80" s="197" t="s">
        <v>605</v>
      </c>
      <c r="E80" s="198" t="s">
        <v>144</v>
      </c>
      <c r="F80" s="199">
        <v>3314.76</v>
      </c>
      <c r="H80" s="33"/>
    </row>
    <row r="81" spans="2:8" s="1" customFormat="1" ht="16.899999999999999" customHeight="1">
      <c r="B81" s="33"/>
      <c r="C81" s="200" t="s">
        <v>21</v>
      </c>
      <c r="D81" s="200" t="s">
        <v>2084</v>
      </c>
      <c r="E81" s="18" t="s">
        <v>21</v>
      </c>
      <c r="F81" s="201">
        <v>3314.76</v>
      </c>
      <c r="H81" s="33"/>
    </row>
    <row r="82" spans="2:8" s="1" customFormat="1" ht="16.899999999999999" customHeight="1">
      <c r="B82" s="33"/>
      <c r="C82" s="200" t="s">
        <v>611</v>
      </c>
      <c r="D82" s="200" t="s">
        <v>837</v>
      </c>
      <c r="E82" s="18" t="s">
        <v>21</v>
      </c>
      <c r="F82" s="201">
        <v>3314.76</v>
      </c>
      <c r="H82" s="33"/>
    </row>
    <row r="83" spans="2:8" s="1" customFormat="1" ht="16.899999999999999" customHeight="1">
      <c r="B83" s="33"/>
      <c r="C83" s="202" t="s">
        <v>2927</v>
      </c>
      <c r="H83" s="33"/>
    </row>
    <row r="84" spans="2:8" s="1" customFormat="1" ht="16.899999999999999" customHeight="1">
      <c r="B84" s="33"/>
      <c r="C84" s="200" t="s">
        <v>2079</v>
      </c>
      <c r="D84" s="200" t="s">
        <v>2080</v>
      </c>
      <c r="E84" s="18" t="s">
        <v>144</v>
      </c>
      <c r="F84" s="201">
        <v>3314.76</v>
      </c>
      <c r="H84" s="33"/>
    </row>
    <row r="85" spans="2:8" s="1" customFormat="1" ht="16.899999999999999" customHeight="1">
      <c r="B85" s="33"/>
      <c r="C85" s="200" t="s">
        <v>1791</v>
      </c>
      <c r="D85" s="200" t="s">
        <v>1792</v>
      </c>
      <c r="E85" s="18" t="s">
        <v>590</v>
      </c>
      <c r="F85" s="201">
        <v>40.843000000000004</v>
      </c>
      <c r="H85" s="33"/>
    </row>
    <row r="86" spans="2:8" s="1" customFormat="1" ht="16.899999999999999" customHeight="1">
      <c r="B86" s="33"/>
      <c r="C86" s="196" t="s">
        <v>613</v>
      </c>
      <c r="D86" s="197" t="s">
        <v>605</v>
      </c>
      <c r="E86" s="198" t="s">
        <v>144</v>
      </c>
      <c r="F86" s="199">
        <v>5660.6450000000004</v>
      </c>
      <c r="H86" s="33"/>
    </row>
    <row r="87" spans="2:8" s="1" customFormat="1" ht="16.899999999999999" customHeight="1">
      <c r="B87" s="33"/>
      <c r="C87" s="200" t="s">
        <v>613</v>
      </c>
      <c r="D87" s="200" t="s">
        <v>2091</v>
      </c>
      <c r="E87" s="18" t="s">
        <v>21</v>
      </c>
      <c r="F87" s="201">
        <v>5660.6450000000004</v>
      </c>
      <c r="H87" s="33"/>
    </row>
    <row r="88" spans="2:8" s="1" customFormat="1" ht="16.899999999999999" customHeight="1">
      <c r="B88" s="33"/>
      <c r="C88" s="202" t="s">
        <v>2927</v>
      </c>
      <c r="H88" s="33"/>
    </row>
    <row r="89" spans="2:8" s="1" customFormat="1" ht="16.899999999999999" customHeight="1">
      <c r="B89" s="33"/>
      <c r="C89" s="200" t="s">
        <v>2086</v>
      </c>
      <c r="D89" s="200" t="s">
        <v>2087</v>
      </c>
      <c r="E89" s="18" t="s">
        <v>144</v>
      </c>
      <c r="F89" s="201">
        <v>5660.6450000000004</v>
      </c>
      <c r="H89" s="33"/>
    </row>
    <row r="90" spans="2:8" s="1" customFormat="1" ht="16.899999999999999" customHeight="1">
      <c r="B90" s="33"/>
      <c r="C90" s="200" t="s">
        <v>1791</v>
      </c>
      <c r="D90" s="200" t="s">
        <v>1792</v>
      </c>
      <c r="E90" s="18" t="s">
        <v>590</v>
      </c>
      <c r="F90" s="201">
        <v>40.843000000000004</v>
      </c>
      <c r="H90" s="33"/>
    </row>
    <row r="91" spans="2:8" s="1" customFormat="1" ht="16.899999999999999" customHeight="1">
      <c r="B91" s="33"/>
      <c r="C91" s="196" t="s">
        <v>615</v>
      </c>
      <c r="D91" s="197" t="s">
        <v>616</v>
      </c>
      <c r="E91" s="198" t="s">
        <v>484</v>
      </c>
      <c r="F91" s="199">
        <v>265.238</v>
      </c>
      <c r="H91" s="33"/>
    </row>
    <row r="92" spans="2:8" s="1" customFormat="1" ht="16.899999999999999" customHeight="1">
      <c r="B92" s="33"/>
      <c r="C92" s="200" t="s">
        <v>21</v>
      </c>
      <c r="D92" s="200" t="s">
        <v>1285</v>
      </c>
      <c r="E92" s="18" t="s">
        <v>21</v>
      </c>
      <c r="F92" s="201">
        <v>0</v>
      </c>
      <c r="H92" s="33"/>
    </row>
    <row r="93" spans="2:8" s="1" customFormat="1" ht="16.899999999999999" customHeight="1">
      <c r="B93" s="33"/>
      <c r="C93" s="200" t="s">
        <v>21</v>
      </c>
      <c r="D93" s="200" t="s">
        <v>1286</v>
      </c>
      <c r="E93" s="18" t="s">
        <v>21</v>
      </c>
      <c r="F93" s="201">
        <v>153.40799999999999</v>
      </c>
      <c r="H93" s="33"/>
    </row>
    <row r="94" spans="2:8" s="1" customFormat="1" ht="16.899999999999999" customHeight="1">
      <c r="B94" s="33"/>
      <c r="C94" s="200" t="s">
        <v>21</v>
      </c>
      <c r="D94" s="200" t="s">
        <v>1287</v>
      </c>
      <c r="E94" s="18" t="s">
        <v>21</v>
      </c>
      <c r="F94" s="201">
        <v>111.83</v>
      </c>
      <c r="H94" s="33"/>
    </row>
    <row r="95" spans="2:8" s="1" customFormat="1" ht="16.899999999999999" customHeight="1">
      <c r="B95" s="33"/>
      <c r="C95" s="200" t="s">
        <v>615</v>
      </c>
      <c r="D95" s="200" t="s">
        <v>837</v>
      </c>
      <c r="E95" s="18" t="s">
        <v>21</v>
      </c>
      <c r="F95" s="201">
        <v>265.238</v>
      </c>
      <c r="H95" s="33"/>
    </row>
    <row r="96" spans="2:8" s="1" customFormat="1" ht="16.899999999999999" customHeight="1">
      <c r="B96" s="33"/>
      <c r="C96" s="202" t="s">
        <v>2927</v>
      </c>
      <c r="H96" s="33"/>
    </row>
    <row r="97" spans="2:8" s="1" customFormat="1" ht="16.899999999999999" customHeight="1">
      <c r="B97" s="33"/>
      <c r="C97" s="200" t="s">
        <v>1280</v>
      </c>
      <c r="D97" s="200" t="s">
        <v>1281</v>
      </c>
      <c r="E97" s="18" t="s">
        <v>484</v>
      </c>
      <c r="F97" s="201">
        <v>265.238</v>
      </c>
      <c r="H97" s="33"/>
    </row>
    <row r="98" spans="2:8" s="1" customFormat="1" ht="16.899999999999999" customHeight="1">
      <c r="B98" s="33"/>
      <c r="C98" s="200" t="s">
        <v>1253</v>
      </c>
      <c r="D98" s="200" t="s">
        <v>1254</v>
      </c>
      <c r="E98" s="18" t="s">
        <v>484</v>
      </c>
      <c r="F98" s="201">
        <v>265.238</v>
      </c>
      <c r="H98" s="33"/>
    </row>
    <row r="99" spans="2:8" s="1" customFormat="1" ht="16.899999999999999" customHeight="1">
      <c r="B99" s="33"/>
      <c r="C99" s="200" t="s">
        <v>1289</v>
      </c>
      <c r="D99" s="200" t="s">
        <v>1290</v>
      </c>
      <c r="E99" s="18" t="s">
        <v>484</v>
      </c>
      <c r="F99" s="201">
        <v>1098.838</v>
      </c>
      <c r="H99" s="33"/>
    </row>
    <row r="100" spans="2:8" s="1" customFormat="1" ht="16.899999999999999" customHeight="1">
      <c r="B100" s="33"/>
      <c r="C100" s="200" t="s">
        <v>1901</v>
      </c>
      <c r="D100" s="200" t="s">
        <v>1902</v>
      </c>
      <c r="E100" s="18" t="s">
        <v>574</v>
      </c>
      <c r="F100" s="201">
        <v>1593.15</v>
      </c>
      <c r="H100" s="33"/>
    </row>
    <row r="101" spans="2:8" s="1" customFormat="1" ht="16.899999999999999" customHeight="1">
      <c r="B101" s="33"/>
      <c r="C101" s="196" t="s">
        <v>618</v>
      </c>
      <c r="D101" s="197" t="s">
        <v>619</v>
      </c>
      <c r="E101" s="198" t="s">
        <v>213</v>
      </c>
      <c r="F101" s="199">
        <v>60</v>
      </c>
      <c r="H101" s="33"/>
    </row>
    <row r="102" spans="2:8" s="1" customFormat="1" ht="16.899999999999999" customHeight="1">
      <c r="B102" s="33"/>
      <c r="C102" s="200" t="s">
        <v>21</v>
      </c>
      <c r="D102" s="200" t="s">
        <v>1063</v>
      </c>
      <c r="E102" s="18" t="s">
        <v>21</v>
      </c>
      <c r="F102" s="201">
        <v>0</v>
      </c>
      <c r="H102" s="33"/>
    </row>
    <row r="103" spans="2:8" s="1" customFormat="1" ht="16.899999999999999" customHeight="1">
      <c r="B103" s="33"/>
      <c r="C103" s="200" t="s">
        <v>21</v>
      </c>
      <c r="D103" s="200" t="s">
        <v>1064</v>
      </c>
      <c r="E103" s="18" t="s">
        <v>21</v>
      </c>
      <c r="F103" s="201">
        <v>31.2</v>
      </c>
      <c r="H103" s="33"/>
    </row>
    <row r="104" spans="2:8" s="1" customFormat="1" ht="16.899999999999999" customHeight="1">
      <c r="B104" s="33"/>
      <c r="C104" s="200" t="s">
        <v>21</v>
      </c>
      <c r="D104" s="200" t="s">
        <v>1065</v>
      </c>
      <c r="E104" s="18" t="s">
        <v>21</v>
      </c>
      <c r="F104" s="201">
        <v>28.8</v>
      </c>
      <c r="H104" s="33"/>
    </row>
    <row r="105" spans="2:8" s="1" customFormat="1" ht="16.899999999999999" customHeight="1">
      <c r="B105" s="33"/>
      <c r="C105" s="200" t="s">
        <v>618</v>
      </c>
      <c r="D105" s="200" t="s">
        <v>837</v>
      </c>
      <c r="E105" s="18" t="s">
        <v>21</v>
      </c>
      <c r="F105" s="201">
        <v>60</v>
      </c>
      <c r="H105" s="33"/>
    </row>
    <row r="106" spans="2:8" s="1" customFormat="1" ht="16.899999999999999" customHeight="1">
      <c r="B106" s="33"/>
      <c r="C106" s="202" t="s">
        <v>2927</v>
      </c>
      <c r="H106" s="33"/>
    </row>
    <row r="107" spans="2:8" s="1" customFormat="1" ht="16.899999999999999" customHeight="1">
      <c r="B107" s="33"/>
      <c r="C107" s="200" t="s">
        <v>1058</v>
      </c>
      <c r="D107" s="200" t="s">
        <v>1059</v>
      </c>
      <c r="E107" s="18" t="s">
        <v>213</v>
      </c>
      <c r="F107" s="201">
        <v>60</v>
      </c>
      <c r="H107" s="33"/>
    </row>
    <row r="108" spans="2:8" s="1" customFormat="1" ht="16.899999999999999" customHeight="1">
      <c r="B108" s="33"/>
      <c r="C108" s="200" t="s">
        <v>1050</v>
      </c>
      <c r="D108" s="200" t="s">
        <v>1051</v>
      </c>
      <c r="E108" s="18" t="s">
        <v>574</v>
      </c>
      <c r="F108" s="201">
        <v>7.5</v>
      </c>
      <c r="H108" s="33"/>
    </row>
    <row r="109" spans="2:8" s="1" customFormat="1" ht="16.899999999999999" customHeight="1">
      <c r="B109" s="33"/>
      <c r="C109" s="196" t="s">
        <v>620</v>
      </c>
      <c r="D109" s="197" t="s">
        <v>621</v>
      </c>
      <c r="E109" s="198" t="s">
        <v>213</v>
      </c>
      <c r="F109" s="199">
        <v>153.35300000000001</v>
      </c>
      <c r="H109" s="33"/>
    </row>
    <row r="110" spans="2:8" s="1" customFormat="1" ht="16.899999999999999" customHeight="1">
      <c r="B110" s="33"/>
      <c r="C110" s="200" t="s">
        <v>21</v>
      </c>
      <c r="D110" s="200" t="s">
        <v>1206</v>
      </c>
      <c r="E110" s="18" t="s">
        <v>21</v>
      </c>
      <c r="F110" s="201">
        <v>0</v>
      </c>
      <c r="H110" s="33"/>
    </row>
    <row r="111" spans="2:8" s="1" customFormat="1" ht="16.899999999999999" customHeight="1">
      <c r="B111" s="33"/>
      <c r="C111" s="200" t="s">
        <v>21</v>
      </c>
      <c r="D111" s="200" t="s">
        <v>1938</v>
      </c>
      <c r="E111" s="18" t="s">
        <v>21</v>
      </c>
      <c r="F111" s="201">
        <v>0</v>
      </c>
      <c r="H111" s="33"/>
    </row>
    <row r="112" spans="2:8" s="1" customFormat="1" ht="16.899999999999999" customHeight="1">
      <c r="B112" s="33"/>
      <c r="C112" s="200" t="s">
        <v>21</v>
      </c>
      <c r="D112" s="200" t="s">
        <v>1924</v>
      </c>
      <c r="E112" s="18" t="s">
        <v>21</v>
      </c>
      <c r="F112" s="201">
        <v>0</v>
      </c>
      <c r="H112" s="33"/>
    </row>
    <row r="113" spans="2:8" s="1" customFormat="1" ht="16.899999999999999" customHeight="1">
      <c r="B113" s="33"/>
      <c r="C113" s="200" t="s">
        <v>21</v>
      </c>
      <c r="D113" s="200" t="s">
        <v>1939</v>
      </c>
      <c r="E113" s="18" t="s">
        <v>21</v>
      </c>
      <c r="F113" s="201">
        <v>66.832999999999998</v>
      </c>
      <c r="H113" s="33"/>
    </row>
    <row r="114" spans="2:8" s="1" customFormat="1" ht="16.899999999999999" customHeight="1">
      <c r="B114" s="33"/>
      <c r="C114" s="200" t="s">
        <v>21</v>
      </c>
      <c r="D114" s="200" t="s">
        <v>875</v>
      </c>
      <c r="E114" s="18" t="s">
        <v>21</v>
      </c>
      <c r="F114" s="201">
        <v>0</v>
      </c>
      <c r="H114" s="33"/>
    </row>
    <row r="115" spans="2:8" s="1" customFormat="1" ht="16.899999999999999" customHeight="1">
      <c r="B115" s="33"/>
      <c r="C115" s="200" t="s">
        <v>21</v>
      </c>
      <c r="D115" s="200" t="s">
        <v>1940</v>
      </c>
      <c r="E115" s="18" t="s">
        <v>21</v>
      </c>
      <c r="F115" s="201">
        <v>86.52</v>
      </c>
      <c r="H115" s="33"/>
    </row>
    <row r="116" spans="2:8" s="1" customFormat="1" ht="16.899999999999999" customHeight="1">
      <c r="B116" s="33"/>
      <c r="C116" s="200" t="s">
        <v>620</v>
      </c>
      <c r="D116" s="200" t="s">
        <v>837</v>
      </c>
      <c r="E116" s="18" t="s">
        <v>21</v>
      </c>
      <c r="F116" s="201">
        <v>153.35300000000001</v>
      </c>
      <c r="H116" s="33"/>
    </row>
    <row r="117" spans="2:8" s="1" customFormat="1" ht="16.899999999999999" customHeight="1">
      <c r="B117" s="33"/>
      <c r="C117" s="202" t="s">
        <v>2927</v>
      </c>
      <c r="H117" s="33"/>
    </row>
    <row r="118" spans="2:8" s="1" customFormat="1" ht="16.899999999999999" customHeight="1">
      <c r="B118" s="33"/>
      <c r="C118" s="200" t="s">
        <v>1934</v>
      </c>
      <c r="D118" s="200" t="s">
        <v>1935</v>
      </c>
      <c r="E118" s="18" t="s">
        <v>213</v>
      </c>
      <c r="F118" s="201">
        <v>153.35300000000001</v>
      </c>
      <c r="H118" s="33"/>
    </row>
    <row r="119" spans="2:8" s="1" customFormat="1" ht="16.899999999999999" customHeight="1">
      <c r="B119" s="33"/>
      <c r="C119" s="200" t="s">
        <v>1928</v>
      </c>
      <c r="D119" s="200" t="s">
        <v>1929</v>
      </c>
      <c r="E119" s="18" t="s">
        <v>213</v>
      </c>
      <c r="F119" s="201">
        <v>153.35300000000001</v>
      </c>
      <c r="H119" s="33"/>
    </row>
    <row r="120" spans="2:8" s="1" customFormat="1" ht="16.899999999999999" customHeight="1">
      <c r="B120" s="33"/>
      <c r="C120" s="196" t="s">
        <v>623</v>
      </c>
      <c r="D120" s="197" t="s">
        <v>624</v>
      </c>
      <c r="E120" s="198" t="s">
        <v>213</v>
      </c>
      <c r="F120" s="199">
        <v>132.09</v>
      </c>
      <c r="H120" s="33"/>
    </row>
    <row r="121" spans="2:8" s="1" customFormat="1" ht="16.899999999999999" customHeight="1">
      <c r="B121" s="33"/>
      <c r="C121" s="200" t="s">
        <v>21</v>
      </c>
      <c r="D121" s="200" t="s">
        <v>1206</v>
      </c>
      <c r="E121" s="18" t="s">
        <v>21</v>
      </c>
      <c r="F121" s="201">
        <v>0</v>
      </c>
      <c r="H121" s="33"/>
    </row>
    <row r="122" spans="2:8" s="1" customFormat="1" ht="16.899999999999999" customHeight="1">
      <c r="B122" s="33"/>
      <c r="C122" s="200" t="s">
        <v>21</v>
      </c>
      <c r="D122" s="200" t="s">
        <v>1923</v>
      </c>
      <c r="E122" s="18" t="s">
        <v>21</v>
      </c>
      <c r="F122" s="201">
        <v>0</v>
      </c>
      <c r="H122" s="33"/>
    </row>
    <row r="123" spans="2:8" s="1" customFormat="1" ht="16.899999999999999" customHeight="1">
      <c r="B123" s="33"/>
      <c r="C123" s="200" t="s">
        <v>21</v>
      </c>
      <c r="D123" s="200" t="s">
        <v>1924</v>
      </c>
      <c r="E123" s="18" t="s">
        <v>21</v>
      </c>
      <c r="F123" s="201">
        <v>0</v>
      </c>
      <c r="H123" s="33"/>
    </row>
    <row r="124" spans="2:8" s="1" customFormat="1" ht="16.899999999999999" customHeight="1">
      <c r="B124" s="33"/>
      <c r="C124" s="200" t="s">
        <v>21</v>
      </c>
      <c r="D124" s="200" t="s">
        <v>1925</v>
      </c>
      <c r="E124" s="18" t="s">
        <v>21</v>
      </c>
      <c r="F124" s="201">
        <v>65.204999999999998</v>
      </c>
      <c r="H124" s="33"/>
    </row>
    <row r="125" spans="2:8" s="1" customFormat="1" ht="16.899999999999999" customHeight="1">
      <c r="B125" s="33"/>
      <c r="C125" s="200" t="s">
        <v>21</v>
      </c>
      <c r="D125" s="200" t="s">
        <v>875</v>
      </c>
      <c r="E125" s="18" t="s">
        <v>21</v>
      </c>
      <c r="F125" s="201">
        <v>0</v>
      </c>
      <c r="H125" s="33"/>
    </row>
    <row r="126" spans="2:8" s="1" customFormat="1" ht="16.899999999999999" customHeight="1">
      <c r="B126" s="33"/>
      <c r="C126" s="200" t="s">
        <v>21</v>
      </c>
      <c r="D126" s="200" t="s">
        <v>1926</v>
      </c>
      <c r="E126" s="18" t="s">
        <v>21</v>
      </c>
      <c r="F126" s="201">
        <v>66.885000000000005</v>
      </c>
      <c r="H126" s="33"/>
    </row>
    <row r="127" spans="2:8" s="1" customFormat="1" ht="16.899999999999999" customHeight="1">
      <c r="B127" s="33"/>
      <c r="C127" s="200" t="s">
        <v>623</v>
      </c>
      <c r="D127" s="200" t="s">
        <v>837</v>
      </c>
      <c r="E127" s="18" t="s">
        <v>21</v>
      </c>
      <c r="F127" s="201">
        <v>132.09</v>
      </c>
      <c r="H127" s="33"/>
    </row>
    <row r="128" spans="2:8" s="1" customFormat="1" ht="16.899999999999999" customHeight="1">
      <c r="B128" s="33"/>
      <c r="C128" s="202" t="s">
        <v>2927</v>
      </c>
      <c r="H128" s="33"/>
    </row>
    <row r="129" spans="2:8" s="1" customFormat="1" ht="16.899999999999999" customHeight="1">
      <c r="B129" s="33"/>
      <c r="C129" s="200" t="s">
        <v>1919</v>
      </c>
      <c r="D129" s="200" t="s">
        <v>1920</v>
      </c>
      <c r="E129" s="18" t="s">
        <v>213</v>
      </c>
      <c r="F129" s="201">
        <v>132.09</v>
      </c>
      <c r="H129" s="33"/>
    </row>
    <row r="130" spans="2:8" s="1" customFormat="1" ht="16.899999999999999" customHeight="1">
      <c r="B130" s="33"/>
      <c r="C130" s="200" t="s">
        <v>1913</v>
      </c>
      <c r="D130" s="200" t="s">
        <v>1914</v>
      </c>
      <c r="E130" s="18" t="s">
        <v>213</v>
      </c>
      <c r="F130" s="201">
        <v>132.09</v>
      </c>
      <c r="H130" s="33"/>
    </row>
    <row r="131" spans="2:8" s="1" customFormat="1" ht="16.899999999999999" customHeight="1">
      <c r="B131" s="33"/>
      <c r="C131" s="196" t="s">
        <v>626</v>
      </c>
      <c r="D131" s="197" t="s">
        <v>627</v>
      </c>
      <c r="E131" s="198" t="s">
        <v>574</v>
      </c>
      <c r="F131" s="199">
        <v>1792.9369999999999</v>
      </c>
      <c r="H131" s="33"/>
    </row>
    <row r="132" spans="2:8" s="1" customFormat="1" ht="16.899999999999999" customHeight="1">
      <c r="B132" s="33"/>
      <c r="C132" s="200" t="s">
        <v>21</v>
      </c>
      <c r="D132" s="200" t="s">
        <v>905</v>
      </c>
      <c r="E132" s="18" t="s">
        <v>21</v>
      </c>
      <c r="F132" s="201">
        <v>0</v>
      </c>
      <c r="H132" s="33"/>
    </row>
    <row r="133" spans="2:8" s="1" customFormat="1" ht="16.899999999999999" customHeight="1">
      <c r="B133" s="33"/>
      <c r="C133" s="200" t="s">
        <v>21</v>
      </c>
      <c r="D133" s="200" t="s">
        <v>906</v>
      </c>
      <c r="E133" s="18" t="s">
        <v>21</v>
      </c>
      <c r="F133" s="201">
        <v>0</v>
      </c>
      <c r="H133" s="33"/>
    </row>
    <row r="134" spans="2:8" s="1" customFormat="1" ht="16.899999999999999" customHeight="1">
      <c r="B134" s="33"/>
      <c r="C134" s="200" t="s">
        <v>21</v>
      </c>
      <c r="D134" s="200" t="s">
        <v>907</v>
      </c>
      <c r="E134" s="18" t="s">
        <v>21</v>
      </c>
      <c r="F134" s="201">
        <v>6.5449999999999999</v>
      </c>
      <c r="H134" s="33"/>
    </row>
    <row r="135" spans="2:8" s="1" customFormat="1" ht="16.899999999999999" customHeight="1">
      <c r="B135" s="33"/>
      <c r="C135" s="200" t="s">
        <v>21</v>
      </c>
      <c r="D135" s="200" t="s">
        <v>908</v>
      </c>
      <c r="E135" s="18" t="s">
        <v>21</v>
      </c>
      <c r="F135" s="201">
        <v>13.429</v>
      </c>
      <c r="H135" s="33"/>
    </row>
    <row r="136" spans="2:8" s="1" customFormat="1" ht="16.899999999999999" customHeight="1">
      <c r="B136" s="33"/>
      <c r="C136" s="200" t="s">
        <v>21</v>
      </c>
      <c r="D136" s="200" t="s">
        <v>909</v>
      </c>
      <c r="E136" s="18" t="s">
        <v>21</v>
      </c>
      <c r="F136" s="201">
        <v>119.85599999999999</v>
      </c>
      <c r="H136" s="33"/>
    </row>
    <row r="137" spans="2:8" s="1" customFormat="1" ht="16.899999999999999" customHeight="1">
      <c r="B137" s="33"/>
      <c r="C137" s="200" t="s">
        <v>21</v>
      </c>
      <c r="D137" s="200" t="s">
        <v>910</v>
      </c>
      <c r="E137" s="18" t="s">
        <v>21</v>
      </c>
      <c r="F137" s="201">
        <v>76.703999999999994</v>
      </c>
      <c r="H137" s="33"/>
    </row>
    <row r="138" spans="2:8" s="1" customFormat="1" ht="16.899999999999999" customHeight="1">
      <c r="B138" s="33"/>
      <c r="C138" s="200" t="s">
        <v>21</v>
      </c>
      <c r="D138" s="200" t="s">
        <v>911</v>
      </c>
      <c r="E138" s="18" t="s">
        <v>21</v>
      </c>
      <c r="F138" s="201">
        <v>134.61000000000001</v>
      </c>
      <c r="H138" s="33"/>
    </row>
    <row r="139" spans="2:8" s="1" customFormat="1" ht="16.899999999999999" customHeight="1">
      <c r="B139" s="33"/>
      <c r="C139" s="200" t="s">
        <v>21</v>
      </c>
      <c r="D139" s="200" t="s">
        <v>912</v>
      </c>
      <c r="E139" s="18" t="s">
        <v>21</v>
      </c>
      <c r="F139" s="201">
        <v>549.79600000000005</v>
      </c>
      <c r="H139" s="33"/>
    </row>
    <row r="140" spans="2:8" s="1" customFormat="1" ht="16.899999999999999" customHeight="1">
      <c r="B140" s="33"/>
      <c r="C140" s="200" t="s">
        <v>21</v>
      </c>
      <c r="D140" s="200" t="s">
        <v>913</v>
      </c>
      <c r="E140" s="18" t="s">
        <v>21</v>
      </c>
      <c r="F140" s="201">
        <v>0</v>
      </c>
      <c r="H140" s="33"/>
    </row>
    <row r="141" spans="2:8" s="1" customFormat="1" ht="16.899999999999999" customHeight="1">
      <c r="B141" s="33"/>
      <c r="C141" s="200" t="s">
        <v>21</v>
      </c>
      <c r="D141" s="200" t="s">
        <v>914</v>
      </c>
      <c r="E141" s="18" t="s">
        <v>21</v>
      </c>
      <c r="F141" s="201">
        <v>222.09</v>
      </c>
      <c r="H141" s="33"/>
    </row>
    <row r="142" spans="2:8" s="1" customFormat="1" ht="16.899999999999999" customHeight="1">
      <c r="B142" s="33"/>
      <c r="C142" s="200" t="s">
        <v>21</v>
      </c>
      <c r="D142" s="200" t="s">
        <v>915</v>
      </c>
      <c r="E142" s="18" t="s">
        <v>21</v>
      </c>
      <c r="F142" s="201">
        <v>22.417999999999999</v>
      </c>
      <c r="H142" s="33"/>
    </row>
    <row r="143" spans="2:8" s="1" customFormat="1" ht="16.899999999999999" customHeight="1">
      <c r="B143" s="33"/>
      <c r="C143" s="200" t="s">
        <v>21</v>
      </c>
      <c r="D143" s="200" t="s">
        <v>916</v>
      </c>
      <c r="E143" s="18" t="s">
        <v>21</v>
      </c>
      <c r="F143" s="201">
        <v>20.138000000000002</v>
      </c>
      <c r="H143" s="33"/>
    </row>
    <row r="144" spans="2:8" s="1" customFormat="1" ht="16.899999999999999" customHeight="1">
      <c r="B144" s="33"/>
      <c r="C144" s="200" t="s">
        <v>21</v>
      </c>
      <c r="D144" s="200" t="s">
        <v>917</v>
      </c>
      <c r="E144" s="18" t="s">
        <v>21</v>
      </c>
      <c r="F144" s="201">
        <v>17.765000000000001</v>
      </c>
      <c r="H144" s="33"/>
    </row>
    <row r="145" spans="2:8" s="1" customFormat="1" ht="16.899999999999999" customHeight="1">
      <c r="B145" s="33"/>
      <c r="C145" s="200" t="s">
        <v>21</v>
      </c>
      <c r="D145" s="200" t="s">
        <v>918</v>
      </c>
      <c r="E145" s="18" t="s">
        <v>21</v>
      </c>
      <c r="F145" s="201">
        <v>145.93199999999999</v>
      </c>
      <c r="H145" s="33"/>
    </row>
    <row r="146" spans="2:8" s="1" customFormat="1" ht="16.899999999999999" customHeight="1">
      <c r="B146" s="33"/>
      <c r="C146" s="200" t="s">
        <v>21</v>
      </c>
      <c r="D146" s="200" t="s">
        <v>919</v>
      </c>
      <c r="E146" s="18" t="s">
        <v>21</v>
      </c>
      <c r="F146" s="201">
        <v>26.876999999999999</v>
      </c>
      <c r="H146" s="33"/>
    </row>
    <row r="147" spans="2:8" s="1" customFormat="1" ht="16.899999999999999" customHeight="1">
      <c r="B147" s="33"/>
      <c r="C147" s="200" t="s">
        <v>21</v>
      </c>
      <c r="D147" s="200" t="s">
        <v>920</v>
      </c>
      <c r="E147" s="18" t="s">
        <v>21</v>
      </c>
      <c r="F147" s="201">
        <v>87.344999999999999</v>
      </c>
      <c r="H147" s="33"/>
    </row>
    <row r="148" spans="2:8" s="1" customFormat="1" ht="16.899999999999999" customHeight="1">
      <c r="B148" s="33"/>
      <c r="C148" s="200" t="s">
        <v>21</v>
      </c>
      <c r="D148" s="200" t="s">
        <v>921</v>
      </c>
      <c r="E148" s="18" t="s">
        <v>21</v>
      </c>
      <c r="F148" s="201">
        <v>48.813000000000002</v>
      </c>
      <c r="H148" s="33"/>
    </row>
    <row r="149" spans="2:8" s="1" customFormat="1" ht="16.899999999999999" customHeight="1">
      <c r="B149" s="33"/>
      <c r="C149" s="200" t="s">
        <v>21</v>
      </c>
      <c r="D149" s="200" t="s">
        <v>922</v>
      </c>
      <c r="E149" s="18" t="s">
        <v>21</v>
      </c>
      <c r="F149" s="201">
        <v>67.278999999999996</v>
      </c>
      <c r="H149" s="33"/>
    </row>
    <row r="150" spans="2:8" s="1" customFormat="1" ht="16.899999999999999" customHeight="1">
      <c r="B150" s="33"/>
      <c r="C150" s="200" t="s">
        <v>21</v>
      </c>
      <c r="D150" s="200" t="s">
        <v>923</v>
      </c>
      <c r="E150" s="18" t="s">
        <v>21</v>
      </c>
      <c r="F150" s="201">
        <v>113.39</v>
      </c>
      <c r="H150" s="33"/>
    </row>
    <row r="151" spans="2:8" s="1" customFormat="1" ht="16.899999999999999" customHeight="1">
      <c r="B151" s="33"/>
      <c r="C151" s="200" t="s">
        <v>21</v>
      </c>
      <c r="D151" s="200" t="s">
        <v>924</v>
      </c>
      <c r="E151" s="18" t="s">
        <v>21</v>
      </c>
      <c r="F151" s="201">
        <v>64.034999999999997</v>
      </c>
      <c r="H151" s="33"/>
    </row>
    <row r="152" spans="2:8" s="1" customFormat="1" ht="16.899999999999999" customHeight="1">
      <c r="B152" s="33"/>
      <c r="C152" s="200" t="s">
        <v>21</v>
      </c>
      <c r="D152" s="200" t="s">
        <v>925</v>
      </c>
      <c r="E152" s="18" t="s">
        <v>21</v>
      </c>
      <c r="F152" s="201">
        <v>55.914999999999999</v>
      </c>
      <c r="H152" s="33"/>
    </row>
    <row r="153" spans="2:8" s="1" customFormat="1" ht="16.899999999999999" customHeight="1">
      <c r="B153" s="33"/>
      <c r="C153" s="200" t="s">
        <v>626</v>
      </c>
      <c r="D153" s="200" t="s">
        <v>837</v>
      </c>
      <c r="E153" s="18" t="s">
        <v>21</v>
      </c>
      <c r="F153" s="201">
        <v>1792.9369999999999</v>
      </c>
      <c r="H153" s="33"/>
    </row>
    <row r="154" spans="2:8" s="1" customFormat="1" ht="16.899999999999999" customHeight="1">
      <c r="B154" s="33"/>
      <c r="C154" s="202" t="s">
        <v>2927</v>
      </c>
      <c r="H154" s="33"/>
    </row>
    <row r="155" spans="2:8" s="1" customFormat="1" ht="16.899999999999999" customHeight="1">
      <c r="B155" s="33"/>
      <c r="C155" s="200" t="s">
        <v>900</v>
      </c>
      <c r="D155" s="200" t="s">
        <v>901</v>
      </c>
      <c r="E155" s="18" t="s">
        <v>574</v>
      </c>
      <c r="F155" s="201">
        <v>1792.9369999999999</v>
      </c>
      <c r="H155" s="33"/>
    </row>
    <row r="156" spans="2:8" s="1" customFormat="1" ht="16.899999999999999" customHeight="1">
      <c r="B156" s="33"/>
      <c r="C156" s="200" t="s">
        <v>946</v>
      </c>
      <c r="D156" s="200" t="s">
        <v>947</v>
      </c>
      <c r="E156" s="18" t="s">
        <v>590</v>
      </c>
      <c r="F156" s="201">
        <v>4098.82</v>
      </c>
      <c r="H156" s="33"/>
    </row>
    <row r="157" spans="2:8" s="1" customFormat="1" ht="16.899999999999999" customHeight="1">
      <c r="B157" s="33"/>
      <c r="C157" s="196" t="s">
        <v>629</v>
      </c>
      <c r="D157" s="197" t="s">
        <v>630</v>
      </c>
      <c r="E157" s="198" t="s">
        <v>574</v>
      </c>
      <c r="F157" s="199">
        <v>891.99699999999996</v>
      </c>
      <c r="H157" s="33"/>
    </row>
    <row r="158" spans="2:8" s="1" customFormat="1" ht="16.899999999999999" customHeight="1">
      <c r="B158" s="33"/>
      <c r="C158" s="200" t="s">
        <v>21</v>
      </c>
      <c r="D158" s="200" t="s">
        <v>913</v>
      </c>
      <c r="E158" s="18" t="s">
        <v>21</v>
      </c>
      <c r="F158" s="201">
        <v>0</v>
      </c>
      <c r="H158" s="33"/>
    </row>
    <row r="159" spans="2:8" s="1" customFormat="1" ht="16.899999999999999" customHeight="1">
      <c r="B159" s="33"/>
      <c r="C159" s="200" t="s">
        <v>21</v>
      </c>
      <c r="D159" s="200" t="s">
        <v>914</v>
      </c>
      <c r="E159" s="18" t="s">
        <v>21</v>
      </c>
      <c r="F159" s="201">
        <v>222.09</v>
      </c>
      <c r="H159" s="33"/>
    </row>
    <row r="160" spans="2:8" s="1" customFormat="1" ht="16.899999999999999" customHeight="1">
      <c r="B160" s="33"/>
      <c r="C160" s="200" t="s">
        <v>21</v>
      </c>
      <c r="D160" s="200" t="s">
        <v>915</v>
      </c>
      <c r="E160" s="18" t="s">
        <v>21</v>
      </c>
      <c r="F160" s="201">
        <v>22.417999999999999</v>
      </c>
      <c r="H160" s="33"/>
    </row>
    <row r="161" spans="2:8" s="1" customFormat="1" ht="16.899999999999999" customHeight="1">
      <c r="B161" s="33"/>
      <c r="C161" s="200" t="s">
        <v>21</v>
      </c>
      <c r="D161" s="200" t="s">
        <v>916</v>
      </c>
      <c r="E161" s="18" t="s">
        <v>21</v>
      </c>
      <c r="F161" s="201">
        <v>20.138000000000002</v>
      </c>
      <c r="H161" s="33"/>
    </row>
    <row r="162" spans="2:8" s="1" customFormat="1" ht="16.899999999999999" customHeight="1">
      <c r="B162" s="33"/>
      <c r="C162" s="200" t="s">
        <v>21</v>
      </c>
      <c r="D162" s="200" t="s">
        <v>917</v>
      </c>
      <c r="E162" s="18" t="s">
        <v>21</v>
      </c>
      <c r="F162" s="201">
        <v>17.765000000000001</v>
      </c>
      <c r="H162" s="33"/>
    </row>
    <row r="163" spans="2:8" s="1" customFormat="1" ht="16.899999999999999" customHeight="1">
      <c r="B163" s="33"/>
      <c r="C163" s="200" t="s">
        <v>21</v>
      </c>
      <c r="D163" s="200" t="s">
        <v>918</v>
      </c>
      <c r="E163" s="18" t="s">
        <v>21</v>
      </c>
      <c r="F163" s="201">
        <v>145.93199999999999</v>
      </c>
      <c r="H163" s="33"/>
    </row>
    <row r="164" spans="2:8" s="1" customFormat="1" ht="16.899999999999999" customHeight="1">
      <c r="B164" s="33"/>
      <c r="C164" s="200" t="s">
        <v>21</v>
      </c>
      <c r="D164" s="200" t="s">
        <v>919</v>
      </c>
      <c r="E164" s="18" t="s">
        <v>21</v>
      </c>
      <c r="F164" s="201">
        <v>26.876999999999999</v>
      </c>
      <c r="H164" s="33"/>
    </row>
    <row r="165" spans="2:8" s="1" customFormat="1" ht="16.899999999999999" customHeight="1">
      <c r="B165" s="33"/>
      <c r="C165" s="200" t="s">
        <v>21</v>
      </c>
      <c r="D165" s="200" t="s">
        <v>920</v>
      </c>
      <c r="E165" s="18" t="s">
        <v>21</v>
      </c>
      <c r="F165" s="201">
        <v>87.344999999999999</v>
      </c>
      <c r="H165" s="33"/>
    </row>
    <row r="166" spans="2:8" s="1" customFormat="1" ht="16.899999999999999" customHeight="1">
      <c r="B166" s="33"/>
      <c r="C166" s="200" t="s">
        <v>21</v>
      </c>
      <c r="D166" s="200" t="s">
        <v>921</v>
      </c>
      <c r="E166" s="18" t="s">
        <v>21</v>
      </c>
      <c r="F166" s="201">
        <v>48.813000000000002</v>
      </c>
      <c r="H166" s="33"/>
    </row>
    <row r="167" spans="2:8" s="1" customFormat="1" ht="16.899999999999999" customHeight="1">
      <c r="B167" s="33"/>
      <c r="C167" s="200" t="s">
        <v>21</v>
      </c>
      <c r="D167" s="200" t="s">
        <v>922</v>
      </c>
      <c r="E167" s="18" t="s">
        <v>21</v>
      </c>
      <c r="F167" s="201">
        <v>67.278999999999996</v>
      </c>
      <c r="H167" s="33"/>
    </row>
    <row r="168" spans="2:8" s="1" customFormat="1" ht="16.899999999999999" customHeight="1">
      <c r="B168" s="33"/>
      <c r="C168" s="200" t="s">
        <v>21</v>
      </c>
      <c r="D168" s="200" t="s">
        <v>923</v>
      </c>
      <c r="E168" s="18" t="s">
        <v>21</v>
      </c>
      <c r="F168" s="201">
        <v>113.39</v>
      </c>
      <c r="H168" s="33"/>
    </row>
    <row r="169" spans="2:8" s="1" customFormat="1" ht="16.899999999999999" customHeight="1">
      <c r="B169" s="33"/>
      <c r="C169" s="200" t="s">
        <v>21</v>
      </c>
      <c r="D169" s="200" t="s">
        <v>924</v>
      </c>
      <c r="E169" s="18" t="s">
        <v>21</v>
      </c>
      <c r="F169" s="201">
        <v>64.034999999999997</v>
      </c>
      <c r="H169" s="33"/>
    </row>
    <row r="170" spans="2:8" s="1" customFormat="1" ht="16.899999999999999" customHeight="1">
      <c r="B170" s="33"/>
      <c r="C170" s="200" t="s">
        <v>21</v>
      </c>
      <c r="D170" s="200" t="s">
        <v>925</v>
      </c>
      <c r="E170" s="18" t="s">
        <v>21</v>
      </c>
      <c r="F170" s="201">
        <v>55.914999999999999</v>
      </c>
      <c r="H170" s="33"/>
    </row>
    <row r="171" spans="2:8" s="1" customFormat="1" ht="16.899999999999999" customHeight="1">
      <c r="B171" s="33"/>
      <c r="C171" s="200" t="s">
        <v>629</v>
      </c>
      <c r="D171" s="200" t="s">
        <v>895</v>
      </c>
      <c r="E171" s="18" t="s">
        <v>21</v>
      </c>
      <c r="F171" s="201">
        <v>891.99699999999996</v>
      </c>
      <c r="H171" s="33"/>
    </row>
    <row r="172" spans="2:8" s="1" customFormat="1" ht="16.899999999999999" customHeight="1">
      <c r="B172" s="33"/>
      <c r="C172" s="202" t="s">
        <v>2927</v>
      </c>
      <c r="H172" s="33"/>
    </row>
    <row r="173" spans="2:8" s="1" customFormat="1" ht="16.899999999999999" customHeight="1">
      <c r="B173" s="33"/>
      <c r="C173" s="200" t="s">
        <v>900</v>
      </c>
      <c r="D173" s="200" t="s">
        <v>901</v>
      </c>
      <c r="E173" s="18" t="s">
        <v>574</v>
      </c>
      <c r="F173" s="201">
        <v>1792.9369999999999</v>
      </c>
      <c r="H173" s="33"/>
    </row>
    <row r="174" spans="2:8" s="1" customFormat="1" ht="16.899999999999999" customHeight="1">
      <c r="B174" s="33"/>
      <c r="C174" s="200" t="s">
        <v>937</v>
      </c>
      <c r="D174" s="200" t="s">
        <v>938</v>
      </c>
      <c r="E174" s="18" t="s">
        <v>574</v>
      </c>
      <c r="F174" s="201">
        <v>1510.4</v>
      </c>
      <c r="H174" s="33"/>
    </row>
    <row r="175" spans="2:8" s="1" customFormat="1" ht="16.899999999999999" customHeight="1">
      <c r="B175" s="33"/>
      <c r="C175" s="196" t="s">
        <v>632</v>
      </c>
      <c r="D175" s="197" t="s">
        <v>633</v>
      </c>
      <c r="E175" s="198" t="s">
        <v>574</v>
      </c>
      <c r="F175" s="199">
        <v>900.94</v>
      </c>
      <c r="H175" s="33"/>
    </row>
    <row r="176" spans="2:8" s="1" customFormat="1" ht="16.899999999999999" customHeight="1">
      <c r="B176" s="33"/>
      <c r="C176" s="200" t="s">
        <v>21</v>
      </c>
      <c r="D176" s="200" t="s">
        <v>905</v>
      </c>
      <c r="E176" s="18" t="s">
        <v>21</v>
      </c>
      <c r="F176" s="201">
        <v>0</v>
      </c>
      <c r="H176" s="33"/>
    </row>
    <row r="177" spans="2:8" s="1" customFormat="1" ht="16.899999999999999" customHeight="1">
      <c r="B177" s="33"/>
      <c r="C177" s="200" t="s">
        <v>21</v>
      </c>
      <c r="D177" s="200" t="s">
        <v>906</v>
      </c>
      <c r="E177" s="18" t="s">
        <v>21</v>
      </c>
      <c r="F177" s="201">
        <v>0</v>
      </c>
      <c r="H177" s="33"/>
    </row>
    <row r="178" spans="2:8" s="1" customFormat="1" ht="16.899999999999999" customHeight="1">
      <c r="B178" s="33"/>
      <c r="C178" s="200" t="s">
        <v>21</v>
      </c>
      <c r="D178" s="200" t="s">
        <v>907</v>
      </c>
      <c r="E178" s="18" t="s">
        <v>21</v>
      </c>
      <c r="F178" s="201">
        <v>6.5449999999999999</v>
      </c>
      <c r="H178" s="33"/>
    </row>
    <row r="179" spans="2:8" s="1" customFormat="1" ht="16.899999999999999" customHeight="1">
      <c r="B179" s="33"/>
      <c r="C179" s="200" t="s">
        <v>21</v>
      </c>
      <c r="D179" s="200" t="s">
        <v>908</v>
      </c>
      <c r="E179" s="18" t="s">
        <v>21</v>
      </c>
      <c r="F179" s="201">
        <v>13.429</v>
      </c>
      <c r="H179" s="33"/>
    </row>
    <row r="180" spans="2:8" s="1" customFormat="1" ht="16.899999999999999" customHeight="1">
      <c r="B180" s="33"/>
      <c r="C180" s="200" t="s">
        <v>21</v>
      </c>
      <c r="D180" s="200" t="s">
        <v>909</v>
      </c>
      <c r="E180" s="18" t="s">
        <v>21</v>
      </c>
      <c r="F180" s="201">
        <v>119.85599999999999</v>
      </c>
      <c r="H180" s="33"/>
    </row>
    <row r="181" spans="2:8" s="1" customFormat="1" ht="16.899999999999999" customHeight="1">
      <c r="B181" s="33"/>
      <c r="C181" s="200" t="s">
        <v>21</v>
      </c>
      <c r="D181" s="200" t="s">
        <v>910</v>
      </c>
      <c r="E181" s="18" t="s">
        <v>21</v>
      </c>
      <c r="F181" s="201">
        <v>76.703999999999994</v>
      </c>
      <c r="H181" s="33"/>
    </row>
    <row r="182" spans="2:8" s="1" customFormat="1" ht="16.899999999999999" customHeight="1">
      <c r="B182" s="33"/>
      <c r="C182" s="200" t="s">
        <v>21</v>
      </c>
      <c r="D182" s="200" t="s">
        <v>911</v>
      </c>
      <c r="E182" s="18" t="s">
        <v>21</v>
      </c>
      <c r="F182" s="201">
        <v>134.61000000000001</v>
      </c>
      <c r="H182" s="33"/>
    </row>
    <row r="183" spans="2:8" s="1" customFormat="1" ht="16.899999999999999" customHeight="1">
      <c r="B183" s="33"/>
      <c r="C183" s="200" t="s">
        <v>21</v>
      </c>
      <c r="D183" s="200" t="s">
        <v>912</v>
      </c>
      <c r="E183" s="18" t="s">
        <v>21</v>
      </c>
      <c r="F183" s="201">
        <v>549.79600000000005</v>
      </c>
      <c r="H183" s="33"/>
    </row>
    <row r="184" spans="2:8" s="1" customFormat="1" ht="16.899999999999999" customHeight="1">
      <c r="B184" s="33"/>
      <c r="C184" s="200" t="s">
        <v>632</v>
      </c>
      <c r="D184" s="200" t="s">
        <v>895</v>
      </c>
      <c r="E184" s="18" t="s">
        <v>21</v>
      </c>
      <c r="F184" s="201">
        <v>900.94</v>
      </c>
      <c r="H184" s="33"/>
    </row>
    <row r="185" spans="2:8" s="1" customFormat="1" ht="16.899999999999999" customHeight="1">
      <c r="B185" s="33"/>
      <c r="C185" s="202" t="s">
        <v>2927</v>
      </c>
      <c r="H185" s="33"/>
    </row>
    <row r="186" spans="2:8" s="1" customFormat="1" ht="16.899999999999999" customHeight="1">
      <c r="B186" s="33"/>
      <c r="C186" s="200" t="s">
        <v>900</v>
      </c>
      <c r="D186" s="200" t="s">
        <v>901</v>
      </c>
      <c r="E186" s="18" t="s">
        <v>574</v>
      </c>
      <c r="F186" s="201">
        <v>1792.9369999999999</v>
      </c>
      <c r="H186" s="33"/>
    </row>
    <row r="187" spans="2:8" s="1" customFormat="1" ht="16.899999999999999" customHeight="1">
      <c r="B187" s="33"/>
      <c r="C187" s="200" t="s">
        <v>926</v>
      </c>
      <c r="D187" s="200" t="s">
        <v>927</v>
      </c>
      <c r="E187" s="18" t="s">
        <v>574</v>
      </c>
      <c r="F187" s="201">
        <v>2177.9630000000002</v>
      </c>
      <c r="H187" s="33"/>
    </row>
    <row r="188" spans="2:8" s="1" customFormat="1" ht="16.899999999999999" customHeight="1">
      <c r="B188" s="33"/>
      <c r="C188" s="196" t="s">
        <v>635</v>
      </c>
      <c r="D188" s="197" t="s">
        <v>636</v>
      </c>
      <c r="E188" s="198" t="s">
        <v>574</v>
      </c>
      <c r="F188" s="199">
        <v>15.705</v>
      </c>
      <c r="H188" s="33"/>
    </row>
    <row r="189" spans="2:8" s="1" customFormat="1" ht="16.899999999999999" customHeight="1">
      <c r="B189" s="33"/>
      <c r="C189" s="200" t="s">
        <v>21</v>
      </c>
      <c r="D189" s="200" t="s">
        <v>875</v>
      </c>
      <c r="E189" s="18" t="s">
        <v>21</v>
      </c>
      <c r="F189" s="201">
        <v>0</v>
      </c>
      <c r="H189" s="33"/>
    </row>
    <row r="190" spans="2:8" s="1" customFormat="1" ht="16.899999999999999" customHeight="1">
      <c r="B190" s="33"/>
      <c r="C190" s="200" t="s">
        <v>635</v>
      </c>
      <c r="D190" s="200" t="s">
        <v>1613</v>
      </c>
      <c r="E190" s="18" t="s">
        <v>21</v>
      </c>
      <c r="F190" s="201">
        <v>15.705</v>
      </c>
      <c r="H190" s="33"/>
    </row>
    <row r="191" spans="2:8" s="1" customFormat="1" ht="16.899999999999999" customHeight="1">
      <c r="B191" s="33"/>
      <c r="C191" s="202" t="s">
        <v>2927</v>
      </c>
      <c r="H191" s="33"/>
    </row>
    <row r="192" spans="2:8" s="1" customFormat="1" ht="16.899999999999999" customHeight="1">
      <c r="B192" s="33"/>
      <c r="C192" s="200" t="s">
        <v>1606</v>
      </c>
      <c r="D192" s="200" t="s">
        <v>1607</v>
      </c>
      <c r="E192" s="18" t="s">
        <v>574</v>
      </c>
      <c r="F192" s="201">
        <v>41.91</v>
      </c>
      <c r="H192" s="33"/>
    </row>
    <row r="193" spans="2:8" s="1" customFormat="1" ht="16.899999999999999" customHeight="1">
      <c r="B193" s="33"/>
      <c r="C193" s="200" t="s">
        <v>1616</v>
      </c>
      <c r="D193" s="200" t="s">
        <v>1617</v>
      </c>
      <c r="E193" s="18" t="s">
        <v>574</v>
      </c>
      <c r="F193" s="201">
        <v>140.667</v>
      </c>
      <c r="H193" s="33"/>
    </row>
    <row r="194" spans="2:8" s="1" customFormat="1" ht="16.899999999999999" customHeight="1">
      <c r="B194" s="33"/>
      <c r="C194" s="200" t="s">
        <v>1853</v>
      </c>
      <c r="D194" s="200" t="s">
        <v>1854</v>
      </c>
      <c r="E194" s="18" t="s">
        <v>590</v>
      </c>
      <c r="F194" s="201">
        <v>197.42400000000001</v>
      </c>
      <c r="H194" s="33"/>
    </row>
    <row r="195" spans="2:8" s="1" customFormat="1" ht="16.899999999999999" customHeight="1">
      <c r="B195" s="33"/>
      <c r="C195" s="200" t="s">
        <v>1863</v>
      </c>
      <c r="D195" s="200" t="s">
        <v>1864</v>
      </c>
      <c r="E195" s="18" t="s">
        <v>590</v>
      </c>
      <c r="F195" s="201">
        <v>98.712000000000003</v>
      </c>
      <c r="H195" s="33"/>
    </row>
    <row r="196" spans="2:8" s="1" customFormat="1" ht="16.899999999999999" customHeight="1">
      <c r="B196" s="33"/>
      <c r="C196" s="196" t="s">
        <v>638</v>
      </c>
      <c r="D196" s="197" t="s">
        <v>639</v>
      </c>
      <c r="E196" s="198" t="s">
        <v>574</v>
      </c>
      <c r="F196" s="199">
        <v>20.190000000000001</v>
      </c>
      <c r="H196" s="33"/>
    </row>
    <row r="197" spans="2:8" s="1" customFormat="1" ht="16.899999999999999" customHeight="1">
      <c r="B197" s="33"/>
      <c r="C197" s="200" t="s">
        <v>21</v>
      </c>
      <c r="D197" s="200" t="s">
        <v>1611</v>
      </c>
      <c r="E197" s="18" t="s">
        <v>21</v>
      </c>
      <c r="F197" s="201">
        <v>0</v>
      </c>
      <c r="H197" s="33"/>
    </row>
    <row r="198" spans="2:8" s="1" customFormat="1" ht="16.899999999999999" customHeight="1">
      <c r="B198" s="33"/>
      <c r="C198" s="200" t="s">
        <v>21</v>
      </c>
      <c r="D198" s="200" t="s">
        <v>906</v>
      </c>
      <c r="E198" s="18" t="s">
        <v>21</v>
      </c>
      <c r="F198" s="201">
        <v>0</v>
      </c>
      <c r="H198" s="33"/>
    </row>
    <row r="199" spans="2:8" s="1" customFormat="1" ht="16.899999999999999" customHeight="1">
      <c r="B199" s="33"/>
      <c r="C199" s="200" t="s">
        <v>638</v>
      </c>
      <c r="D199" s="200" t="s">
        <v>1612</v>
      </c>
      <c r="E199" s="18" t="s">
        <v>21</v>
      </c>
      <c r="F199" s="201">
        <v>20.190000000000001</v>
      </c>
      <c r="H199" s="33"/>
    </row>
    <row r="200" spans="2:8" s="1" customFormat="1" ht="16.899999999999999" customHeight="1">
      <c r="B200" s="33"/>
      <c r="C200" s="202" t="s">
        <v>2927</v>
      </c>
      <c r="H200" s="33"/>
    </row>
    <row r="201" spans="2:8" s="1" customFormat="1" ht="16.899999999999999" customHeight="1">
      <c r="B201" s="33"/>
      <c r="C201" s="200" t="s">
        <v>1606</v>
      </c>
      <c r="D201" s="200" t="s">
        <v>1607</v>
      </c>
      <c r="E201" s="18" t="s">
        <v>574</v>
      </c>
      <c r="F201" s="201">
        <v>41.91</v>
      </c>
      <c r="H201" s="33"/>
    </row>
    <row r="202" spans="2:8" s="1" customFormat="1" ht="16.899999999999999" customHeight="1">
      <c r="B202" s="33"/>
      <c r="C202" s="200" t="s">
        <v>1616</v>
      </c>
      <c r="D202" s="200" t="s">
        <v>1617</v>
      </c>
      <c r="E202" s="18" t="s">
        <v>574</v>
      </c>
      <c r="F202" s="201">
        <v>140.667</v>
      </c>
      <c r="H202" s="33"/>
    </row>
    <row r="203" spans="2:8" s="1" customFormat="1" ht="16.899999999999999" customHeight="1">
      <c r="B203" s="33"/>
      <c r="C203" s="200" t="s">
        <v>1853</v>
      </c>
      <c r="D203" s="200" t="s">
        <v>1854</v>
      </c>
      <c r="E203" s="18" t="s">
        <v>590</v>
      </c>
      <c r="F203" s="201">
        <v>197.42400000000001</v>
      </c>
      <c r="H203" s="33"/>
    </row>
    <row r="204" spans="2:8" s="1" customFormat="1" ht="16.899999999999999" customHeight="1">
      <c r="B204" s="33"/>
      <c r="C204" s="200" t="s">
        <v>1863</v>
      </c>
      <c r="D204" s="200" t="s">
        <v>1864</v>
      </c>
      <c r="E204" s="18" t="s">
        <v>590</v>
      </c>
      <c r="F204" s="201">
        <v>98.712000000000003</v>
      </c>
      <c r="H204" s="33"/>
    </row>
    <row r="205" spans="2:8" s="1" customFormat="1" ht="16.899999999999999" customHeight="1">
      <c r="B205" s="33"/>
      <c r="C205" s="196" t="s">
        <v>641</v>
      </c>
      <c r="D205" s="197" t="s">
        <v>642</v>
      </c>
      <c r="E205" s="198" t="s">
        <v>574</v>
      </c>
      <c r="F205" s="199">
        <v>35.895000000000003</v>
      </c>
      <c r="H205" s="33"/>
    </row>
    <row r="206" spans="2:8" s="1" customFormat="1" ht="16.899999999999999" customHeight="1">
      <c r="B206" s="33"/>
      <c r="C206" s="200" t="s">
        <v>21</v>
      </c>
      <c r="D206" s="200" t="s">
        <v>1611</v>
      </c>
      <c r="E206" s="18" t="s">
        <v>21</v>
      </c>
      <c r="F206" s="201">
        <v>0</v>
      </c>
      <c r="H206" s="33"/>
    </row>
    <row r="207" spans="2:8" s="1" customFormat="1" ht="16.899999999999999" customHeight="1">
      <c r="B207" s="33"/>
      <c r="C207" s="200" t="s">
        <v>21</v>
      </c>
      <c r="D207" s="200" t="s">
        <v>906</v>
      </c>
      <c r="E207" s="18" t="s">
        <v>21</v>
      </c>
      <c r="F207" s="201">
        <v>0</v>
      </c>
      <c r="H207" s="33"/>
    </row>
    <row r="208" spans="2:8" s="1" customFormat="1" ht="16.899999999999999" customHeight="1">
      <c r="B208" s="33"/>
      <c r="C208" s="200" t="s">
        <v>638</v>
      </c>
      <c r="D208" s="200" t="s">
        <v>1612</v>
      </c>
      <c r="E208" s="18" t="s">
        <v>21</v>
      </c>
      <c r="F208" s="201">
        <v>20.190000000000001</v>
      </c>
      <c r="H208" s="33"/>
    </row>
    <row r="209" spans="2:8" s="1" customFormat="1" ht="16.899999999999999" customHeight="1">
      <c r="B209" s="33"/>
      <c r="C209" s="200" t="s">
        <v>21</v>
      </c>
      <c r="D209" s="200" t="s">
        <v>875</v>
      </c>
      <c r="E209" s="18" t="s">
        <v>21</v>
      </c>
      <c r="F209" s="201">
        <v>0</v>
      </c>
      <c r="H209" s="33"/>
    </row>
    <row r="210" spans="2:8" s="1" customFormat="1" ht="16.899999999999999" customHeight="1">
      <c r="B210" s="33"/>
      <c r="C210" s="200" t="s">
        <v>635</v>
      </c>
      <c r="D210" s="200" t="s">
        <v>1613</v>
      </c>
      <c r="E210" s="18" t="s">
        <v>21</v>
      </c>
      <c r="F210" s="201">
        <v>15.705</v>
      </c>
      <c r="H210" s="33"/>
    </row>
    <row r="211" spans="2:8" s="1" customFormat="1" ht="16.899999999999999" customHeight="1">
      <c r="B211" s="33"/>
      <c r="C211" s="200" t="s">
        <v>641</v>
      </c>
      <c r="D211" s="200" t="s">
        <v>895</v>
      </c>
      <c r="E211" s="18" t="s">
        <v>21</v>
      </c>
      <c r="F211" s="201">
        <v>35.895000000000003</v>
      </c>
      <c r="H211" s="33"/>
    </row>
    <row r="212" spans="2:8" s="1" customFormat="1" ht="16.899999999999999" customHeight="1">
      <c r="B212" s="33"/>
      <c r="C212" s="202" t="s">
        <v>2927</v>
      </c>
      <c r="H212" s="33"/>
    </row>
    <row r="213" spans="2:8" s="1" customFormat="1" ht="16.899999999999999" customHeight="1">
      <c r="B213" s="33"/>
      <c r="C213" s="200" t="s">
        <v>1606</v>
      </c>
      <c r="D213" s="200" t="s">
        <v>1607</v>
      </c>
      <c r="E213" s="18" t="s">
        <v>574</v>
      </c>
      <c r="F213" s="201">
        <v>41.91</v>
      </c>
      <c r="H213" s="33"/>
    </row>
    <row r="214" spans="2:8" s="1" customFormat="1" ht="16.899999999999999" customHeight="1">
      <c r="B214" s="33"/>
      <c r="C214" s="200" t="s">
        <v>1097</v>
      </c>
      <c r="D214" s="200" t="s">
        <v>1098</v>
      </c>
      <c r="E214" s="18" t="s">
        <v>574</v>
      </c>
      <c r="F214" s="201">
        <v>35.895000000000003</v>
      </c>
      <c r="H214" s="33"/>
    </row>
    <row r="215" spans="2:8" s="1" customFormat="1" ht="16.899999999999999" customHeight="1">
      <c r="B215" s="33"/>
      <c r="C215" s="200" t="s">
        <v>1331</v>
      </c>
      <c r="D215" s="200" t="s">
        <v>1332</v>
      </c>
      <c r="E215" s="18" t="s">
        <v>484</v>
      </c>
      <c r="F215" s="201">
        <v>3112.37</v>
      </c>
      <c r="H215" s="33"/>
    </row>
    <row r="216" spans="2:8" s="1" customFormat="1" ht="16.899999999999999" customHeight="1">
      <c r="B216" s="33"/>
      <c r="C216" s="200" t="s">
        <v>1344</v>
      </c>
      <c r="D216" s="200" t="s">
        <v>1345</v>
      </c>
      <c r="E216" s="18" t="s">
        <v>484</v>
      </c>
      <c r="F216" s="201">
        <v>3112.37</v>
      </c>
      <c r="H216" s="33"/>
    </row>
    <row r="217" spans="2:8" s="1" customFormat="1" ht="16.899999999999999" customHeight="1">
      <c r="B217" s="33"/>
      <c r="C217" s="200" t="s">
        <v>1747</v>
      </c>
      <c r="D217" s="200" t="s">
        <v>1748</v>
      </c>
      <c r="E217" s="18" t="s">
        <v>213</v>
      </c>
      <c r="F217" s="201">
        <v>1346.0920000000001</v>
      </c>
      <c r="H217" s="33"/>
    </row>
    <row r="218" spans="2:8" s="1" customFormat="1" ht="16.899999999999999" customHeight="1">
      <c r="B218" s="33"/>
      <c r="C218" s="200" t="s">
        <v>1872</v>
      </c>
      <c r="D218" s="200" t="s">
        <v>1873</v>
      </c>
      <c r="E218" s="18" t="s">
        <v>590</v>
      </c>
      <c r="F218" s="201">
        <v>50.387</v>
      </c>
      <c r="H218" s="33"/>
    </row>
    <row r="219" spans="2:8" s="1" customFormat="1" ht="16.899999999999999" customHeight="1">
      <c r="B219" s="33"/>
      <c r="C219" s="200" t="s">
        <v>1759</v>
      </c>
      <c r="D219" s="200" t="s">
        <v>1760</v>
      </c>
      <c r="E219" s="18" t="s">
        <v>590</v>
      </c>
      <c r="F219" s="201">
        <v>2.048</v>
      </c>
      <c r="H219" s="33"/>
    </row>
    <row r="220" spans="2:8" s="1" customFormat="1" ht="16.899999999999999" customHeight="1">
      <c r="B220" s="33"/>
      <c r="C220" s="200" t="s">
        <v>1103</v>
      </c>
      <c r="D220" s="200" t="s">
        <v>1104</v>
      </c>
      <c r="E220" s="18" t="s">
        <v>574</v>
      </c>
      <c r="F220" s="201">
        <v>5.3840000000000003</v>
      </c>
      <c r="H220" s="33"/>
    </row>
    <row r="221" spans="2:8" s="1" customFormat="1" ht="16.899999999999999" customHeight="1">
      <c r="B221" s="33"/>
      <c r="C221" s="196" t="s">
        <v>647</v>
      </c>
      <c r="D221" s="197" t="s">
        <v>648</v>
      </c>
      <c r="E221" s="198" t="s">
        <v>574</v>
      </c>
      <c r="F221" s="199">
        <v>6.0149999999999997</v>
      </c>
      <c r="H221" s="33"/>
    </row>
    <row r="222" spans="2:8" s="1" customFormat="1" ht="16.899999999999999" customHeight="1">
      <c r="B222" s="33"/>
      <c r="C222" s="200" t="s">
        <v>647</v>
      </c>
      <c r="D222" s="200" t="s">
        <v>1614</v>
      </c>
      <c r="E222" s="18" t="s">
        <v>21</v>
      </c>
      <c r="F222" s="201">
        <v>6.0149999999999997</v>
      </c>
      <c r="H222" s="33"/>
    </row>
    <row r="223" spans="2:8" s="1" customFormat="1" ht="16.899999999999999" customHeight="1">
      <c r="B223" s="33"/>
      <c r="C223" s="202" t="s">
        <v>2927</v>
      </c>
      <c r="H223" s="33"/>
    </row>
    <row r="224" spans="2:8" s="1" customFormat="1" ht="16.899999999999999" customHeight="1">
      <c r="B224" s="33"/>
      <c r="C224" s="200" t="s">
        <v>1606</v>
      </c>
      <c r="D224" s="200" t="s">
        <v>1607</v>
      </c>
      <c r="E224" s="18" t="s">
        <v>574</v>
      </c>
      <c r="F224" s="201">
        <v>41.91</v>
      </c>
      <c r="H224" s="33"/>
    </row>
    <row r="225" spans="2:8" s="1" customFormat="1" ht="16.899999999999999" customHeight="1">
      <c r="B225" s="33"/>
      <c r="C225" s="200" t="s">
        <v>1872</v>
      </c>
      <c r="D225" s="200" t="s">
        <v>1873</v>
      </c>
      <c r="E225" s="18" t="s">
        <v>590</v>
      </c>
      <c r="F225" s="201">
        <v>50.387</v>
      </c>
      <c r="H225" s="33"/>
    </row>
    <row r="226" spans="2:8" s="1" customFormat="1" ht="16.899999999999999" customHeight="1">
      <c r="B226" s="33"/>
      <c r="C226" s="196" t="s">
        <v>650</v>
      </c>
      <c r="D226" s="197" t="s">
        <v>651</v>
      </c>
      <c r="E226" s="198" t="s">
        <v>574</v>
      </c>
      <c r="F226" s="199">
        <v>9.1199999999999992</v>
      </c>
      <c r="H226" s="33"/>
    </row>
    <row r="227" spans="2:8" s="1" customFormat="1" ht="16.899999999999999" customHeight="1">
      <c r="B227" s="33"/>
      <c r="C227" s="200" t="s">
        <v>650</v>
      </c>
      <c r="D227" s="200" t="s">
        <v>1561</v>
      </c>
      <c r="E227" s="18" t="s">
        <v>21</v>
      </c>
      <c r="F227" s="201">
        <v>9.1199999999999992</v>
      </c>
      <c r="H227" s="33"/>
    </row>
    <row r="228" spans="2:8" s="1" customFormat="1" ht="16.899999999999999" customHeight="1">
      <c r="B228" s="33"/>
      <c r="C228" s="202" t="s">
        <v>2927</v>
      </c>
      <c r="H228" s="33"/>
    </row>
    <row r="229" spans="2:8" s="1" customFormat="1" ht="16.899999999999999" customHeight="1">
      <c r="B229" s="33"/>
      <c r="C229" s="200" t="s">
        <v>1556</v>
      </c>
      <c r="D229" s="200" t="s">
        <v>1557</v>
      </c>
      <c r="E229" s="18" t="s">
        <v>574</v>
      </c>
      <c r="F229" s="201">
        <v>9.1199999999999992</v>
      </c>
      <c r="H229" s="33"/>
    </row>
    <row r="230" spans="2:8" s="1" customFormat="1" ht="16.899999999999999" customHeight="1">
      <c r="B230" s="33"/>
      <c r="C230" s="200" t="s">
        <v>1563</v>
      </c>
      <c r="D230" s="200" t="s">
        <v>1564</v>
      </c>
      <c r="E230" s="18" t="s">
        <v>574</v>
      </c>
      <c r="F230" s="201">
        <v>273.60000000000002</v>
      </c>
      <c r="H230" s="33"/>
    </row>
    <row r="231" spans="2:8" s="1" customFormat="1" ht="16.899999999999999" customHeight="1">
      <c r="B231" s="33"/>
      <c r="C231" s="200" t="s">
        <v>1570</v>
      </c>
      <c r="D231" s="200" t="s">
        <v>1571</v>
      </c>
      <c r="E231" s="18" t="s">
        <v>574</v>
      </c>
      <c r="F231" s="201">
        <v>9.1199999999999992</v>
      </c>
      <c r="H231" s="33"/>
    </row>
    <row r="232" spans="2:8" s="1" customFormat="1" ht="16.899999999999999" customHeight="1">
      <c r="B232" s="33"/>
      <c r="C232" s="196" t="s">
        <v>653</v>
      </c>
      <c r="D232" s="197" t="s">
        <v>654</v>
      </c>
      <c r="E232" s="198" t="s">
        <v>484</v>
      </c>
      <c r="F232" s="199">
        <v>1153.0999999999999</v>
      </c>
      <c r="H232" s="33"/>
    </row>
    <row r="233" spans="2:8" s="1" customFormat="1" ht="16.899999999999999" customHeight="1">
      <c r="B233" s="33"/>
      <c r="C233" s="200" t="s">
        <v>21</v>
      </c>
      <c r="D233" s="200" t="s">
        <v>1540</v>
      </c>
      <c r="E233" s="18" t="s">
        <v>21</v>
      </c>
      <c r="F233" s="201">
        <v>176.88</v>
      </c>
      <c r="H233" s="33"/>
    </row>
    <row r="234" spans="2:8" s="1" customFormat="1" ht="16.899999999999999" customHeight="1">
      <c r="B234" s="33"/>
      <c r="C234" s="200" t="s">
        <v>21</v>
      </c>
      <c r="D234" s="200" t="s">
        <v>1541</v>
      </c>
      <c r="E234" s="18" t="s">
        <v>21</v>
      </c>
      <c r="F234" s="201">
        <v>976.22</v>
      </c>
      <c r="H234" s="33"/>
    </row>
    <row r="235" spans="2:8" s="1" customFormat="1" ht="16.899999999999999" customHeight="1">
      <c r="B235" s="33"/>
      <c r="C235" s="200" t="s">
        <v>653</v>
      </c>
      <c r="D235" s="200" t="s">
        <v>837</v>
      </c>
      <c r="E235" s="18" t="s">
        <v>21</v>
      </c>
      <c r="F235" s="201">
        <v>1153.0999999999999</v>
      </c>
      <c r="H235" s="33"/>
    </row>
    <row r="236" spans="2:8" s="1" customFormat="1" ht="16.899999999999999" customHeight="1">
      <c r="B236" s="33"/>
      <c r="C236" s="202" t="s">
        <v>2927</v>
      </c>
      <c r="H236" s="33"/>
    </row>
    <row r="237" spans="2:8" s="1" customFormat="1" ht="16.899999999999999" customHeight="1">
      <c r="B237" s="33"/>
      <c r="C237" s="200" t="s">
        <v>1535</v>
      </c>
      <c r="D237" s="200" t="s">
        <v>1536</v>
      </c>
      <c r="E237" s="18" t="s">
        <v>484</v>
      </c>
      <c r="F237" s="201">
        <v>1153.0999999999999</v>
      </c>
      <c r="H237" s="33"/>
    </row>
    <row r="238" spans="2:8" s="1" customFormat="1" ht="16.899999999999999" customHeight="1">
      <c r="B238" s="33"/>
      <c r="C238" s="200" t="s">
        <v>1543</v>
      </c>
      <c r="D238" s="200" t="s">
        <v>1544</v>
      </c>
      <c r="E238" s="18" t="s">
        <v>484</v>
      </c>
      <c r="F238" s="201">
        <v>103779</v>
      </c>
      <c r="H238" s="33"/>
    </row>
    <row r="239" spans="2:8" s="1" customFormat="1" ht="16.899999999999999" customHeight="1">
      <c r="B239" s="33"/>
      <c r="C239" s="200" t="s">
        <v>1550</v>
      </c>
      <c r="D239" s="200" t="s">
        <v>1551</v>
      </c>
      <c r="E239" s="18" t="s">
        <v>484</v>
      </c>
      <c r="F239" s="201">
        <v>1153.0999999999999</v>
      </c>
      <c r="H239" s="33"/>
    </row>
    <row r="240" spans="2:8" s="1" customFormat="1" ht="16.899999999999999" customHeight="1">
      <c r="B240" s="33"/>
      <c r="C240" s="196" t="s">
        <v>656</v>
      </c>
      <c r="D240" s="197" t="s">
        <v>657</v>
      </c>
      <c r="E240" s="198" t="s">
        <v>144</v>
      </c>
      <c r="F240" s="199">
        <v>33.4</v>
      </c>
      <c r="H240" s="33"/>
    </row>
    <row r="241" spans="2:8" s="1" customFormat="1" ht="16.899999999999999" customHeight="1">
      <c r="B241" s="33"/>
      <c r="C241" s="200" t="s">
        <v>656</v>
      </c>
      <c r="D241" s="200" t="s">
        <v>1979</v>
      </c>
      <c r="E241" s="18" t="s">
        <v>21</v>
      </c>
      <c r="F241" s="201">
        <v>33.4</v>
      </c>
      <c r="H241" s="33"/>
    </row>
    <row r="242" spans="2:8" s="1" customFormat="1" ht="16.899999999999999" customHeight="1">
      <c r="B242" s="33"/>
      <c r="C242" s="202" t="s">
        <v>2927</v>
      </c>
      <c r="H242" s="33"/>
    </row>
    <row r="243" spans="2:8" s="1" customFormat="1" ht="16.899999999999999" customHeight="1">
      <c r="B243" s="33"/>
      <c r="C243" s="200" t="s">
        <v>1974</v>
      </c>
      <c r="D243" s="200" t="s">
        <v>1975</v>
      </c>
      <c r="E243" s="18" t="s">
        <v>144</v>
      </c>
      <c r="F243" s="201">
        <v>33.4</v>
      </c>
      <c r="H243" s="33"/>
    </row>
    <row r="244" spans="2:8" s="1" customFormat="1" ht="16.899999999999999" customHeight="1">
      <c r="B244" s="33"/>
      <c r="C244" s="200" t="s">
        <v>1968</v>
      </c>
      <c r="D244" s="200" t="s">
        <v>1969</v>
      </c>
      <c r="E244" s="18" t="s">
        <v>144</v>
      </c>
      <c r="F244" s="201">
        <v>33.4</v>
      </c>
      <c r="H244" s="33"/>
    </row>
    <row r="245" spans="2:8" s="1" customFormat="1" ht="16.899999999999999" customHeight="1">
      <c r="B245" s="33"/>
      <c r="C245" s="196" t="s">
        <v>779</v>
      </c>
      <c r="D245" s="197" t="s">
        <v>780</v>
      </c>
      <c r="E245" s="198" t="s">
        <v>574</v>
      </c>
      <c r="F245" s="199">
        <v>185.488</v>
      </c>
      <c r="H245" s="33"/>
    </row>
    <row r="246" spans="2:8" s="1" customFormat="1" ht="16.899999999999999" customHeight="1">
      <c r="B246" s="33"/>
      <c r="C246" s="200" t="s">
        <v>21</v>
      </c>
      <c r="D246" s="200" t="s">
        <v>1145</v>
      </c>
      <c r="E246" s="18" t="s">
        <v>21</v>
      </c>
      <c r="F246" s="201">
        <v>0</v>
      </c>
      <c r="H246" s="33"/>
    </row>
    <row r="247" spans="2:8" s="1" customFormat="1" ht="16.899999999999999" customHeight="1">
      <c r="B247" s="33"/>
      <c r="C247" s="200" t="s">
        <v>21</v>
      </c>
      <c r="D247" s="200" t="s">
        <v>1146</v>
      </c>
      <c r="E247" s="18" t="s">
        <v>21</v>
      </c>
      <c r="F247" s="201">
        <v>165.66399999999999</v>
      </c>
      <c r="H247" s="33"/>
    </row>
    <row r="248" spans="2:8" s="1" customFormat="1" ht="16.899999999999999" customHeight="1">
      <c r="B248" s="33"/>
      <c r="C248" s="200" t="s">
        <v>21</v>
      </c>
      <c r="D248" s="200" t="s">
        <v>1147</v>
      </c>
      <c r="E248" s="18" t="s">
        <v>21</v>
      </c>
      <c r="F248" s="201">
        <v>18.263999999999999</v>
      </c>
      <c r="H248" s="33"/>
    </row>
    <row r="249" spans="2:8" s="1" customFormat="1" ht="16.899999999999999" customHeight="1">
      <c r="B249" s="33"/>
      <c r="C249" s="200" t="s">
        <v>21</v>
      </c>
      <c r="D249" s="200" t="s">
        <v>1148</v>
      </c>
      <c r="E249" s="18" t="s">
        <v>21</v>
      </c>
      <c r="F249" s="201">
        <v>1.56</v>
      </c>
      <c r="H249" s="33"/>
    </row>
    <row r="250" spans="2:8" s="1" customFormat="1" ht="16.899999999999999" customHeight="1">
      <c r="B250" s="33"/>
      <c r="C250" s="200" t="s">
        <v>779</v>
      </c>
      <c r="D250" s="200" t="s">
        <v>895</v>
      </c>
      <c r="E250" s="18" t="s">
        <v>21</v>
      </c>
      <c r="F250" s="201">
        <v>185.488</v>
      </c>
      <c r="H250" s="33"/>
    </row>
    <row r="251" spans="2:8" s="1" customFormat="1" ht="16.899999999999999" customHeight="1">
      <c r="B251" s="33"/>
      <c r="C251" s="202" t="s">
        <v>2927</v>
      </c>
      <c r="H251" s="33"/>
    </row>
    <row r="252" spans="2:8" s="1" customFormat="1" ht="16.899999999999999" customHeight="1">
      <c r="B252" s="33"/>
      <c r="C252" s="200" t="s">
        <v>1117</v>
      </c>
      <c r="D252" s="200" t="s">
        <v>1118</v>
      </c>
      <c r="E252" s="18" t="s">
        <v>574</v>
      </c>
      <c r="F252" s="201">
        <v>423.11700000000002</v>
      </c>
      <c r="H252" s="33"/>
    </row>
    <row r="253" spans="2:8" s="1" customFormat="1" ht="16.899999999999999" customHeight="1">
      <c r="B253" s="33"/>
      <c r="C253" s="200" t="s">
        <v>1180</v>
      </c>
      <c r="D253" s="200" t="s">
        <v>1181</v>
      </c>
      <c r="E253" s="18" t="s">
        <v>590</v>
      </c>
      <c r="F253" s="201">
        <v>28.31</v>
      </c>
      <c r="H253" s="33"/>
    </row>
    <row r="254" spans="2:8" s="1" customFormat="1" ht="16.899999999999999" customHeight="1">
      <c r="B254" s="33"/>
      <c r="C254" s="196" t="s">
        <v>814</v>
      </c>
      <c r="D254" s="197" t="s">
        <v>814</v>
      </c>
      <c r="E254" s="198" t="s">
        <v>574</v>
      </c>
      <c r="F254" s="199">
        <v>166.17699999999999</v>
      </c>
      <c r="H254" s="33"/>
    </row>
    <row r="255" spans="2:8" s="1" customFormat="1" ht="16.899999999999999" customHeight="1">
      <c r="B255" s="33"/>
      <c r="C255" s="200" t="s">
        <v>21</v>
      </c>
      <c r="D255" s="200" t="s">
        <v>1141</v>
      </c>
      <c r="E255" s="18" t="s">
        <v>21</v>
      </c>
      <c r="F255" s="201">
        <v>0</v>
      </c>
      <c r="H255" s="33"/>
    </row>
    <row r="256" spans="2:8" s="1" customFormat="1" ht="16.899999999999999" customHeight="1">
      <c r="B256" s="33"/>
      <c r="C256" s="200" t="s">
        <v>21</v>
      </c>
      <c r="D256" s="200" t="s">
        <v>1142</v>
      </c>
      <c r="E256" s="18" t="s">
        <v>21</v>
      </c>
      <c r="F256" s="201">
        <v>0</v>
      </c>
      <c r="H256" s="33"/>
    </row>
    <row r="257" spans="2:8" s="1" customFormat="1" ht="16.899999999999999" customHeight="1">
      <c r="B257" s="33"/>
      <c r="C257" s="200" t="s">
        <v>21</v>
      </c>
      <c r="D257" s="200" t="s">
        <v>1143</v>
      </c>
      <c r="E257" s="18" t="s">
        <v>21</v>
      </c>
      <c r="F257" s="201">
        <v>165.137</v>
      </c>
      <c r="H257" s="33"/>
    </row>
    <row r="258" spans="2:8" s="1" customFormat="1" ht="16.899999999999999" customHeight="1">
      <c r="B258" s="33"/>
      <c r="C258" s="200" t="s">
        <v>21</v>
      </c>
      <c r="D258" s="200" t="s">
        <v>1144</v>
      </c>
      <c r="E258" s="18" t="s">
        <v>21</v>
      </c>
      <c r="F258" s="201">
        <v>1.04</v>
      </c>
      <c r="H258" s="33"/>
    </row>
    <row r="259" spans="2:8" s="1" customFormat="1" ht="16.899999999999999" customHeight="1">
      <c r="B259" s="33"/>
      <c r="C259" s="200" t="s">
        <v>814</v>
      </c>
      <c r="D259" s="200" t="s">
        <v>895</v>
      </c>
      <c r="E259" s="18" t="s">
        <v>21</v>
      </c>
      <c r="F259" s="201">
        <v>166.17699999999999</v>
      </c>
      <c r="H259" s="33"/>
    </row>
    <row r="260" spans="2:8" s="1" customFormat="1" ht="16.899999999999999" customHeight="1">
      <c r="B260" s="33"/>
      <c r="C260" s="202" t="s">
        <v>2927</v>
      </c>
      <c r="H260" s="33"/>
    </row>
    <row r="261" spans="2:8" s="1" customFormat="1" ht="16.899999999999999" customHeight="1">
      <c r="B261" s="33"/>
      <c r="C261" s="200" t="s">
        <v>1117</v>
      </c>
      <c r="D261" s="200" t="s">
        <v>1118</v>
      </c>
      <c r="E261" s="18" t="s">
        <v>574</v>
      </c>
      <c r="F261" s="201">
        <v>423.11700000000002</v>
      </c>
      <c r="H261" s="33"/>
    </row>
    <row r="262" spans="2:8" s="1" customFormat="1" ht="16.899999999999999" customHeight="1">
      <c r="B262" s="33"/>
      <c r="C262" s="200" t="s">
        <v>1180</v>
      </c>
      <c r="D262" s="200" t="s">
        <v>1181</v>
      </c>
      <c r="E262" s="18" t="s">
        <v>590</v>
      </c>
      <c r="F262" s="201">
        <v>28.31</v>
      </c>
      <c r="H262" s="33"/>
    </row>
    <row r="263" spans="2:8" s="1" customFormat="1" ht="16.899999999999999" customHeight="1">
      <c r="B263" s="33"/>
      <c r="C263" s="196" t="s">
        <v>586</v>
      </c>
      <c r="D263" s="197" t="s">
        <v>587</v>
      </c>
      <c r="E263" s="198" t="s">
        <v>574</v>
      </c>
      <c r="F263" s="199">
        <v>4.8</v>
      </c>
      <c r="H263" s="33"/>
    </row>
    <row r="264" spans="2:8" s="1" customFormat="1" ht="16.899999999999999" customHeight="1">
      <c r="B264" s="33"/>
      <c r="C264" s="200" t="s">
        <v>586</v>
      </c>
      <c r="D264" s="200" t="s">
        <v>1420</v>
      </c>
      <c r="E264" s="18" t="s">
        <v>21</v>
      </c>
      <c r="F264" s="201">
        <v>4.8</v>
      </c>
      <c r="H264" s="33"/>
    </row>
    <row r="265" spans="2:8" s="1" customFormat="1" ht="16.899999999999999" customHeight="1">
      <c r="B265" s="33"/>
      <c r="C265" s="202" t="s">
        <v>2927</v>
      </c>
      <c r="H265" s="33"/>
    </row>
    <row r="266" spans="2:8" s="1" customFormat="1" ht="16.899999999999999" customHeight="1">
      <c r="B266" s="33"/>
      <c r="C266" s="200" t="s">
        <v>1416</v>
      </c>
      <c r="D266" s="200" t="s">
        <v>1417</v>
      </c>
      <c r="E266" s="18" t="s">
        <v>574</v>
      </c>
      <c r="F266" s="201">
        <v>4.8</v>
      </c>
      <c r="H266" s="33"/>
    </row>
    <row r="267" spans="2:8" s="1" customFormat="1" ht="16.899999999999999" customHeight="1">
      <c r="B267" s="33"/>
      <c r="C267" s="200" t="s">
        <v>1901</v>
      </c>
      <c r="D267" s="200" t="s">
        <v>1902</v>
      </c>
      <c r="E267" s="18" t="s">
        <v>574</v>
      </c>
      <c r="F267" s="201">
        <v>1593.15</v>
      </c>
      <c r="H267" s="33"/>
    </row>
    <row r="268" spans="2:8" s="1" customFormat="1" ht="16.899999999999999" customHeight="1">
      <c r="B268" s="33"/>
      <c r="C268" s="196" t="s">
        <v>583</v>
      </c>
      <c r="D268" s="197" t="s">
        <v>584</v>
      </c>
      <c r="E268" s="198" t="s">
        <v>574</v>
      </c>
      <c r="F268" s="199">
        <v>1.1599999999999999</v>
      </c>
      <c r="H268" s="33"/>
    </row>
    <row r="269" spans="2:8" s="1" customFormat="1" ht="16.899999999999999" customHeight="1">
      <c r="B269" s="33"/>
      <c r="C269" s="200" t="s">
        <v>21</v>
      </c>
      <c r="D269" s="200" t="s">
        <v>1426</v>
      </c>
      <c r="E269" s="18" t="s">
        <v>21</v>
      </c>
      <c r="F269" s="201">
        <v>0</v>
      </c>
      <c r="H269" s="33"/>
    </row>
    <row r="270" spans="2:8" s="1" customFormat="1" ht="16.899999999999999" customHeight="1">
      <c r="B270" s="33"/>
      <c r="C270" s="200" t="s">
        <v>21</v>
      </c>
      <c r="D270" s="200" t="s">
        <v>1427</v>
      </c>
      <c r="E270" s="18" t="s">
        <v>21</v>
      </c>
      <c r="F270" s="201">
        <v>1.1599999999999999</v>
      </c>
      <c r="H270" s="33"/>
    </row>
    <row r="271" spans="2:8" s="1" customFormat="1" ht="16.899999999999999" customHeight="1">
      <c r="B271" s="33"/>
      <c r="C271" s="200" t="s">
        <v>583</v>
      </c>
      <c r="D271" s="200" t="s">
        <v>837</v>
      </c>
      <c r="E271" s="18" t="s">
        <v>21</v>
      </c>
      <c r="F271" s="201">
        <v>1.1599999999999999</v>
      </c>
      <c r="H271" s="33"/>
    </row>
    <row r="272" spans="2:8" s="1" customFormat="1" ht="16.899999999999999" customHeight="1">
      <c r="B272" s="33"/>
      <c r="C272" s="202" t="s">
        <v>2927</v>
      </c>
      <c r="H272" s="33"/>
    </row>
    <row r="273" spans="2:8" s="1" customFormat="1" ht="16.899999999999999" customHeight="1">
      <c r="B273" s="33"/>
      <c r="C273" s="200" t="s">
        <v>1421</v>
      </c>
      <c r="D273" s="200" t="s">
        <v>1422</v>
      </c>
      <c r="E273" s="18" t="s">
        <v>574</v>
      </c>
      <c r="F273" s="201">
        <v>1.1599999999999999</v>
      </c>
      <c r="H273" s="33"/>
    </row>
    <row r="274" spans="2:8" s="1" customFormat="1" ht="16.899999999999999" customHeight="1">
      <c r="B274" s="33"/>
      <c r="C274" s="200" t="s">
        <v>1901</v>
      </c>
      <c r="D274" s="200" t="s">
        <v>1902</v>
      </c>
      <c r="E274" s="18" t="s">
        <v>574</v>
      </c>
      <c r="F274" s="201">
        <v>1593.15</v>
      </c>
      <c r="H274" s="33"/>
    </row>
    <row r="275" spans="2:8" s="1" customFormat="1" ht="16.899999999999999" customHeight="1">
      <c r="B275" s="33"/>
      <c r="C275" s="196" t="s">
        <v>659</v>
      </c>
      <c r="D275" s="197" t="s">
        <v>660</v>
      </c>
      <c r="E275" s="198" t="s">
        <v>213</v>
      </c>
      <c r="F275" s="199">
        <v>353.2</v>
      </c>
      <c r="H275" s="33"/>
    </row>
    <row r="276" spans="2:8" s="1" customFormat="1" ht="16.899999999999999" customHeight="1">
      <c r="B276" s="33"/>
      <c r="C276" s="200" t="s">
        <v>21</v>
      </c>
      <c r="D276" s="200" t="s">
        <v>1455</v>
      </c>
      <c r="E276" s="18" t="s">
        <v>21</v>
      </c>
      <c r="F276" s="201">
        <v>0</v>
      </c>
      <c r="H276" s="33"/>
    </row>
    <row r="277" spans="2:8" s="1" customFormat="1" ht="16.899999999999999" customHeight="1">
      <c r="B277" s="33"/>
      <c r="C277" s="200" t="s">
        <v>21</v>
      </c>
      <c r="D277" s="200" t="s">
        <v>1456</v>
      </c>
      <c r="E277" s="18" t="s">
        <v>21</v>
      </c>
      <c r="F277" s="201">
        <v>259.89999999999998</v>
      </c>
      <c r="H277" s="33"/>
    </row>
    <row r="278" spans="2:8" s="1" customFormat="1" ht="16.899999999999999" customHeight="1">
      <c r="B278" s="33"/>
      <c r="C278" s="200" t="s">
        <v>21</v>
      </c>
      <c r="D278" s="200" t="s">
        <v>1457</v>
      </c>
      <c r="E278" s="18" t="s">
        <v>21</v>
      </c>
      <c r="F278" s="201">
        <v>93.3</v>
      </c>
      <c r="H278" s="33"/>
    </row>
    <row r="279" spans="2:8" s="1" customFormat="1" ht="16.899999999999999" customHeight="1">
      <c r="B279" s="33"/>
      <c r="C279" s="200" t="s">
        <v>659</v>
      </c>
      <c r="D279" s="200" t="s">
        <v>837</v>
      </c>
      <c r="E279" s="18" t="s">
        <v>21</v>
      </c>
      <c r="F279" s="201">
        <v>353.2</v>
      </c>
      <c r="H279" s="33"/>
    </row>
    <row r="280" spans="2:8" s="1" customFormat="1" ht="16.899999999999999" customHeight="1">
      <c r="B280" s="33"/>
      <c r="C280" s="202" t="s">
        <v>2927</v>
      </c>
      <c r="H280" s="33"/>
    </row>
    <row r="281" spans="2:8" s="1" customFormat="1" ht="16.899999999999999" customHeight="1">
      <c r="B281" s="33"/>
      <c r="C281" s="200" t="s">
        <v>1452</v>
      </c>
      <c r="D281" s="200" t="s">
        <v>1453</v>
      </c>
      <c r="E281" s="18" t="s">
        <v>213</v>
      </c>
      <c r="F281" s="201">
        <v>353.2</v>
      </c>
      <c r="H281" s="33"/>
    </row>
    <row r="282" spans="2:8" s="1" customFormat="1" ht="16.899999999999999" customHeight="1">
      <c r="B282" s="33"/>
      <c r="C282" s="200" t="s">
        <v>1447</v>
      </c>
      <c r="D282" s="200" t="s">
        <v>1448</v>
      </c>
      <c r="E282" s="18" t="s">
        <v>213</v>
      </c>
      <c r="F282" s="201">
        <v>353.2</v>
      </c>
      <c r="H282" s="33"/>
    </row>
    <row r="283" spans="2:8" s="1" customFormat="1" ht="16.899999999999999" customHeight="1">
      <c r="B283" s="33"/>
      <c r="C283" s="196" t="s">
        <v>811</v>
      </c>
      <c r="D283" s="197" t="s">
        <v>812</v>
      </c>
      <c r="E283" s="198" t="s">
        <v>574</v>
      </c>
      <c r="F283" s="199">
        <v>196.91499999999999</v>
      </c>
      <c r="H283" s="33"/>
    </row>
    <row r="284" spans="2:8" s="1" customFormat="1" ht="16.899999999999999" customHeight="1">
      <c r="B284" s="33"/>
      <c r="C284" s="200" t="s">
        <v>21</v>
      </c>
      <c r="D284" s="200" t="s">
        <v>854</v>
      </c>
      <c r="E284" s="18" t="s">
        <v>21</v>
      </c>
      <c r="F284" s="201">
        <v>0</v>
      </c>
      <c r="H284" s="33"/>
    </row>
    <row r="285" spans="2:8" s="1" customFormat="1" ht="16.899999999999999" customHeight="1">
      <c r="B285" s="33"/>
      <c r="C285" s="200" t="s">
        <v>811</v>
      </c>
      <c r="D285" s="200" t="s">
        <v>855</v>
      </c>
      <c r="E285" s="18" t="s">
        <v>21</v>
      </c>
      <c r="F285" s="201">
        <v>196.91499999999999</v>
      </c>
      <c r="H285" s="33"/>
    </row>
    <row r="286" spans="2:8" s="1" customFormat="1" ht="16.899999999999999" customHeight="1">
      <c r="B286" s="33"/>
      <c r="C286" s="202" t="s">
        <v>2927</v>
      </c>
      <c r="H286" s="33"/>
    </row>
    <row r="287" spans="2:8" s="1" customFormat="1" ht="16.899999999999999" customHeight="1">
      <c r="B287" s="33"/>
      <c r="C287" s="200" t="s">
        <v>849</v>
      </c>
      <c r="D287" s="200" t="s">
        <v>850</v>
      </c>
      <c r="E287" s="18" t="s">
        <v>574</v>
      </c>
      <c r="F287" s="201">
        <v>196.91499999999999</v>
      </c>
      <c r="H287" s="33"/>
    </row>
    <row r="288" spans="2:8" s="1" customFormat="1" ht="16.899999999999999" customHeight="1">
      <c r="B288" s="33"/>
      <c r="C288" s="200" t="s">
        <v>946</v>
      </c>
      <c r="D288" s="200" t="s">
        <v>947</v>
      </c>
      <c r="E288" s="18" t="s">
        <v>590</v>
      </c>
      <c r="F288" s="201">
        <v>4098.82</v>
      </c>
      <c r="H288" s="33"/>
    </row>
    <row r="289" spans="2:8" s="1" customFormat="1" ht="16.899999999999999" customHeight="1">
      <c r="B289" s="33"/>
      <c r="C289" s="196" t="s">
        <v>662</v>
      </c>
      <c r="D289" s="197" t="s">
        <v>663</v>
      </c>
      <c r="E289" s="198" t="s">
        <v>484</v>
      </c>
      <c r="F289" s="199">
        <v>5948.9</v>
      </c>
      <c r="H289" s="33"/>
    </row>
    <row r="290" spans="2:8" s="1" customFormat="1" ht="16.899999999999999" customHeight="1">
      <c r="B290" s="33"/>
      <c r="C290" s="200" t="s">
        <v>21</v>
      </c>
      <c r="D290" s="200" t="s">
        <v>875</v>
      </c>
      <c r="E290" s="18" t="s">
        <v>21</v>
      </c>
      <c r="F290" s="201">
        <v>0</v>
      </c>
      <c r="H290" s="33"/>
    </row>
    <row r="291" spans="2:8" s="1" customFormat="1" ht="16.899999999999999" customHeight="1">
      <c r="B291" s="33"/>
      <c r="C291" s="200" t="s">
        <v>665</v>
      </c>
      <c r="D291" s="200" t="s">
        <v>990</v>
      </c>
      <c r="E291" s="18" t="s">
        <v>21</v>
      </c>
      <c r="F291" s="201">
        <v>489.25</v>
      </c>
      <c r="H291" s="33"/>
    </row>
    <row r="292" spans="2:8" s="1" customFormat="1" ht="16.899999999999999" customHeight="1">
      <c r="B292" s="33"/>
      <c r="C292" s="200" t="s">
        <v>21</v>
      </c>
      <c r="D292" s="200" t="s">
        <v>872</v>
      </c>
      <c r="E292" s="18" t="s">
        <v>21</v>
      </c>
      <c r="F292" s="201">
        <v>0</v>
      </c>
      <c r="H292" s="33"/>
    </row>
    <row r="293" spans="2:8" s="1" customFormat="1" ht="16.899999999999999" customHeight="1">
      <c r="B293" s="33"/>
      <c r="C293" s="200" t="s">
        <v>21</v>
      </c>
      <c r="D293" s="200" t="s">
        <v>991</v>
      </c>
      <c r="E293" s="18" t="s">
        <v>21</v>
      </c>
      <c r="F293" s="201">
        <v>5459.65</v>
      </c>
      <c r="H293" s="33"/>
    </row>
    <row r="294" spans="2:8" s="1" customFormat="1" ht="16.899999999999999" customHeight="1">
      <c r="B294" s="33"/>
      <c r="C294" s="200" t="s">
        <v>662</v>
      </c>
      <c r="D294" s="200" t="s">
        <v>837</v>
      </c>
      <c r="E294" s="18" t="s">
        <v>21</v>
      </c>
      <c r="F294" s="201">
        <v>5948.9</v>
      </c>
      <c r="H294" s="33"/>
    </row>
    <row r="295" spans="2:8" s="1" customFormat="1" ht="16.899999999999999" customHeight="1">
      <c r="B295" s="33"/>
      <c r="C295" s="202" t="s">
        <v>2927</v>
      </c>
      <c r="H295" s="33"/>
    </row>
    <row r="296" spans="2:8" s="1" customFormat="1" ht="16.899999999999999" customHeight="1">
      <c r="B296" s="33"/>
      <c r="C296" s="200" t="s">
        <v>984</v>
      </c>
      <c r="D296" s="200" t="s">
        <v>985</v>
      </c>
      <c r="E296" s="18" t="s">
        <v>484</v>
      </c>
      <c r="F296" s="201">
        <v>5948.9</v>
      </c>
      <c r="H296" s="33"/>
    </row>
    <row r="297" spans="2:8" s="1" customFormat="1" ht="16.899999999999999" customHeight="1">
      <c r="B297" s="33"/>
      <c r="C297" s="200" t="s">
        <v>992</v>
      </c>
      <c r="D297" s="200" t="s">
        <v>993</v>
      </c>
      <c r="E297" s="18" t="s">
        <v>484</v>
      </c>
      <c r="F297" s="201">
        <v>5948.9</v>
      </c>
      <c r="H297" s="33"/>
    </row>
    <row r="298" spans="2:8" s="1" customFormat="1" ht="16.899999999999999" customHeight="1">
      <c r="B298" s="33"/>
      <c r="C298" s="200" t="s">
        <v>1010</v>
      </c>
      <c r="D298" s="200" t="s">
        <v>1011</v>
      </c>
      <c r="E298" s="18" t="s">
        <v>484</v>
      </c>
      <c r="F298" s="201">
        <v>5948.9</v>
      </c>
      <c r="H298" s="33"/>
    </row>
    <row r="299" spans="2:8" s="1" customFormat="1" ht="16.899999999999999" customHeight="1">
      <c r="B299" s="33"/>
      <c r="C299" s="200" t="s">
        <v>1033</v>
      </c>
      <c r="D299" s="200" t="s">
        <v>1034</v>
      </c>
      <c r="E299" s="18" t="s">
        <v>484</v>
      </c>
      <c r="F299" s="201">
        <v>5948.9</v>
      </c>
      <c r="H299" s="33"/>
    </row>
    <row r="300" spans="2:8" s="1" customFormat="1" ht="16.899999999999999" customHeight="1">
      <c r="B300" s="33"/>
      <c r="C300" s="200" t="s">
        <v>1043</v>
      </c>
      <c r="D300" s="200" t="s">
        <v>1044</v>
      </c>
      <c r="E300" s="18" t="s">
        <v>574</v>
      </c>
      <c r="F300" s="201">
        <v>206.136</v>
      </c>
      <c r="H300" s="33"/>
    </row>
    <row r="301" spans="2:8" s="1" customFormat="1" ht="16.899999999999999" customHeight="1">
      <c r="B301" s="33"/>
      <c r="C301" s="200" t="s">
        <v>997</v>
      </c>
      <c r="D301" s="200" t="s">
        <v>998</v>
      </c>
      <c r="E301" s="18" t="s">
        <v>144</v>
      </c>
      <c r="F301" s="201">
        <v>178.46700000000001</v>
      </c>
      <c r="H301" s="33"/>
    </row>
    <row r="302" spans="2:8" s="1" customFormat="1" ht="16.899999999999999" customHeight="1">
      <c r="B302" s="33"/>
      <c r="C302" s="196" t="s">
        <v>665</v>
      </c>
      <c r="D302" s="197" t="s">
        <v>666</v>
      </c>
      <c r="E302" s="198" t="s">
        <v>484</v>
      </c>
      <c r="F302" s="199">
        <v>489.25</v>
      </c>
      <c r="H302" s="33"/>
    </row>
    <row r="303" spans="2:8" s="1" customFormat="1" ht="16.899999999999999" customHeight="1">
      <c r="B303" s="33"/>
      <c r="C303" s="200" t="s">
        <v>21</v>
      </c>
      <c r="D303" s="200" t="s">
        <v>875</v>
      </c>
      <c r="E303" s="18" t="s">
        <v>21</v>
      </c>
      <c r="F303" s="201">
        <v>0</v>
      </c>
      <c r="H303" s="33"/>
    </row>
    <row r="304" spans="2:8" s="1" customFormat="1" ht="16.899999999999999" customHeight="1">
      <c r="B304" s="33"/>
      <c r="C304" s="200" t="s">
        <v>665</v>
      </c>
      <c r="D304" s="200" t="s">
        <v>990</v>
      </c>
      <c r="E304" s="18" t="s">
        <v>21</v>
      </c>
      <c r="F304" s="201">
        <v>489.25</v>
      </c>
      <c r="H304" s="33"/>
    </row>
    <row r="305" spans="2:8" s="1" customFormat="1" ht="16.899999999999999" customHeight="1">
      <c r="B305" s="33"/>
      <c r="C305" s="202" t="s">
        <v>2927</v>
      </c>
      <c r="H305" s="33"/>
    </row>
    <row r="306" spans="2:8" s="1" customFormat="1" ht="16.899999999999999" customHeight="1">
      <c r="B306" s="33"/>
      <c r="C306" s="200" t="s">
        <v>984</v>
      </c>
      <c r="D306" s="200" t="s">
        <v>985</v>
      </c>
      <c r="E306" s="18" t="s">
        <v>484</v>
      </c>
      <c r="F306" s="201">
        <v>5948.9</v>
      </c>
      <c r="H306" s="33"/>
    </row>
    <row r="307" spans="2:8" s="1" customFormat="1" ht="16.899999999999999" customHeight="1">
      <c r="B307" s="33"/>
      <c r="C307" s="200" t="s">
        <v>926</v>
      </c>
      <c r="D307" s="200" t="s">
        <v>927</v>
      </c>
      <c r="E307" s="18" t="s">
        <v>574</v>
      </c>
      <c r="F307" s="201">
        <v>2177.9630000000002</v>
      </c>
      <c r="H307" s="33"/>
    </row>
    <row r="308" spans="2:8" s="1" customFormat="1" ht="16.899999999999999" customHeight="1">
      <c r="B308" s="33"/>
      <c r="C308" s="200" t="s">
        <v>937</v>
      </c>
      <c r="D308" s="200" t="s">
        <v>938</v>
      </c>
      <c r="E308" s="18" t="s">
        <v>574</v>
      </c>
      <c r="F308" s="201">
        <v>1510.4</v>
      </c>
      <c r="H308" s="33"/>
    </row>
    <row r="309" spans="2:8" s="1" customFormat="1" ht="16.899999999999999" customHeight="1">
      <c r="B309" s="33"/>
      <c r="C309" s="196" t="s">
        <v>668</v>
      </c>
      <c r="D309" s="197" t="s">
        <v>669</v>
      </c>
      <c r="E309" s="198" t="s">
        <v>484</v>
      </c>
      <c r="F309" s="199">
        <v>922.29399999999998</v>
      </c>
      <c r="H309" s="33"/>
    </row>
    <row r="310" spans="2:8" s="1" customFormat="1" ht="16.899999999999999" customHeight="1">
      <c r="B310" s="33"/>
      <c r="C310" s="200" t="s">
        <v>21</v>
      </c>
      <c r="D310" s="200" t="s">
        <v>1031</v>
      </c>
      <c r="E310" s="18" t="s">
        <v>21</v>
      </c>
      <c r="F310" s="201">
        <v>0</v>
      </c>
      <c r="H310" s="33"/>
    </row>
    <row r="311" spans="2:8" s="1" customFormat="1" ht="16.899999999999999" customHeight="1">
      <c r="B311" s="33"/>
      <c r="C311" s="200" t="s">
        <v>668</v>
      </c>
      <c r="D311" s="200" t="s">
        <v>1032</v>
      </c>
      <c r="E311" s="18" t="s">
        <v>21</v>
      </c>
      <c r="F311" s="201">
        <v>922.29399999999998</v>
      </c>
      <c r="H311" s="33"/>
    </row>
    <row r="312" spans="2:8" s="1" customFormat="1" ht="16.899999999999999" customHeight="1">
      <c r="B312" s="33"/>
      <c r="C312" s="202" t="s">
        <v>2927</v>
      </c>
      <c r="H312" s="33"/>
    </row>
    <row r="313" spans="2:8" s="1" customFormat="1" ht="16.899999999999999" customHeight="1">
      <c r="B313" s="33"/>
      <c r="C313" s="200" t="s">
        <v>1026</v>
      </c>
      <c r="D313" s="200" t="s">
        <v>1027</v>
      </c>
      <c r="E313" s="18" t="s">
        <v>484</v>
      </c>
      <c r="F313" s="201">
        <v>922.29399999999998</v>
      </c>
      <c r="H313" s="33"/>
    </row>
    <row r="314" spans="2:8" s="1" customFormat="1" ht="16.899999999999999" customHeight="1">
      <c r="B314" s="33"/>
      <c r="C314" s="200" t="s">
        <v>926</v>
      </c>
      <c r="D314" s="200" t="s">
        <v>927</v>
      </c>
      <c r="E314" s="18" t="s">
        <v>574</v>
      </c>
      <c r="F314" s="201">
        <v>2177.9630000000002</v>
      </c>
      <c r="H314" s="33"/>
    </row>
    <row r="315" spans="2:8" s="1" customFormat="1" ht="16.899999999999999" customHeight="1">
      <c r="B315" s="33"/>
      <c r="C315" s="200" t="s">
        <v>937</v>
      </c>
      <c r="D315" s="200" t="s">
        <v>938</v>
      </c>
      <c r="E315" s="18" t="s">
        <v>574</v>
      </c>
      <c r="F315" s="201">
        <v>1510.4</v>
      </c>
      <c r="H315" s="33"/>
    </row>
    <row r="316" spans="2:8" s="1" customFormat="1" ht="16.899999999999999" customHeight="1">
      <c r="B316" s="33"/>
      <c r="C316" s="200" t="s">
        <v>1001</v>
      </c>
      <c r="D316" s="200" t="s">
        <v>1002</v>
      </c>
      <c r="E316" s="18" t="s">
        <v>484</v>
      </c>
      <c r="F316" s="201">
        <v>922.29399999999998</v>
      </c>
      <c r="H316" s="33"/>
    </row>
    <row r="317" spans="2:8" s="1" customFormat="1" ht="16.899999999999999" customHeight="1">
      <c r="B317" s="33"/>
      <c r="C317" s="200" t="s">
        <v>1021</v>
      </c>
      <c r="D317" s="200" t="s">
        <v>1022</v>
      </c>
      <c r="E317" s="18" t="s">
        <v>484</v>
      </c>
      <c r="F317" s="201">
        <v>922.29399999999998</v>
      </c>
      <c r="H317" s="33"/>
    </row>
    <row r="318" spans="2:8" s="1" customFormat="1" ht="16.899999999999999" customHeight="1">
      <c r="B318" s="33"/>
      <c r="C318" s="200" t="s">
        <v>1038</v>
      </c>
      <c r="D318" s="200" t="s">
        <v>1039</v>
      </c>
      <c r="E318" s="18" t="s">
        <v>484</v>
      </c>
      <c r="F318" s="201">
        <v>922.29399999999998</v>
      </c>
      <c r="H318" s="33"/>
    </row>
    <row r="319" spans="2:8" s="1" customFormat="1" ht="16.899999999999999" customHeight="1">
      <c r="B319" s="33"/>
      <c r="C319" s="200" t="s">
        <v>1043</v>
      </c>
      <c r="D319" s="200" t="s">
        <v>1044</v>
      </c>
      <c r="E319" s="18" t="s">
        <v>574</v>
      </c>
      <c r="F319" s="201">
        <v>206.136</v>
      </c>
      <c r="H319" s="33"/>
    </row>
    <row r="320" spans="2:8" s="1" customFormat="1" ht="16.899999999999999" customHeight="1">
      <c r="B320" s="33"/>
      <c r="C320" s="200" t="s">
        <v>1006</v>
      </c>
      <c r="D320" s="200" t="s">
        <v>1007</v>
      </c>
      <c r="E320" s="18" t="s">
        <v>144</v>
      </c>
      <c r="F320" s="201">
        <v>27.669</v>
      </c>
      <c r="H320" s="33"/>
    </row>
    <row r="321" spans="2:8" s="1" customFormat="1" ht="16.899999999999999" customHeight="1">
      <c r="B321" s="33"/>
      <c r="C321" s="196" t="s">
        <v>694</v>
      </c>
      <c r="D321" s="197" t="s">
        <v>694</v>
      </c>
      <c r="E321" s="198" t="s">
        <v>484</v>
      </c>
      <c r="F321" s="199">
        <v>261.15499999999997</v>
      </c>
      <c r="H321" s="33"/>
    </row>
    <row r="322" spans="2:8" s="1" customFormat="1" ht="16.899999999999999" customHeight="1">
      <c r="B322" s="33"/>
      <c r="C322" s="200" t="s">
        <v>21</v>
      </c>
      <c r="D322" s="200" t="s">
        <v>871</v>
      </c>
      <c r="E322" s="18" t="s">
        <v>21</v>
      </c>
      <c r="F322" s="201">
        <v>0</v>
      </c>
      <c r="H322" s="33"/>
    </row>
    <row r="323" spans="2:8" s="1" customFormat="1" ht="16.899999999999999" customHeight="1">
      <c r="B323" s="33"/>
      <c r="C323" s="200" t="s">
        <v>21</v>
      </c>
      <c r="D323" s="200" t="s">
        <v>872</v>
      </c>
      <c r="E323" s="18" t="s">
        <v>21</v>
      </c>
      <c r="F323" s="201">
        <v>0</v>
      </c>
      <c r="H323" s="33"/>
    </row>
    <row r="324" spans="2:8" s="1" customFormat="1" ht="16.899999999999999" customHeight="1">
      <c r="B324" s="33"/>
      <c r="C324" s="200" t="s">
        <v>21</v>
      </c>
      <c r="D324" s="200" t="s">
        <v>873</v>
      </c>
      <c r="E324" s="18" t="s">
        <v>21</v>
      </c>
      <c r="F324" s="201">
        <v>6.16</v>
      </c>
      <c r="H324" s="33"/>
    </row>
    <row r="325" spans="2:8" s="1" customFormat="1" ht="16.899999999999999" customHeight="1">
      <c r="B325" s="33"/>
      <c r="C325" s="200" t="s">
        <v>21</v>
      </c>
      <c r="D325" s="200" t="s">
        <v>874</v>
      </c>
      <c r="E325" s="18" t="s">
        <v>21</v>
      </c>
      <c r="F325" s="201">
        <v>42.64</v>
      </c>
      <c r="H325" s="33"/>
    </row>
    <row r="326" spans="2:8" s="1" customFormat="1" ht="16.899999999999999" customHeight="1">
      <c r="B326" s="33"/>
      <c r="C326" s="200" t="s">
        <v>21</v>
      </c>
      <c r="D326" s="200" t="s">
        <v>875</v>
      </c>
      <c r="E326" s="18" t="s">
        <v>21</v>
      </c>
      <c r="F326" s="201">
        <v>0</v>
      </c>
      <c r="H326" s="33"/>
    </row>
    <row r="327" spans="2:8" s="1" customFormat="1" ht="16.899999999999999" customHeight="1">
      <c r="B327" s="33"/>
      <c r="C327" s="200" t="s">
        <v>21</v>
      </c>
      <c r="D327" s="200" t="s">
        <v>876</v>
      </c>
      <c r="E327" s="18" t="s">
        <v>21</v>
      </c>
      <c r="F327" s="201">
        <v>189.48</v>
      </c>
      <c r="H327" s="33"/>
    </row>
    <row r="328" spans="2:8" s="1" customFormat="1" ht="16.899999999999999" customHeight="1">
      <c r="B328" s="33"/>
      <c r="C328" s="200" t="s">
        <v>21</v>
      </c>
      <c r="D328" s="200" t="s">
        <v>877</v>
      </c>
      <c r="E328" s="18" t="s">
        <v>21</v>
      </c>
      <c r="F328" s="201">
        <v>18.975000000000001</v>
      </c>
      <c r="H328" s="33"/>
    </row>
    <row r="329" spans="2:8" s="1" customFormat="1" ht="16.899999999999999" customHeight="1">
      <c r="B329" s="33"/>
      <c r="C329" s="200" t="s">
        <v>21</v>
      </c>
      <c r="D329" s="200" t="s">
        <v>878</v>
      </c>
      <c r="E329" s="18" t="s">
        <v>21</v>
      </c>
      <c r="F329" s="201">
        <v>3.9</v>
      </c>
      <c r="H329" s="33"/>
    </row>
    <row r="330" spans="2:8" s="1" customFormat="1" ht="16.899999999999999" customHeight="1">
      <c r="B330" s="33"/>
      <c r="C330" s="200" t="s">
        <v>694</v>
      </c>
      <c r="D330" s="200" t="s">
        <v>837</v>
      </c>
      <c r="E330" s="18" t="s">
        <v>21</v>
      </c>
      <c r="F330" s="201">
        <v>261.15499999999997</v>
      </c>
      <c r="H330" s="33"/>
    </row>
    <row r="331" spans="2:8" s="1" customFormat="1" ht="16.899999999999999" customHeight="1">
      <c r="B331" s="33"/>
      <c r="C331" s="202" t="s">
        <v>2927</v>
      </c>
      <c r="H331" s="33"/>
    </row>
    <row r="332" spans="2:8" s="1" customFormat="1" ht="16.899999999999999" customHeight="1">
      <c r="B332" s="33"/>
      <c r="C332" s="200" t="s">
        <v>866</v>
      </c>
      <c r="D332" s="200" t="s">
        <v>867</v>
      </c>
      <c r="E332" s="18" t="s">
        <v>484</v>
      </c>
      <c r="F332" s="201">
        <v>261.15499999999997</v>
      </c>
      <c r="H332" s="33"/>
    </row>
    <row r="333" spans="2:8" s="1" customFormat="1" ht="16.899999999999999" customHeight="1">
      <c r="B333" s="33"/>
      <c r="C333" s="200" t="s">
        <v>856</v>
      </c>
      <c r="D333" s="200" t="s">
        <v>857</v>
      </c>
      <c r="E333" s="18" t="s">
        <v>484</v>
      </c>
      <c r="F333" s="201">
        <v>261.15499999999997</v>
      </c>
      <c r="H333" s="33"/>
    </row>
    <row r="334" spans="2:8" s="1" customFormat="1" ht="16.899999999999999" customHeight="1">
      <c r="B334" s="33"/>
      <c r="C334" s="200" t="s">
        <v>861</v>
      </c>
      <c r="D334" s="200" t="s">
        <v>862</v>
      </c>
      <c r="E334" s="18" t="s">
        <v>484</v>
      </c>
      <c r="F334" s="201">
        <v>261.15499999999997</v>
      </c>
      <c r="H334" s="33"/>
    </row>
    <row r="335" spans="2:8" s="1" customFormat="1" ht="16.899999999999999" customHeight="1">
      <c r="B335" s="33"/>
      <c r="C335" s="196" t="s">
        <v>699</v>
      </c>
      <c r="D335" s="197" t="s">
        <v>700</v>
      </c>
      <c r="E335" s="198" t="s">
        <v>144</v>
      </c>
      <c r="F335" s="199">
        <v>21576.291000000001</v>
      </c>
      <c r="H335" s="33"/>
    </row>
    <row r="336" spans="2:8" s="1" customFormat="1" ht="16.899999999999999" customHeight="1">
      <c r="B336" s="33"/>
      <c r="C336" s="200" t="s">
        <v>699</v>
      </c>
      <c r="D336" s="200" t="s">
        <v>2010</v>
      </c>
      <c r="E336" s="18" t="s">
        <v>21</v>
      </c>
      <c r="F336" s="201">
        <v>21576.291000000001</v>
      </c>
      <c r="H336" s="33"/>
    </row>
    <row r="337" spans="2:8" s="1" customFormat="1" ht="16.899999999999999" customHeight="1">
      <c r="B337" s="33"/>
      <c r="C337" s="202" t="s">
        <v>2927</v>
      </c>
      <c r="H337" s="33"/>
    </row>
    <row r="338" spans="2:8" s="1" customFormat="1" ht="16.899999999999999" customHeight="1">
      <c r="B338" s="33"/>
      <c r="C338" s="200" t="s">
        <v>2006</v>
      </c>
      <c r="D338" s="200" t="s">
        <v>2007</v>
      </c>
      <c r="E338" s="18" t="s">
        <v>144</v>
      </c>
      <c r="F338" s="201">
        <v>21576.291000000001</v>
      </c>
      <c r="H338" s="33"/>
    </row>
    <row r="339" spans="2:8" s="1" customFormat="1" ht="16.899999999999999" customHeight="1">
      <c r="B339" s="33"/>
      <c r="C339" s="200" t="s">
        <v>1993</v>
      </c>
      <c r="D339" s="200" t="s">
        <v>1994</v>
      </c>
      <c r="E339" s="18" t="s">
        <v>144</v>
      </c>
      <c r="F339" s="201">
        <v>63494.411</v>
      </c>
      <c r="H339" s="33"/>
    </row>
    <row r="340" spans="2:8" s="1" customFormat="1" ht="16.899999999999999" customHeight="1">
      <c r="B340" s="33"/>
      <c r="C340" s="196" t="s">
        <v>673</v>
      </c>
      <c r="D340" s="197" t="s">
        <v>674</v>
      </c>
      <c r="E340" s="198" t="s">
        <v>144</v>
      </c>
      <c r="F340" s="199">
        <v>1190.6400000000001</v>
      </c>
      <c r="H340" s="33"/>
    </row>
    <row r="341" spans="2:8" s="1" customFormat="1" ht="16.899999999999999" customHeight="1">
      <c r="B341" s="33"/>
      <c r="C341" s="200" t="s">
        <v>673</v>
      </c>
      <c r="D341" s="200" t="s">
        <v>2052</v>
      </c>
      <c r="E341" s="18" t="s">
        <v>21</v>
      </c>
      <c r="F341" s="201">
        <v>1190.6400000000001</v>
      </c>
      <c r="H341" s="33"/>
    </row>
    <row r="342" spans="2:8" s="1" customFormat="1" ht="16.899999999999999" customHeight="1">
      <c r="B342" s="33"/>
      <c r="C342" s="202" t="s">
        <v>2927</v>
      </c>
      <c r="H342" s="33"/>
    </row>
    <row r="343" spans="2:8" s="1" customFormat="1" ht="16.899999999999999" customHeight="1">
      <c r="B343" s="33"/>
      <c r="C343" s="200" t="s">
        <v>2048</v>
      </c>
      <c r="D343" s="200" t="s">
        <v>2049</v>
      </c>
      <c r="E343" s="18" t="s">
        <v>144</v>
      </c>
      <c r="F343" s="201">
        <v>1190.6400000000001</v>
      </c>
      <c r="H343" s="33"/>
    </row>
    <row r="344" spans="2:8" s="1" customFormat="1" ht="16.899999999999999" customHeight="1">
      <c r="B344" s="33"/>
      <c r="C344" s="200" t="s">
        <v>2042</v>
      </c>
      <c r="D344" s="200" t="s">
        <v>2043</v>
      </c>
      <c r="E344" s="18" t="s">
        <v>144</v>
      </c>
      <c r="F344" s="201">
        <v>1190.6400000000001</v>
      </c>
      <c r="H344" s="33"/>
    </row>
    <row r="345" spans="2:8" s="1" customFormat="1" ht="16.899999999999999" customHeight="1">
      <c r="B345" s="33"/>
      <c r="C345" s="196" t="s">
        <v>671</v>
      </c>
      <c r="D345" s="197" t="s">
        <v>671</v>
      </c>
      <c r="E345" s="198" t="s">
        <v>144</v>
      </c>
      <c r="F345" s="199">
        <v>119.9</v>
      </c>
      <c r="H345" s="33"/>
    </row>
    <row r="346" spans="2:8" s="1" customFormat="1" ht="16.899999999999999" customHeight="1">
      <c r="B346" s="33"/>
      <c r="C346" s="200" t="s">
        <v>671</v>
      </c>
      <c r="D346" s="200" t="s">
        <v>2004</v>
      </c>
      <c r="E346" s="18" t="s">
        <v>21</v>
      </c>
      <c r="F346" s="201">
        <v>119.9</v>
      </c>
      <c r="H346" s="33"/>
    </row>
    <row r="347" spans="2:8" s="1" customFormat="1" ht="16.899999999999999" customHeight="1">
      <c r="B347" s="33"/>
      <c r="C347" s="202" t="s">
        <v>2927</v>
      </c>
      <c r="H347" s="33"/>
    </row>
    <row r="348" spans="2:8" s="1" customFormat="1" ht="16.899999999999999" customHeight="1">
      <c r="B348" s="33"/>
      <c r="C348" s="200" t="s">
        <v>2000</v>
      </c>
      <c r="D348" s="200" t="s">
        <v>2001</v>
      </c>
      <c r="E348" s="18" t="s">
        <v>144</v>
      </c>
      <c r="F348" s="201">
        <v>119.9</v>
      </c>
      <c r="H348" s="33"/>
    </row>
    <row r="349" spans="2:8" s="1" customFormat="1" ht="16.899999999999999" customHeight="1">
      <c r="B349" s="33"/>
      <c r="C349" s="200" t="s">
        <v>1993</v>
      </c>
      <c r="D349" s="200" t="s">
        <v>1994</v>
      </c>
      <c r="E349" s="18" t="s">
        <v>144</v>
      </c>
      <c r="F349" s="201">
        <v>63494.411</v>
      </c>
      <c r="H349" s="33"/>
    </row>
    <row r="350" spans="2:8" s="1" customFormat="1" ht="16.899999999999999" customHeight="1">
      <c r="B350" s="33"/>
      <c r="C350" s="196" t="s">
        <v>676</v>
      </c>
      <c r="D350" s="197" t="s">
        <v>677</v>
      </c>
      <c r="E350" s="198" t="s">
        <v>144</v>
      </c>
      <c r="F350" s="199">
        <v>6702.24</v>
      </c>
      <c r="H350" s="33"/>
    </row>
    <row r="351" spans="2:8" s="1" customFormat="1" ht="16.899999999999999" customHeight="1">
      <c r="B351" s="33"/>
      <c r="C351" s="200" t="s">
        <v>21</v>
      </c>
      <c r="D351" s="200" t="s">
        <v>2040</v>
      </c>
      <c r="E351" s="18" t="s">
        <v>21</v>
      </c>
      <c r="F351" s="201">
        <v>6702.24</v>
      </c>
      <c r="H351" s="33"/>
    </row>
    <row r="352" spans="2:8" s="1" customFormat="1" ht="16.899999999999999" customHeight="1">
      <c r="B352" s="33"/>
      <c r="C352" s="200" t="s">
        <v>676</v>
      </c>
      <c r="D352" s="200" t="s">
        <v>837</v>
      </c>
      <c r="E352" s="18" t="s">
        <v>21</v>
      </c>
      <c r="F352" s="201">
        <v>6702.24</v>
      </c>
      <c r="H352" s="33"/>
    </row>
    <row r="353" spans="2:8" s="1" customFormat="1" ht="16.899999999999999" customHeight="1">
      <c r="B353" s="33"/>
      <c r="C353" s="202" t="s">
        <v>2927</v>
      </c>
      <c r="H353" s="33"/>
    </row>
    <row r="354" spans="2:8" s="1" customFormat="1" ht="16.899999999999999" customHeight="1">
      <c r="B354" s="33"/>
      <c r="C354" s="200" t="s">
        <v>2036</v>
      </c>
      <c r="D354" s="200" t="s">
        <v>2037</v>
      </c>
      <c r="E354" s="18" t="s">
        <v>144</v>
      </c>
      <c r="F354" s="201">
        <v>6702.24</v>
      </c>
      <c r="H354" s="33"/>
    </row>
    <row r="355" spans="2:8" s="1" customFormat="1" ht="16.899999999999999" customHeight="1">
      <c r="B355" s="33"/>
      <c r="C355" s="200" t="s">
        <v>2030</v>
      </c>
      <c r="D355" s="200" t="s">
        <v>2031</v>
      </c>
      <c r="E355" s="18" t="s">
        <v>144</v>
      </c>
      <c r="F355" s="201">
        <v>6702.24</v>
      </c>
      <c r="H355" s="33"/>
    </row>
    <row r="356" spans="2:8" s="1" customFormat="1" ht="16.899999999999999" customHeight="1">
      <c r="B356" s="33"/>
      <c r="C356" s="196" t="s">
        <v>679</v>
      </c>
      <c r="D356" s="197" t="s">
        <v>680</v>
      </c>
      <c r="E356" s="198" t="s">
        <v>144</v>
      </c>
      <c r="F356" s="199">
        <v>275.48</v>
      </c>
      <c r="H356" s="33"/>
    </row>
    <row r="357" spans="2:8" s="1" customFormat="1" ht="16.899999999999999" customHeight="1">
      <c r="B357" s="33"/>
      <c r="C357" s="200" t="s">
        <v>679</v>
      </c>
      <c r="D357" s="200" t="s">
        <v>2022</v>
      </c>
      <c r="E357" s="18" t="s">
        <v>21</v>
      </c>
      <c r="F357" s="201">
        <v>275.48</v>
      </c>
      <c r="H357" s="33"/>
    </row>
    <row r="358" spans="2:8" s="1" customFormat="1" ht="16.899999999999999" customHeight="1">
      <c r="B358" s="33"/>
      <c r="C358" s="202" t="s">
        <v>2927</v>
      </c>
      <c r="H358" s="33"/>
    </row>
    <row r="359" spans="2:8" s="1" customFormat="1" ht="16.899999999999999" customHeight="1">
      <c r="B359" s="33"/>
      <c r="C359" s="200" t="s">
        <v>2018</v>
      </c>
      <c r="D359" s="200" t="s">
        <v>2019</v>
      </c>
      <c r="E359" s="18" t="s">
        <v>144</v>
      </c>
      <c r="F359" s="201">
        <v>275.48</v>
      </c>
      <c r="H359" s="33"/>
    </row>
    <row r="360" spans="2:8" s="1" customFormat="1" ht="16.899999999999999" customHeight="1">
      <c r="B360" s="33"/>
      <c r="C360" s="200" t="s">
        <v>1993</v>
      </c>
      <c r="D360" s="200" t="s">
        <v>1994</v>
      </c>
      <c r="E360" s="18" t="s">
        <v>144</v>
      </c>
      <c r="F360" s="201">
        <v>63494.411</v>
      </c>
      <c r="H360" s="33"/>
    </row>
    <row r="361" spans="2:8" s="1" customFormat="1" ht="16.899999999999999" customHeight="1">
      <c r="B361" s="33"/>
      <c r="C361" s="196" t="s">
        <v>682</v>
      </c>
      <c r="D361" s="197" t="s">
        <v>683</v>
      </c>
      <c r="E361" s="198" t="s">
        <v>213</v>
      </c>
      <c r="F361" s="199">
        <v>11.6</v>
      </c>
      <c r="H361" s="33"/>
    </row>
    <row r="362" spans="2:8" s="1" customFormat="1" ht="16.899999999999999" customHeight="1">
      <c r="B362" s="33"/>
      <c r="C362" s="200" t="s">
        <v>21</v>
      </c>
      <c r="D362" s="200" t="s">
        <v>1379</v>
      </c>
      <c r="E362" s="18" t="s">
        <v>21</v>
      </c>
      <c r="F362" s="201">
        <v>0</v>
      </c>
      <c r="H362" s="33"/>
    </row>
    <row r="363" spans="2:8" s="1" customFormat="1" ht="16.899999999999999" customHeight="1">
      <c r="B363" s="33"/>
      <c r="C363" s="200" t="s">
        <v>21</v>
      </c>
      <c r="D363" s="200" t="s">
        <v>1380</v>
      </c>
      <c r="E363" s="18" t="s">
        <v>21</v>
      </c>
      <c r="F363" s="201">
        <v>4.4000000000000004</v>
      </c>
      <c r="H363" s="33"/>
    </row>
    <row r="364" spans="2:8" s="1" customFormat="1" ht="16.899999999999999" customHeight="1">
      <c r="B364" s="33"/>
      <c r="C364" s="200" t="s">
        <v>21</v>
      </c>
      <c r="D364" s="200" t="s">
        <v>1381</v>
      </c>
      <c r="E364" s="18" t="s">
        <v>21</v>
      </c>
      <c r="F364" s="201">
        <v>7.2</v>
      </c>
      <c r="H364" s="33"/>
    </row>
    <row r="365" spans="2:8" s="1" customFormat="1" ht="16.899999999999999" customHeight="1">
      <c r="B365" s="33"/>
      <c r="C365" s="200" t="s">
        <v>682</v>
      </c>
      <c r="D365" s="200" t="s">
        <v>837</v>
      </c>
      <c r="E365" s="18" t="s">
        <v>21</v>
      </c>
      <c r="F365" s="201">
        <v>11.6</v>
      </c>
      <c r="H365" s="33"/>
    </row>
    <row r="366" spans="2:8" s="1" customFormat="1" ht="16.899999999999999" customHeight="1">
      <c r="B366" s="33"/>
      <c r="C366" s="202" t="s">
        <v>2927</v>
      </c>
      <c r="H366" s="33"/>
    </row>
    <row r="367" spans="2:8" s="1" customFormat="1" ht="16.899999999999999" customHeight="1">
      <c r="B367" s="33"/>
      <c r="C367" s="200" t="s">
        <v>1374</v>
      </c>
      <c r="D367" s="200" t="s">
        <v>1375</v>
      </c>
      <c r="E367" s="18" t="s">
        <v>213</v>
      </c>
      <c r="F367" s="201">
        <v>11.6</v>
      </c>
      <c r="H367" s="33"/>
    </row>
    <row r="368" spans="2:8" s="1" customFormat="1" ht="16.899999999999999" customHeight="1">
      <c r="B368" s="33"/>
      <c r="C368" s="200" t="s">
        <v>1421</v>
      </c>
      <c r="D368" s="200" t="s">
        <v>1422</v>
      </c>
      <c r="E368" s="18" t="s">
        <v>574</v>
      </c>
      <c r="F368" s="201">
        <v>1.1599999999999999</v>
      </c>
      <c r="H368" s="33"/>
    </row>
    <row r="369" spans="2:8" s="1" customFormat="1" ht="16.899999999999999" customHeight="1">
      <c r="B369" s="33"/>
      <c r="C369" s="200" t="s">
        <v>1435</v>
      </c>
      <c r="D369" s="200" t="s">
        <v>1436</v>
      </c>
      <c r="E369" s="18" t="s">
        <v>484</v>
      </c>
      <c r="F369" s="201">
        <v>7.4240000000000004</v>
      </c>
      <c r="H369" s="33"/>
    </row>
    <row r="370" spans="2:8" s="1" customFormat="1" ht="16.899999999999999" customHeight="1">
      <c r="B370" s="33"/>
      <c r="C370" s="200" t="s">
        <v>1382</v>
      </c>
      <c r="D370" s="200" t="s">
        <v>1383</v>
      </c>
      <c r="E370" s="18" t="s">
        <v>213</v>
      </c>
      <c r="F370" s="201">
        <v>12.18</v>
      </c>
      <c r="H370" s="33"/>
    </row>
    <row r="371" spans="2:8" s="1" customFormat="1" ht="16.899999999999999" customHeight="1">
      <c r="B371" s="33"/>
      <c r="C371" s="196" t="s">
        <v>936</v>
      </c>
      <c r="D371" s="197" t="s">
        <v>936</v>
      </c>
      <c r="E371" s="198" t="s">
        <v>574</v>
      </c>
      <c r="F371" s="199">
        <v>800.26400000000001</v>
      </c>
      <c r="H371" s="33"/>
    </row>
    <row r="372" spans="2:8" s="1" customFormat="1" ht="16.899999999999999" customHeight="1">
      <c r="B372" s="33"/>
      <c r="C372" s="200" t="s">
        <v>21</v>
      </c>
      <c r="D372" s="200" t="s">
        <v>934</v>
      </c>
      <c r="E372" s="18" t="s">
        <v>21</v>
      </c>
      <c r="F372" s="201">
        <v>0</v>
      </c>
      <c r="H372" s="33"/>
    </row>
    <row r="373" spans="2:8" s="1" customFormat="1" ht="16.899999999999999" customHeight="1">
      <c r="B373" s="33"/>
      <c r="C373" s="200" t="s">
        <v>21</v>
      </c>
      <c r="D373" s="200" t="s">
        <v>763</v>
      </c>
      <c r="E373" s="18" t="s">
        <v>21</v>
      </c>
      <c r="F373" s="201">
        <v>192.517</v>
      </c>
      <c r="H373" s="33"/>
    </row>
    <row r="374" spans="2:8" s="1" customFormat="1" ht="16.899999999999999" customHeight="1">
      <c r="B374" s="33"/>
      <c r="C374" s="200" t="s">
        <v>21</v>
      </c>
      <c r="D374" s="200" t="s">
        <v>935</v>
      </c>
      <c r="E374" s="18" t="s">
        <v>21</v>
      </c>
      <c r="F374" s="201">
        <v>607.74699999999996</v>
      </c>
      <c r="H374" s="33"/>
    </row>
    <row r="375" spans="2:8" s="1" customFormat="1" ht="16.899999999999999" customHeight="1">
      <c r="B375" s="33"/>
      <c r="C375" s="200" t="s">
        <v>936</v>
      </c>
      <c r="D375" s="200" t="s">
        <v>895</v>
      </c>
      <c r="E375" s="18" t="s">
        <v>21</v>
      </c>
      <c r="F375" s="201">
        <v>800.26400000000001</v>
      </c>
      <c r="H375" s="33"/>
    </row>
    <row r="376" spans="2:8" s="1" customFormat="1" ht="16.899999999999999" customHeight="1">
      <c r="B376" s="33"/>
      <c r="C376" s="196" t="s">
        <v>685</v>
      </c>
      <c r="D376" s="197" t="s">
        <v>686</v>
      </c>
      <c r="E376" s="198" t="s">
        <v>574</v>
      </c>
      <c r="F376" s="199">
        <v>569.79</v>
      </c>
      <c r="H376" s="33"/>
    </row>
    <row r="377" spans="2:8" s="1" customFormat="1" ht="16.899999999999999" customHeight="1">
      <c r="B377" s="33"/>
      <c r="C377" s="200" t="s">
        <v>21</v>
      </c>
      <c r="D377" s="200" t="s">
        <v>973</v>
      </c>
      <c r="E377" s="18" t="s">
        <v>21</v>
      </c>
      <c r="F377" s="201">
        <v>0</v>
      </c>
      <c r="H377" s="33"/>
    </row>
    <row r="378" spans="2:8" s="1" customFormat="1" ht="16.899999999999999" customHeight="1">
      <c r="B378" s="33"/>
      <c r="C378" s="200" t="s">
        <v>21</v>
      </c>
      <c r="D378" s="200" t="s">
        <v>906</v>
      </c>
      <c r="E378" s="18" t="s">
        <v>21</v>
      </c>
      <c r="F378" s="201">
        <v>0</v>
      </c>
      <c r="H378" s="33"/>
    </row>
    <row r="379" spans="2:8" s="1" customFormat="1" ht="16.899999999999999" customHeight="1">
      <c r="B379" s="33"/>
      <c r="C379" s="200" t="s">
        <v>21</v>
      </c>
      <c r="D379" s="200" t="s">
        <v>911</v>
      </c>
      <c r="E379" s="18" t="s">
        <v>21</v>
      </c>
      <c r="F379" s="201">
        <v>134.61000000000001</v>
      </c>
      <c r="H379" s="33"/>
    </row>
    <row r="380" spans="2:8" s="1" customFormat="1" ht="16.899999999999999" customHeight="1">
      <c r="B380" s="33"/>
      <c r="C380" s="200" t="s">
        <v>21</v>
      </c>
      <c r="D380" s="200" t="s">
        <v>974</v>
      </c>
      <c r="E380" s="18" t="s">
        <v>21</v>
      </c>
      <c r="F380" s="201">
        <v>252.2</v>
      </c>
      <c r="H380" s="33"/>
    </row>
    <row r="381" spans="2:8" s="1" customFormat="1" ht="16.899999999999999" customHeight="1">
      <c r="B381" s="33"/>
      <c r="C381" s="200" t="s">
        <v>21</v>
      </c>
      <c r="D381" s="200" t="s">
        <v>875</v>
      </c>
      <c r="E381" s="18" t="s">
        <v>21</v>
      </c>
      <c r="F381" s="201">
        <v>0</v>
      </c>
      <c r="H381" s="33"/>
    </row>
    <row r="382" spans="2:8" s="1" customFormat="1" ht="16.899999999999999" customHeight="1">
      <c r="B382" s="33"/>
      <c r="C382" s="200" t="s">
        <v>21</v>
      </c>
      <c r="D382" s="200" t="s">
        <v>975</v>
      </c>
      <c r="E382" s="18" t="s">
        <v>21</v>
      </c>
      <c r="F382" s="201">
        <v>69.778000000000006</v>
      </c>
      <c r="H382" s="33"/>
    </row>
    <row r="383" spans="2:8" s="1" customFormat="1" ht="16.899999999999999" customHeight="1">
      <c r="B383" s="33"/>
      <c r="C383" s="200" t="s">
        <v>21</v>
      </c>
      <c r="D383" s="200" t="s">
        <v>976</v>
      </c>
      <c r="E383" s="18" t="s">
        <v>21</v>
      </c>
      <c r="F383" s="201">
        <v>8.36</v>
      </c>
      <c r="H383" s="33"/>
    </row>
    <row r="384" spans="2:8" s="1" customFormat="1" ht="16.899999999999999" customHeight="1">
      <c r="B384" s="33"/>
      <c r="C384" s="200" t="s">
        <v>21</v>
      </c>
      <c r="D384" s="200" t="s">
        <v>977</v>
      </c>
      <c r="E384" s="18" t="s">
        <v>21</v>
      </c>
      <c r="F384" s="201">
        <v>40.61</v>
      </c>
      <c r="H384" s="33"/>
    </row>
    <row r="385" spans="2:8" s="1" customFormat="1" ht="16.899999999999999" customHeight="1">
      <c r="B385" s="33"/>
      <c r="C385" s="200" t="s">
        <v>21</v>
      </c>
      <c r="D385" s="200" t="s">
        <v>978</v>
      </c>
      <c r="E385" s="18" t="s">
        <v>21</v>
      </c>
      <c r="F385" s="201">
        <v>20.620999999999999</v>
      </c>
      <c r="H385" s="33"/>
    </row>
    <row r="386" spans="2:8" s="1" customFormat="1" ht="16.899999999999999" customHeight="1">
      <c r="B386" s="33"/>
      <c r="C386" s="200" t="s">
        <v>21</v>
      </c>
      <c r="D386" s="200" t="s">
        <v>920</v>
      </c>
      <c r="E386" s="18" t="s">
        <v>21</v>
      </c>
      <c r="F386" s="201">
        <v>87.344999999999999</v>
      </c>
      <c r="H386" s="33"/>
    </row>
    <row r="387" spans="2:8" s="1" customFormat="1" ht="16.899999999999999" customHeight="1">
      <c r="B387" s="33"/>
      <c r="C387" s="200" t="s">
        <v>21</v>
      </c>
      <c r="D387" s="200" t="s">
        <v>979</v>
      </c>
      <c r="E387" s="18" t="s">
        <v>21</v>
      </c>
      <c r="F387" s="201">
        <v>16.117999999999999</v>
      </c>
      <c r="H387" s="33"/>
    </row>
    <row r="388" spans="2:8" s="1" customFormat="1" ht="16.899999999999999" customHeight="1">
      <c r="B388" s="33"/>
      <c r="C388" s="200" t="s">
        <v>21</v>
      </c>
      <c r="D388" s="200" t="s">
        <v>980</v>
      </c>
      <c r="E388" s="18" t="s">
        <v>21</v>
      </c>
      <c r="F388" s="201">
        <v>21.553000000000001</v>
      </c>
      <c r="H388" s="33"/>
    </row>
    <row r="389" spans="2:8" s="1" customFormat="1" ht="16.899999999999999" customHeight="1">
      <c r="B389" s="33"/>
      <c r="C389" s="200" t="s">
        <v>21</v>
      </c>
      <c r="D389" s="200" t="s">
        <v>981</v>
      </c>
      <c r="E389" s="18" t="s">
        <v>21</v>
      </c>
      <c r="F389" s="201">
        <v>18.559999999999999</v>
      </c>
      <c r="H389" s="33"/>
    </row>
    <row r="390" spans="2:8" s="1" customFormat="1" ht="16.899999999999999" customHeight="1">
      <c r="B390" s="33"/>
      <c r="C390" s="200" t="s">
        <v>21</v>
      </c>
      <c r="D390" s="200" t="s">
        <v>924</v>
      </c>
      <c r="E390" s="18" t="s">
        <v>21</v>
      </c>
      <c r="F390" s="201">
        <v>64.034999999999997</v>
      </c>
      <c r="H390" s="33"/>
    </row>
    <row r="391" spans="2:8" s="1" customFormat="1" ht="16.899999999999999" customHeight="1">
      <c r="B391" s="33"/>
      <c r="C391" s="200" t="s">
        <v>21</v>
      </c>
      <c r="D391" s="200" t="s">
        <v>982</v>
      </c>
      <c r="E391" s="18" t="s">
        <v>21</v>
      </c>
      <c r="F391" s="201">
        <v>0</v>
      </c>
      <c r="H391" s="33"/>
    </row>
    <row r="392" spans="2:8" s="1" customFormat="1" ht="16.899999999999999" customHeight="1">
      <c r="B392" s="33"/>
      <c r="C392" s="200" t="s">
        <v>696</v>
      </c>
      <c r="D392" s="200" t="s">
        <v>983</v>
      </c>
      <c r="E392" s="18" t="s">
        <v>21</v>
      </c>
      <c r="F392" s="201">
        <v>-164</v>
      </c>
      <c r="H392" s="33"/>
    </row>
    <row r="393" spans="2:8" s="1" customFormat="1" ht="16.899999999999999" customHeight="1">
      <c r="B393" s="33"/>
      <c r="C393" s="200" t="s">
        <v>685</v>
      </c>
      <c r="D393" s="200" t="s">
        <v>837</v>
      </c>
      <c r="E393" s="18" t="s">
        <v>21</v>
      </c>
      <c r="F393" s="201">
        <v>569.79</v>
      </c>
      <c r="H393" s="33"/>
    </row>
    <row r="394" spans="2:8" s="1" customFormat="1" ht="16.899999999999999" customHeight="1">
      <c r="B394" s="33"/>
      <c r="C394" s="202" t="s">
        <v>2927</v>
      </c>
      <c r="H394" s="33"/>
    </row>
    <row r="395" spans="2:8" s="1" customFormat="1" ht="16.899999999999999" customHeight="1">
      <c r="B395" s="33"/>
      <c r="C395" s="200" t="s">
        <v>970</v>
      </c>
      <c r="D395" s="200" t="s">
        <v>961</v>
      </c>
      <c r="E395" s="18" t="s">
        <v>574</v>
      </c>
      <c r="F395" s="201">
        <v>569.79</v>
      </c>
      <c r="H395" s="33"/>
    </row>
    <row r="396" spans="2:8" s="1" customFormat="1" ht="16.899999999999999" customHeight="1">
      <c r="B396" s="33"/>
      <c r="C396" s="200" t="s">
        <v>1836</v>
      </c>
      <c r="D396" s="200" t="s">
        <v>1837</v>
      </c>
      <c r="E396" s="18" t="s">
        <v>590</v>
      </c>
      <c r="F396" s="201">
        <v>2064.7620000000002</v>
      </c>
      <c r="H396" s="33"/>
    </row>
    <row r="397" spans="2:8" s="1" customFormat="1" ht="16.899999999999999" customHeight="1">
      <c r="B397" s="33"/>
      <c r="C397" s="200" t="s">
        <v>1883</v>
      </c>
      <c r="D397" s="200" t="s">
        <v>1884</v>
      </c>
      <c r="E397" s="18" t="s">
        <v>590</v>
      </c>
      <c r="F397" s="201">
        <v>109.383</v>
      </c>
      <c r="H397" s="33"/>
    </row>
    <row r="398" spans="2:8" s="1" customFormat="1" ht="16.899999999999999" customHeight="1">
      <c r="B398" s="33"/>
      <c r="C398" s="196" t="s">
        <v>589</v>
      </c>
      <c r="D398" s="197" t="s">
        <v>589</v>
      </c>
      <c r="E398" s="198" t="s">
        <v>590</v>
      </c>
      <c r="F398" s="199">
        <v>2174.145</v>
      </c>
      <c r="H398" s="33"/>
    </row>
    <row r="399" spans="2:8" s="1" customFormat="1" ht="16.899999999999999" customHeight="1">
      <c r="B399" s="33"/>
      <c r="C399" s="200" t="s">
        <v>21</v>
      </c>
      <c r="D399" s="200" t="s">
        <v>1825</v>
      </c>
      <c r="E399" s="18" t="s">
        <v>21</v>
      </c>
      <c r="F399" s="201">
        <v>0</v>
      </c>
      <c r="H399" s="33"/>
    </row>
    <row r="400" spans="2:8" s="1" customFormat="1" ht="16.899999999999999" customHeight="1">
      <c r="B400" s="33"/>
      <c r="C400" s="200" t="s">
        <v>21</v>
      </c>
      <c r="D400" s="200" t="s">
        <v>1142</v>
      </c>
      <c r="E400" s="18" t="s">
        <v>21</v>
      </c>
      <c r="F400" s="201">
        <v>0</v>
      </c>
      <c r="H400" s="33"/>
    </row>
    <row r="401" spans="2:8" s="1" customFormat="1" ht="16.899999999999999" customHeight="1">
      <c r="B401" s="33"/>
      <c r="C401" s="200" t="s">
        <v>21</v>
      </c>
      <c r="D401" s="200" t="s">
        <v>1826</v>
      </c>
      <c r="E401" s="18" t="s">
        <v>21</v>
      </c>
      <c r="F401" s="201">
        <v>1.7629999999999999</v>
      </c>
      <c r="H401" s="33"/>
    </row>
    <row r="402" spans="2:8" s="1" customFormat="1" ht="16.899999999999999" customHeight="1">
      <c r="B402" s="33"/>
      <c r="C402" s="200" t="s">
        <v>21</v>
      </c>
      <c r="D402" s="200" t="s">
        <v>1827</v>
      </c>
      <c r="E402" s="18" t="s">
        <v>21</v>
      </c>
      <c r="F402" s="201">
        <v>34.454999999999998</v>
      </c>
      <c r="H402" s="33"/>
    </row>
    <row r="403" spans="2:8" s="1" customFormat="1" ht="16.899999999999999" customHeight="1">
      <c r="B403" s="33"/>
      <c r="C403" s="200" t="s">
        <v>21</v>
      </c>
      <c r="D403" s="200" t="s">
        <v>1828</v>
      </c>
      <c r="E403" s="18" t="s">
        <v>21</v>
      </c>
      <c r="F403" s="201">
        <v>884.07899999999995</v>
      </c>
      <c r="H403" s="33"/>
    </row>
    <row r="404" spans="2:8" s="1" customFormat="1" ht="16.899999999999999" customHeight="1">
      <c r="B404" s="33"/>
      <c r="C404" s="200" t="s">
        <v>21</v>
      </c>
      <c r="D404" s="200" t="s">
        <v>1829</v>
      </c>
      <c r="E404" s="18" t="s">
        <v>21</v>
      </c>
      <c r="F404" s="201">
        <v>216.84800000000001</v>
      </c>
      <c r="H404" s="33"/>
    </row>
    <row r="405" spans="2:8" s="1" customFormat="1" ht="16.899999999999999" customHeight="1">
      <c r="B405" s="33"/>
      <c r="C405" s="200" t="s">
        <v>21</v>
      </c>
      <c r="D405" s="200" t="s">
        <v>1145</v>
      </c>
      <c r="E405" s="18" t="s">
        <v>21</v>
      </c>
      <c r="F405" s="201">
        <v>0</v>
      </c>
      <c r="H405" s="33"/>
    </row>
    <row r="406" spans="2:8" s="1" customFormat="1" ht="16.899999999999999" customHeight="1">
      <c r="B406" s="33"/>
      <c r="C406" s="200" t="s">
        <v>21</v>
      </c>
      <c r="D406" s="200" t="s">
        <v>1830</v>
      </c>
      <c r="E406" s="18" t="s">
        <v>21</v>
      </c>
      <c r="F406" s="201">
        <v>25.074999999999999</v>
      </c>
      <c r="H406" s="33"/>
    </row>
    <row r="407" spans="2:8" s="1" customFormat="1" ht="16.899999999999999" customHeight="1">
      <c r="B407" s="33"/>
      <c r="C407" s="200" t="s">
        <v>21</v>
      </c>
      <c r="D407" s="200" t="s">
        <v>1831</v>
      </c>
      <c r="E407" s="18" t="s">
        <v>21</v>
      </c>
      <c r="F407" s="201">
        <v>784.98</v>
      </c>
      <c r="H407" s="33"/>
    </row>
    <row r="408" spans="2:8" s="1" customFormat="1" ht="16.899999999999999" customHeight="1">
      <c r="B408" s="33"/>
      <c r="C408" s="200" t="s">
        <v>21</v>
      </c>
      <c r="D408" s="200" t="s">
        <v>1832</v>
      </c>
      <c r="E408" s="18" t="s">
        <v>21</v>
      </c>
      <c r="F408" s="201">
        <v>127.364</v>
      </c>
      <c r="H408" s="33"/>
    </row>
    <row r="409" spans="2:8" s="1" customFormat="1" ht="16.899999999999999" customHeight="1">
      <c r="B409" s="33"/>
      <c r="C409" s="200" t="s">
        <v>21</v>
      </c>
      <c r="D409" s="200" t="s">
        <v>1833</v>
      </c>
      <c r="E409" s="18" t="s">
        <v>21</v>
      </c>
      <c r="F409" s="201">
        <v>0</v>
      </c>
      <c r="H409" s="33"/>
    </row>
    <row r="410" spans="2:8" s="1" customFormat="1" ht="16.899999999999999" customHeight="1">
      <c r="B410" s="33"/>
      <c r="C410" s="200" t="s">
        <v>21</v>
      </c>
      <c r="D410" s="200" t="s">
        <v>1834</v>
      </c>
      <c r="E410" s="18" t="s">
        <v>21</v>
      </c>
      <c r="F410" s="201">
        <v>99.581000000000003</v>
      </c>
      <c r="H410" s="33"/>
    </row>
    <row r="411" spans="2:8" s="1" customFormat="1" ht="16.899999999999999" customHeight="1">
      <c r="B411" s="33"/>
      <c r="C411" s="200" t="s">
        <v>589</v>
      </c>
      <c r="D411" s="200" t="s">
        <v>837</v>
      </c>
      <c r="E411" s="18" t="s">
        <v>21</v>
      </c>
      <c r="F411" s="201">
        <v>2174.145</v>
      </c>
      <c r="H411" s="33"/>
    </row>
    <row r="412" spans="2:8" s="1" customFormat="1" ht="16.899999999999999" customHeight="1">
      <c r="B412" s="33"/>
      <c r="C412" s="202" t="s">
        <v>2927</v>
      </c>
      <c r="H412" s="33"/>
    </row>
    <row r="413" spans="2:8" s="1" customFormat="1" ht="16.899999999999999" customHeight="1">
      <c r="B413" s="33"/>
      <c r="C413" s="200" t="s">
        <v>1820</v>
      </c>
      <c r="D413" s="200" t="s">
        <v>1821</v>
      </c>
      <c r="E413" s="18" t="s">
        <v>590</v>
      </c>
      <c r="F413" s="201">
        <v>2174.145</v>
      </c>
      <c r="H413" s="33"/>
    </row>
    <row r="414" spans="2:8" s="1" customFormat="1" ht="16.899999999999999" customHeight="1">
      <c r="B414" s="33"/>
      <c r="C414" s="200" t="s">
        <v>1803</v>
      </c>
      <c r="D414" s="200" t="s">
        <v>1804</v>
      </c>
      <c r="E414" s="18" t="s">
        <v>590</v>
      </c>
      <c r="F414" s="201">
        <v>2174.145</v>
      </c>
      <c r="H414" s="33"/>
    </row>
    <row r="415" spans="2:8" s="1" customFormat="1" ht="16.899999999999999" customHeight="1">
      <c r="B415" s="33"/>
      <c r="C415" s="200" t="s">
        <v>1809</v>
      </c>
      <c r="D415" s="200" t="s">
        <v>1810</v>
      </c>
      <c r="E415" s="18" t="s">
        <v>590</v>
      </c>
      <c r="F415" s="201">
        <v>2174.145</v>
      </c>
      <c r="H415" s="33"/>
    </row>
    <row r="416" spans="2:8" s="1" customFormat="1" ht="16.899999999999999" customHeight="1">
      <c r="B416" s="33"/>
      <c r="C416" s="200" t="s">
        <v>1815</v>
      </c>
      <c r="D416" s="200" t="s">
        <v>1816</v>
      </c>
      <c r="E416" s="18" t="s">
        <v>590</v>
      </c>
      <c r="F416" s="201">
        <v>2174.145</v>
      </c>
      <c r="H416" s="33"/>
    </row>
    <row r="417" spans="2:8" s="1" customFormat="1" ht="16.899999999999999" customHeight="1">
      <c r="B417" s="33"/>
      <c r="C417" s="200" t="s">
        <v>1883</v>
      </c>
      <c r="D417" s="200" t="s">
        <v>1884</v>
      </c>
      <c r="E417" s="18" t="s">
        <v>590</v>
      </c>
      <c r="F417" s="201">
        <v>109.383</v>
      </c>
      <c r="H417" s="33"/>
    </row>
    <row r="418" spans="2:8" s="1" customFormat="1" ht="16.899999999999999" customHeight="1">
      <c r="B418" s="33"/>
      <c r="C418" s="196" t="s">
        <v>794</v>
      </c>
      <c r="D418" s="197" t="s">
        <v>795</v>
      </c>
      <c r="E418" s="198" t="s">
        <v>574</v>
      </c>
      <c r="F418" s="199">
        <v>7.5</v>
      </c>
      <c r="H418" s="33"/>
    </row>
    <row r="419" spans="2:8" s="1" customFormat="1" ht="16.899999999999999" customHeight="1">
      <c r="B419" s="33"/>
      <c r="C419" s="200" t="s">
        <v>21</v>
      </c>
      <c r="D419" s="200" t="s">
        <v>1055</v>
      </c>
      <c r="E419" s="18" t="s">
        <v>21</v>
      </c>
      <c r="F419" s="201">
        <v>0</v>
      </c>
      <c r="H419" s="33"/>
    </row>
    <row r="420" spans="2:8" s="1" customFormat="1" ht="16.899999999999999" customHeight="1">
      <c r="B420" s="33"/>
      <c r="C420" s="200" t="s">
        <v>21</v>
      </c>
      <c r="D420" s="200" t="s">
        <v>1056</v>
      </c>
      <c r="E420" s="18" t="s">
        <v>21</v>
      </c>
      <c r="F420" s="201">
        <v>9</v>
      </c>
      <c r="H420" s="33"/>
    </row>
    <row r="421" spans="2:8" s="1" customFormat="1" ht="16.899999999999999" customHeight="1">
      <c r="B421" s="33"/>
      <c r="C421" s="200" t="s">
        <v>21</v>
      </c>
      <c r="D421" s="200" t="s">
        <v>1057</v>
      </c>
      <c r="E421" s="18" t="s">
        <v>21</v>
      </c>
      <c r="F421" s="201">
        <v>-1.5</v>
      </c>
      <c r="H421" s="33"/>
    </row>
    <row r="422" spans="2:8" s="1" customFormat="1" ht="16.899999999999999" customHeight="1">
      <c r="B422" s="33"/>
      <c r="C422" s="200" t="s">
        <v>794</v>
      </c>
      <c r="D422" s="200" t="s">
        <v>837</v>
      </c>
      <c r="E422" s="18" t="s">
        <v>21</v>
      </c>
      <c r="F422" s="201">
        <v>7.5</v>
      </c>
      <c r="H422" s="33"/>
    </row>
    <row r="423" spans="2:8" s="1" customFormat="1" ht="16.899999999999999" customHeight="1">
      <c r="B423" s="33"/>
      <c r="C423" s="202" t="s">
        <v>2927</v>
      </c>
      <c r="H423" s="33"/>
    </row>
    <row r="424" spans="2:8" s="1" customFormat="1" ht="16.899999999999999" customHeight="1">
      <c r="B424" s="33"/>
      <c r="C424" s="200" t="s">
        <v>1050</v>
      </c>
      <c r="D424" s="200" t="s">
        <v>1051</v>
      </c>
      <c r="E424" s="18" t="s">
        <v>574</v>
      </c>
      <c r="F424" s="201">
        <v>7.5</v>
      </c>
      <c r="H424" s="33"/>
    </row>
    <row r="425" spans="2:8" s="1" customFormat="1" ht="16.899999999999999" customHeight="1">
      <c r="B425" s="33"/>
      <c r="C425" s="200" t="s">
        <v>1836</v>
      </c>
      <c r="D425" s="200" t="s">
        <v>1837</v>
      </c>
      <c r="E425" s="18" t="s">
        <v>590</v>
      </c>
      <c r="F425" s="201">
        <v>2064.7620000000002</v>
      </c>
      <c r="H425" s="33"/>
    </row>
    <row r="426" spans="2:8" s="1" customFormat="1" ht="16.899999999999999" customHeight="1">
      <c r="B426" s="33"/>
      <c r="C426" s="200" t="s">
        <v>1883</v>
      </c>
      <c r="D426" s="200" t="s">
        <v>1884</v>
      </c>
      <c r="E426" s="18" t="s">
        <v>590</v>
      </c>
      <c r="F426" s="201">
        <v>109.383</v>
      </c>
      <c r="H426" s="33"/>
    </row>
    <row r="427" spans="2:8" s="1" customFormat="1" ht="16.899999999999999" customHeight="1">
      <c r="B427" s="33"/>
      <c r="C427" s="196" t="s">
        <v>797</v>
      </c>
      <c r="D427" s="197" t="s">
        <v>798</v>
      </c>
      <c r="E427" s="198" t="s">
        <v>484</v>
      </c>
      <c r="F427" s="199">
        <v>1098.838</v>
      </c>
      <c r="H427" s="33"/>
    </row>
    <row r="428" spans="2:8" s="1" customFormat="1" ht="16.899999999999999" customHeight="1">
      <c r="B428" s="33"/>
      <c r="C428" s="200" t="s">
        <v>21</v>
      </c>
      <c r="D428" s="200" t="s">
        <v>1293</v>
      </c>
      <c r="E428" s="18" t="s">
        <v>21</v>
      </c>
      <c r="F428" s="201">
        <v>0</v>
      </c>
      <c r="H428" s="33"/>
    </row>
    <row r="429" spans="2:8" s="1" customFormat="1" ht="16.899999999999999" customHeight="1">
      <c r="B429" s="33"/>
      <c r="C429" s="200" t="s">
        <v>21</v>
      </c>
      <c r="D429" s="200" t="s">
        <v>1294</v>
      </c>
      <c r="E429" s="18" t="s">
        <v>21</v>
      </c>
      <c r="F429" s="201">
        <v>416.8</v>
      </c>
      <c r="H429" s="33"/>
    </row>
    <row r="430" spans="2:8" s="1" customFormat="1" ht="16.899999999999999" customHeight="1">
      <c r="B430" s="33"/>
      <c r="C430" s="200" t="s">
        <v>21</v>
      </c>
      <c r="D430" s="200" t="s">
        <v>1295</v>
      </c>
      <c r="E430" s="18" t="s">
        <v>21</v>
      </c>
      <c r="F430" s="201">
        <v>416.8</v>
      </c>
      <c r="H430" s="33"/>
    </row>
    <row r="431" spans="2:8" s="1" customFormat="1" ht="16.899999999999999" customHeight="1">
      <c r="B431" s="33"/>
      <c r="C431" s="200" t="s">
        <v>21</v>
      </c>
      <c r="D431" s="200" t="s">
        <v>1296</v>
      </c>
      <c r="E431" s="18" t="s">
        <v>21</v>
      </c>
      <c r="F431" s="201">
        <v>265.238</v>
      </c>
      <c r="H431" s="33"/>
    </row>
    <row r="432" spans="2:8" s="1" customFormat="1" ht="16.899999999999999" customHeight="1">
      <c r="B432" s="33"/>
      <c r="C432" s="200" t="s">
        <v>797</v>
      </c>
      <c r="D432" s="200" t="s">
        <v>837</v>
      </c>
      <c r="E432" s="18" t="s">
        <v>21</v>
      </c>
      <c r="F432" s="201">
        <v>1098.838</v>
      </c>
      <c r="H432" s="33"/>
    </row>
    <row r="433" spans="2:8" s="1" customFormat="1" ht="16.899999999999999" customHeight="1">
      <c r="B433" s="33"/>
      <c r="C433" s="202" t="s">
        <v>2927</v>
      </c>
      <c r="H433" s="33"/>
    </row>
    <row r="434" spans="2:8" s="1" customFormat="1" ht="16.899999999999999" customHeight="1">
      <c r="B434" s="33"/>
      <c r="C434" s="200" t="s">
        <v>1289</v>
      </c>
      <c r="D434" s="200" t="s">
        <v>1290</v>
      </c>
      <c r="E434" s="18" t="s">
        <v>484</v>
      </c>
      <c r="F434" s="201">
        <v>1098.838</v>
      </c>
      <c r="H434" s="33"/>
    </row>
    <row r="435" spans="2:8" s="1" customFormat="1" ht="16.899999999999999" customHeight="1">
      <c r="B435" s="33"/>
      <c r="C435" s="200" t="s">
        <v>1836</v>
      </c>
      <c r="D435" s="200" t="s">
        <v>1837</v>
      </c>
      <c r="E435" s="18" t="s">
        <v>590</v>
      </c>
      <c r="F435" s="201">
        <v>2064.7620000000002</v>
      </c>
      <c r="H435" s="33"/>
    </row>
    <row r="436" spans="2:8" s="1" customFormat="1" ht="16.899999999999999" customHeight="1">
      <c r="B436" s="33"/>
      <c r="C436" s="200" t="s">
        <v>1883</v>
      </c>
      <c r="D436" s="200" t="s">
        <v>1884</v>
      </c>
      <c r="E436" s="18" t="s">
        <v>590</v>
      </c>
      <c r="F436" s="201">
        <v>109.383</v>
      </c>
      <c r="H436" s="33"/>
    </row>
    <row r="437" spans="2:8" s="1" customFormat="1" ht="16.899999999999999" customHeight="1">
      <c r="B437" s="33"/>
      <c r="C437" s="196" t="s">
        <v>800</v>
      </c>
      <c r="D437" s="197" t="s">
        <v>801</v>
      </c>
      <c r="E437" s="198" t="s">
        <v>484</v>
      </c>
      <c r="F437" s="199">
        <v>1969.15</v>
      </c>
      <c r="H437" s="33"/>
    </row>
    <row r="438" spans="2:8" s="1" customFormat="1" ht="16.899999999999999" customHeight="1">
      <c r="B438" s="33"/>
      <c r="C438" s="200" t="s">
        <v>21</v>
      </c>
      <c r="D438" s="200" t="s">
        <v>1301</v>
      </c>
      <c r="E438" s="18" t="s">
        <v>21</v>
      </c>
      <c r="F438" s="201">
        <v>0</v>
      </c>
      <c r="H438" s="33"/>
    </row>
    <row r="439" spans="2:8" s="1" customFormat="1" ht="16.899999999999999" customHeight="1">
      <c r="B439" s="33"/>
      <c r="C439" s="200" t="s">
        <v>21</v>
      </c>
      <c r="D439" s="200" t="s">
        <v>1302</v>
      </c>
      <c r="E439" s="18" t="s">
        <v>21</v>
      </c>
      <c r="F439" s="201">
        <v>0</v>
      </c>
      <c r="H439" s="33"/>
    </row>
    <row r="440" spans="2:8" s="1" customFormat="1" ht="16.899999999999999" customHeight="1">
      <c r="B440" s="33"/>
      <c r="C440" s="200" t="s">
        <v>800</v>
      </c>
      <c r="D440" s="200" t="s">
        <v>1303</v>
      </c>
      <c r="E440" s="18" t="s">
        <v>21</v>
      </c>
      <c r="F440" s="201">
        <v>1969.15</v>
      </c>
      <c r="H440" s="33"/>
    </row>
    <row r="441" spans="2:8" s="1" customFormat="1" ht="16.899999999999999" customHeight="1">
      <c r="B441" s="33"/>
      <c r="C441" s="202" t="s">
        <v>2927</v>
      </c>
      <c r="H441" s="33"/>
    </row>
    <row r="442" spans="2:8" s="1" customFormat="1" ht="16.899999999999999" customHeight="1">
      <c r="B442" s="33"/>
      <c r="C442" s="200" t="s">
        <v>1297</v>
      </c>
      <c r="D442" s="200" t="s">
        <v>1298</v>
      </c>
      <c r="E442" s="18" t="s">
        <v>484</v>
      </c>
      <c r="F442" s="201">
        <v>1969.15</v>
      </c>
      <c r="H442" s="33"/>
    </row>
    <row r="443" spans="2:8" s="1" customFormat="1" ht="16.899999999999999" customHeight="1">
      <c r="B443" s="33"/>
      <c r="C443" s="200" t="s">
        <v>1836</v>
      </c>
      <c r="D443" s="200" t="s">
        <v>1837</v>
      </c>
      <c r="E443" s="18" t="s">
        <v>590</v>
      </c>
      <c r="F443" s="201">
        <v>2064.7620000000002</v>
      </c>
      <c r="H443" s="33"/>
    </row>
    <row r="444" spans="2:8" s="1" customFormat="1" ht="16.899999999999999" customHeight="1">
      <c r="B444" s="33"/>
      <c r="C444" s="200" t="s">
        <v>1883</v>
      </c>
      <c r="D444" s="200" t="s">
        <v>1884</v>
      </c>
      <c r="E444" s="18" t="s">
        <v>590</v>
      </c>
      <c r="F444" s="201">
        <v>109.383</v>
      </c>
      <c r="H444" s="33"/>
    </row>
    <row r="445" spans="2:8" s="1" customFormat="1" ht="16.899999999999999" customHeight="1">
      <c r="B445" s="33"/>
      <c r="C445" s="196" t="s">
        <v>803</v>
      </c>
      <c r="D445" s="197" t="s">
        <v>804</v>
      </c>
      <c r="E445" s="198" t="s">
        <v>590</v>
      </c>
      <c r="F445" s="199">
        <v>2064.7620000000002</v>
      </c>
      <c r="H445" s="33"/>
    </row>
    <row r="446" spans="2:8" s="1" customFormat="1" ht="16.899999999999999" customHeight="1">
      <c r="B446" s="33"/>
      <c r="C446" s="200" t="s">
        <v>21</v>
      </c>
      <c r="D446" s="200" t="s">
        <v>958</v>
      </c>
      <c r="E446" s="18" t="s">
        <v>21</v>
      </c>
      <c r="F446" s="201">
        <v>0</v>
      </c>
      <c r="H446" s="33"/>
    </row>
    <row r="447" spans="2:8" s="1" customFormat="1" ht="16.899999999999999" customHeight="1">
      <c r="B447" s="33"/>
      <c r="C447" s="200" t="s">
        <v>21</v>
      </c>
      <c r="D447" s="200" t="s">
        <v>1841</v>
      </c>
      <c r="E447" s="18" t="s">
        <v>21</v>
      </c>
      <c r="F447" s="201">
        <v>1082.6010000000001</v>
      </c>
      <c r="H447" s="33"/>
    </row>
    <row r="448" spans="2:8" s="1" customFormat="1" ht="16.899999999999999" customHeight="1">
      <c r="B448" s="33"/>
      <c r="C448" s="200" t="s">
        <v>21</v>
      </c>
      <c r="D448" s="200" t="s">
        <v>1842</v>
      </c>
      <c r="E448" s="18" t="s">
        <v>21</v>
      </c>
      <c r="F448" s="201">
        <v>14.25</v>
      </c>
      <c r="H448" s="33"/>
    </row>
    <row r="449" spans="2:8" s="1" customFormat="1" ht="16.899999999999999" customHeight="1">
      <c r="B449" s="33"/>
      <c r="C449" s="200" t="s">
        <v>21</v>
      </c>
      <c r="D449" s="200" t="s">
        <v>1843</v>
      </c>
      <c r="E449" s="18" t="s">
        <v>21</v>
      </c>
      <c r="F449" s="201">
        <v>313.16899999999998</v>
      </c>
      <c r="H449" s="33"/>
    </row>
    <row r="450" spans="2:8" s="1" customFormat="1" ht="16.899999999999999" customHeight="1">
      <c r="B450" s="33"/>
      <c r="C450" s="200" t="s">
        <v>21</v>
      </c>
      <c r="D450" s="200" t="s">
        <v>1844</v>
      </c>
      <c r="E450" s="18" t="s">
        <v>21</v>
      </c>
      <c r="F450" s="201">
        <v>654.74199999999996</v>
      </c>
      <c r="H450" s="33"/>
    </row>
    <row r="451" spans="2:8" s="1" customFormat="1" ht="16.899999999999999" customHeight="1">
      <c r="B451" s="33"/>
      <c r="C451" s="200" t="s">
        <v>803</v>
      </c>
      <c r="D451" s="200" t="s">
        <v>837</v>
      </c>
      <c r="E451" s="18" t="s">
        <v>21</v>
      </c>
      <c r="F451" s="201">
        <v>2064.7620000000002</v>
      </c>
      <c r="H451" s="33"/>
    </row>
    <row r="452" spans="2:8" s="1" customFormat="1" ht="16.899999999999999" customHeight="1">
      <c r="B452" s="33"/>
      <c r="C452" s="202" t="s">
        <v>2927</v>
      </c>
      <c r="H452" s="33"/>
    </row>
    <row r="453" spans="2:8" s="1" customFormat="1" ht="16.899999999999999" customHeight="1">
      <c r="B453" s="33"/>
      <c r="C453" s="200" t="s">
        <v>1836</v>
      </c>
      <c r="D453" s="200" t="s">
        <v>1837</v>
      </c>
      <c r="E453" s="18" t="s">
        <v>590</v>
      </c>
      <c r="F453" s="201">
        <v>2064.7620000000002</v>
      </c>
      <c r="H453" s="33"/>
    </row>
    <row r="454" spans="2:8" s="1" customFormat="1" ht="16.899999999999999" customHeight="1">
      <c r="B454" s="33"/>
      <c r="C454" s="200" t="s">
        <v>1846</v>
      </c>
      <c r="D454" s="200" t="s">
        <v>1847</v>
      </c>
      <c r="E454" s="18" t="s">
        <v>590</v>
      </c>
      <c r="F454" s="201">
        <v>2064.7620000000002</v>
      </c>
      <c r="H454" s="33"/>
    </row>
    <row r="455" spans="2:8" s="1" customFormat="1" ht="16.899999999999999" customHeight="1">
      <c r="B455" s="33"/>
      <c r="C455" s="196" t="s">
        <v>2928</v>
      </c>
      <c r="D455" s="197" t="s">
        <v>2929</v>
      </c>
      <c r="E455" s="198" t="s">
        <v>590</v>
      </c>
      <c r="F455" s="199">
        <v>-1838.8309999999999</v>
      </c>
      <c r="H455" s="33"/>
    </row>
    <row r="456" spans="2:8" s="1" customFormat="1" ht="16.899999999999999" customHeight="1">
      <c r="B456" s="33"/>
      <c r="C456" s="196" t="s">
        <v>688</v>
      </c>
      <c r="D456" s="197" t="s">
        <v>689</v>
      </c>
      <c r="E456" s="198" t="s">
        <v>484</v>
      </c>
      <c r="F456" s="199">
        <v>967.3</v>
      </c>
      <c r="H456" s="33"/>
    </row>
    <row r="457" spans="2:8" s="1" customFormat="1" ht="16.899999999999999" customHeight="1">
      <c r="B457" s="33"/>
      <c r="C457" s="200" t="s">
        <v>21</v>
      </c>
      <c r="D457" s="200" t="s">
        <v>1313</v>
      </c>
      <c r="E457" s="18" t="s">
        <v>21</v>
      </c>
      <c r="F457" s="201">
        <v>0</v>
      </c>
      <c r="H457" s="33"/>
    </row>
    <row r="458" spans="2:8" s="1" customFormat="1" ht="16.899999999999999" customHeight="1">
      <c r="B458" s="33"/>
      <c r="C458" s="200" t="s">
        <v>21</v>
      </c>
      <c r="D458" s="200" t="s">
        <v>1314</v>
      </c>
      <c r="E458" s="18" t="s">
        <v>21</v>
      </c>
      <c r="F458" s="201">
        <v>0</v>
      </c>
      <c r="H458" s="33"/>
    </row>
    <row r="459" spans="2:8" s="1" customFormat="1" ht="16.899999999999999" customHeight="1">
      <c r="B459" s="33"/>
      <c r="C459" s="200" t="s">
        <v>21</v>
      </c>
      <c r="D459" s="200" t="s">
        <v>1315</v>
      </c>
      <c r="E459" s="18" t="s">
        <v>21</v>
      </c>
      <c r="F459" s="201">
        <v>209.95</v>
      </c>
      <c r="H459" s="33"/>
    </row>
    <row r="460" spans="2:8" s="1" customFormat="1" ht="16.899999999999999" customHeight="1">
      <c r="B460" s="33"/>
      <c r="C460" s="200" t="s">
        <v>21</v>
      </c>
      <c r="D460" s="200" t="s">
        <v>1316</v>
      </c>
      <c r="E460" s="18" t="s">
        <v>21</v>
      </c>
      <c r="F460" s="201">
        <v>757.35</v>
      </c>
      <c r="H460" s="33"/>
    </row>
    <row r="461" spans="2:8" s="1" customFormat="1" ht="16.899999999999999" customHeight="1">
      <c r="B461" s="33"/>
      <c r="C461" s="200" t="s">
        <v>688</v>
      </c>
      <c r="D461" s="200" t="s">
        <v>895</v>
      </c>
      <c r="E461" s="18" t="s">
        <v>21</v>
      </c>
      <c r="F461" s="201">
        <v>967.3</v>
      </c>
      <c r="H461" s="33"/>
    </row>
    <row r="462" spans="2:8" s="1" customFormat="1" ht="16.899999999999999" customHeight="1">
      <c r="B462" s="33"/>
      <c r="C462" s="202" t="s">
        <v>2927</v>
      </c>
      <c r="H462" s="33"/>
    </row>
    <row r="463" spans="2:8" s="1" customFormat="1" ht="16.899999999999999" customHeight="1">
      <c r="B463" s="33"/>
      <c r="C463" s="200" t="s">
        <v>1309</v>
      </c>
      <c r="D463" s="200" t="s">
        <v>1310</v>
      </c>
      <c r="E463" s="18" t="s">
        <v>484</v>
      </c>
      <c r="F463" s="201">
        <v>3212.35</v>
      </c>
      <c r="H463" s="33"/>
    </row>
    <row r="464" spans="2:8" s="1" customFormat="1" ht="16.899999999999999" customHeight="1">
      <c r="B464" s="33"/>
      <c r="C464" s="200" t="s">
        <v>1331</v>
      </c>
      <c r="D464" s="200" t="s">
        <v>1332</v>
      </c>
      <c r="E464" s="18" t="s">
        <v>484</v>
      </c>
      <c r="F464" s="201">
        <v>3112.37</v>
      </c>
      <c r="H464" s="33"/>
    </row>
    <row r="465" spans="2:8" s="1" customFormat="1" ht="16.899999999999999" customHeight="1">
      <c r="B465" s="33"/>
      <c r="C465" s="200" t="s">
        <v>1344</v>
      </c>
      <c r="D465" s="200" t="s">
        <v>1345</v>
      </c>
      <c r="E465" s="18" t="s">
        <v>484</v>
      </c>
      <c r="F465" s="201">
        <v>3112.37</v>
      </c>
      <c r="H465" s="33"/>
    </row>
    <row r="466" spans="2:8" s="1" customFormat="1" ht="16.899999999999999" customHeight="1">
      <c r="B466" s="33"/>
      <c r="C466" s="200" t="s">
        <v>1354</v>
      </c>
      <c r="D466" s="200" t="s">
        <v>1355</v>
      </c>
      <c r="E466" s="18" t="s">
        <v>590</v>
      </c>
      <c r="F466" s="201">
        <v>102.327</v>
      </c>
      <c r="H466" s="33"/>
    </row>
    <row r="467" spans="2:8" s="1" customFormat="1" ht="16.899999999999999" customHeight="1">
      <c r="B467" s="33"/>
      <c r="C467" s="200" t="s">
        <v>1719</v>
      </c>
      <c r="D467" s="200" t="s">
        <v>1720</v>
      </c>
      <c r="E467" s="18" t="s">
        <v>484</v>
      </c>
      <c r="F467" s="201">
        <v>1243.2</v>
      </c>
      <c r="H467" s="33"/>
    </row>
    <row r="468" spans="2:8" s="1" customFormat="1" ht="16.899999999999999" customHeight="1">
      <c r="B468" s="33"/>
      <c r="C468" s="200" t="s">
        <v>1747</v>
      </c>
      <c r="D468" s="200" t="s">
        <v>1748</v>
      </c>
      <c r="E468" s="18" t="s">
        <v>213</v>
      </c>
      <c r="F468" s="201">
        <v>1346.0920000000001</v>
      </c>
      <c r="H468" s="33"/>
    </row>
    <row r="469" spans="2:8" s="1" customFormat="1" ht="16.899999999999999" customHeight="1">
      <c r="B469" s="33"/>
      <c r="C469" s="200" t="s">
        <v>1759</v>
      </c>
      <c r="D469" s="200" t="s">
        <v>1760</v>
      </c>
      <c r="E469" s="18" t="s">
        <v>590</v>
      </c>
      <c r="F469" s="201">
        <v>2.048</v>
      </c>
      <c r="H469" s="33"/>
    </row>
    <row r="470" spans="2:8" s="1" customFormat="1" ht="16.899999999999999" customHeight="1">
      <c r="B470" s="33"/>
      <c r="C470" s="196" t="s">
        <v>691</v>
      </c>
      <c r="D470" s="197" t="s">
        <v>692</v>
      </c>
      <c r="E470" s="198" t="s">
        <v>484</v>
      </c>
      <c r="F470" s="199">
        <v>1751.65</v>
      </c>
      <c r="H470" s="33"/>
    </row>
    <row r="471" spans="2:8" s="1" customFormat="1" ht="16.899999999999999" customHeight="1">
      <c r="B471" s="33"/>
      <c r="C471" s="200" t="s">
        <v>21</v>
      </c>
      <c r="D471" s="200" t="s">
        <v>1317</v>
      </c>
      <c r="E471" s="18" t="s">
        <v>21</v>
      </c>
      <c r="F471" s="201">
        <v>0</v>
      </c>
      <c r="H471" s="33"/>
    </row>
    <row r="472" spans="2:8" s="1" customFormat="1" ht="16.899999999999999" customHeight="1">
      <c r="B472" s="33"/>
      <c r="C472" s="200" t="s">
        <v>21</v>
      </c>
      <c r="D472" s="200" t="s">
        <v>1318</v>
      </c>
      <c r="E472" s="18" t="s">
        <v>21</v>
      </c>
      <c r="F472" s="201">
        <v>614.79999999999995</v>
      </c>
      <c r="H472" s="33"/>
    </row>
    <row r="473" spans="2:8" s="1" customFormat="1" ht="16.899999999999999" customHeight="1">
      <c r="B473" s="33"/>
      <c r="C473" s="200" t="s">
        <v>593</v>
      </c>
      <c r="D473" s="200" t="s">
        <v>1319</v>
      </c>
      <c r="E473" s="18" t="s">
        <v>21</v>
      </c>
      <c r="F473" s="201">
        <v>416.8</v>
      </c>
      <c r="H473" s="33"/>
    </row>
    <row r="474" spans="2:8" s="1" customFormat="1" ht="16.899999999999999" customHeight="1">
      <c r="B474" s="33"/>
      <c r="C474" s="200" t="s">
        <v>21</v>
      </c>
      <c r="D474" s="200" t="s">
        <v>1320</v>
      </c>
      <c r="E474" s="18" t="s">
        <v>21</v>
      </c>
      <c r="F474" s="201">
        <v>720.05</v>
      </c>
      <c r="H474" s="33"/>
    </row>
    <row r="475" spans="2:8" s="1" customFormat="1" ht="16.899999999999999" customHeight="1">
      <c r="B475" s="33"/>
      <c r="C475" s="200" t="s">
        <v>691</v>
      </c>
      <c r="D475" s="200" t="s">
        <v>895</v>
      </c>
      <c r="E475" s="18" t="s">
        <v>21</v>
      </c>
      <c r="F475" s="201">
        <v>1751.65</v>
      </c>
      <c r="H475" s="33"/>
    </row>
    <row r="476" spans="2:8" s="1" customFormat="1" ht="16.899999999999999" customHeight="1">
      <c r="B476" s="33"/>
      <c r="C476" s="202" t="s">
        <v>2927</v>
      </c>
      <c r="H476" s="33"/>
    </row>
    <row r="477" spans="2:8" s="1" customFormat="1" ht="16.899999999999999" customHeight="1">
      <c r="B477" s="33"/>
      <c r="C477" s="200" t="s">
        <v>1309</v>
      </c>
      <c r="D477" s="200" t="s">
        <v>1310</v>
      </c>
      <c r="E477" s="18" t="s">
        <v>484</v>
      </c>
      <c r="F477" s="201">
        <v>3212.35</v>
      </c>
      <c r="H477" s="33"/>
    </row>
    <row r="478" spans="2:8" s="1" customFormat="1" ht="16.899999999999999" customHeight="1">
      <c r="B478" s="33"/>
      <c r="C478" s="200" t="s">
        <v>849</v>
      </c>
      <c r="D478" s="200" t="s">
        <v>850</v>
      </c>
      <c r="E478" s="18" t="s">
        <v>574</v>
      </c>
      <c r="F478" s="201">
        <v>196.91499999999999</v>
      </c>
      <c r="H478" s="33"/>
    </row>
    <row r="479" spans="2:8" s="1" customFormat="1" ht="16.899999999999999" customHeight="1">
      <c r="B479" s="33"/>
      <c r="C479" s="200" t="s">
        <v>1015</v>
      </c>
      <c r="D479" s="200" t="s">
        <v>1016</v>
      </c>
      <c r="E479" s="18" t="s">
        <v>484</v>
      </c>
      <c r="F479" s="201">
        <v>1969.15</v>
      </c>
      <c r="H479" s="33"/>
    </row>
    <row r="480" spans="2:8" s="1" customFormat="1" ht="16.899999999999999" customHeight="1">
      <c r="B480" s="33"/>
      <c r="C480" s="200" t="s">
        <v>1297</v>
      </c>
      <c r="D480" s="200" t="s">
        <v>1298</v>
      </c>
      <c r="E480" s="18" t="s">
        <v>484</v>
      </c>
      <c r="F480" s="201">
        <v>1969.15</v>
      </c>
      <c r="H480" s="33"/>
    </row>
    <row r="481" spans="2:8" s="1" customFormat="1" ht="16.899999999999999" customHeight="1">
      <c r="B481" s="33"/>
      <c r="C481" s="200" t="s">
        <v>1331</v>
      </c>
      <c r="D481" s="200" t="s">
        <v>1332</v>
      </c>
      <c r="E481" s="18" t="s">
        <v>484</v>
      </c>
      <c r="F481" s="201">
        <v>3112.37</v>
      </c>
      <c r="H481" s="33"/>
    </row>
    <row r="482" spans="2:8" s="1" customFormat="1" ht="16.899999999999999" customHeight="1">
      <c r="B482" s="33"/>
      <c r="C482" s="200" t="s">
        <v>1344</v>
      </c>
      <c r="D482" s="200" t="s">
        <v>1345</v>
      </c>
      <c r="E482" s="18" t="s">
        <v>484</v>
      </c>
      <c r="F482" s="201">
        <v>3112.37</v>
      </c>
      <c r="H482" s="33"/>
    </row>
    <row r="483" spans="2:8" s="1" customFormat="1" ht="16.899999999999999" customHeight="1">
      <c r="B483" s="33"/>
      <c r="C483" s="200" t="s">
        <v>1354</v>
      </c>
      <c r="D483" s="200" t="s">
        <v>1355</v>
      </c>
      <c r="E483" s="18" t="s">
        <v>590</v>
      </c>
      <c r="F483" s="201">
        <v>102.327</v>
      </c>
      <c r="H483" s="33"/>
    </row>
    <row r="484" spans="2:8" s="1" customFormat="1" ht="16.899999999999999" customHeight="1">
      <c r="B484" s="33"/>
      <c r="C484" s="196" t="s">
        <v>702</v>
      </c>
      <c r="D484" s="197" t="s">
        <v>703</v>
      </c>
      <c r="E484" s="198" t="s">
        <v>484</v>
      </c>
      <c r="F484" s="199">
        <v>217.5</v>
      </c>
      <c r="H484" s="33"/>
    </row>
    <row r="485" spans="2:8" s="1" customFormat="1" ht="16.899999999999999" customHeight="1">
      <c r="B485" s="33"/>
      <c r="C485" s="200" t="s">
        <v>21</v>
      </c>
      <c r="D485" s="200" t="s">
        <v>1321</v>
      </c>
      <c r="E485" s="18" t="s">
        <v>21</v>
      </c>
      <c r="F485" s="201">
        <v>0</v>
      </c>
      <c r="H485" s="33"/>
    </row>
    <row r="486" spans="2:8" s="1" customFormat="1" ht="16.899999999999999" customHeight="1">
      <c r="B486" s="33"/>
      <c r="C486" s="200" t="s">
        <v>21</v>
      </c>
      <c r="D486" s="200" t="s">
        <v>1322</v>
      </c>
      <c r="E486" s="18" t="s">
        <v>21</v>
      </c>
      <c r="F486" s="201">
        <v>217.5</v>
      </c>
      <c r="H486" s="33"/>
    </row>
    <row r="487" spans="2:8" s="1" customFormat="1" ht="16.899999999999999" customHeight="1">
      <c r="B487" s="33"/>
      <c r="C487" s="200" t="s">
        <v>702</v>
      </c>
      <c r="D487" s="200" t="s">
        <v>895</v>
      </c>
      <c r="E487" s="18" t="s">
        <v>21</v>
      </c>
      <c r="F487" s="201">
        <v>217.5</v>
      </c>
      <c r="H487" s="33"/>
    </row>
    <row r="488" spans="2:8" s="1" customFormat="1" ht="16.899999999999999" customHeight="1">
      <c r="B488" s="33"/>
      <c r="C488" s="202" t="s">
        <v>2927</v>
      </c>
      <c r="H488" s="33"/>
    </row>
    <row r="489" spans="2:8" s="1" customFormat="1" ht="16.899999999999999" customHeight="1">
      <c r="B489" s="33"/>
      <c r="C489" s="200" t="s">
        <v>1309</v>
      </c>
      <c r="D489" s="200" t="s">
        <v>1310</v>
      </c>
      <c r="E489" s="18" t="s">
        <v>484</v>
      </c>
      <c r="F489" s="201">
        <v>3212.35</v>
      </c>
      <c r="H489" s="33"/>
    </row>
    <row r="490" spans="2:8" s="1" customFormat="1" ht="16.899999999999999" customHeight="1">
      <c r="B490" s="33"/>
      <c r="C490" s="200" t="s">
        <v>849</v>
      </c>
      <c r="D490" s="200" t="s">
        <v>850</v>
      </c>
      <c r="E490" s="18" t="s">
        <v>574</v>
      </c>
      <c r="F490" s="201">
        <v>196.91499999999999</v>
      </c>
      <c r="H490" s="33"/>
    </row>
    <row r="491" spans="2:8" s="1" customFormat="1" ht="16.899999999999999" customHeight="1">
      <c r="B491" s="33"/>
      <c r="C491" s="200" t="s">
        <v>1015</v>
      </c>
      <c r="D491" s="200" t="s">
        <v>1016</v>
      </c>
      <c r="E491" s="18" t="s">
        <v>484</v>
      </c>
      <c r="F491" s="201">
        <v>1969.15</v>
      </c>
      <c r="H491" s="33"/>
    </row>
    <row r="492" spans="2:8" s="1" customFormat="1" ht="16.899999999999999" customHeight="1">
      <c r="B492" s="33"/>
      <c r="C492" s="200" t="s">
        <v>1348</v>
      </c>
      <c r="D492" s="200" t="s">
        <v>1349</v>
      </c>
      <c r="E492" s="18" t="s">
        <v>590</v>
      </c>
      <c r="F492" s="201">
        <v>20.131</v>
      </c>
      <c r="H492" s="33"/>
    </row>
    <row r="493" spans="2:8" s="1" customFormat="1" ht="16.899999999999999" customHeight="1">
      <c r="B493" s="33"/>
      <c r="C493" s="200" t="s">
        <v>1297</v>
      </c>
      <c r="D493" s="200" t="s">
        <v>1298</v>
      </c>
      <c r="E493" s="18" t="s">
        <v>484</v>
      </c>
      <c r="F493" s="201">
        <v>1969.15</v>
      </c>
      <c r="H493" s="33"/>
    </row>
    <row r="494" spans="2:8" s="1" customFormat="1" ht="16.899999999999999" customHeight="1">
      <c r="B494" s="33"/>
      <c r="C494" s="200" t="s">
        <v>1325</v>
      </c>
      <c r="D494" s="200" t="s">
        <v>1326</v>
      </c>
      <c r="E494" s="18" t="s">
        <v>574</v>
      </c>
      <c r="F494" s="201">
        <v>493.4</v>
      </c>
      <c r="H494" s="33"/>
    </row>
    <row r="495" spans="2:8" s="1" customFormat="1" ht="16.899999999999999" customHeight="1">
      <c r="B495" s="33"/>
      <c r="C495" s="200" t="s">
        <v>1331</v>
      </c>
      <c r="D495" s="200" t="s">
        <v>1332</v>
      </c>
      <c r="E495" s="18" t="s">
        <v>484</v>
      </c>
      <c r="F495" s="201">
        <v>3112.37</v>
      </c>
      <c r="H495" s="33"/>
    </row>
    <row r="496" spans="2:8" s="1" customFormat="1" ht="16.899999999999999" customHeight="1">
      <c r="B496" s="33"/>
      <c r="C496" s="200" t="s">
        <v>1344</v>
      </c>
      <c r="D496" s="200" t="s">
        <v>1345</v>
      </c>
      <c r="E496" s="18" t="s">
        <v>484</v>
      </c>
      <c r="F496" s="201">
        <v>3112.37</v>
      </c>
      <c r="H496" s="33"/>
    </row>
    <row r="497" spans="2:8" s="1" customFormat="1" ht="16.899999999999999" customHeight="1">
      <c r="B497" s="33"/>
      <c r="C497" s="200" t="s">
        <v>1354</v>
      </c>
      <c r="D497" s="200" t="s">
        <v>1355</v>
      </c>
      <c r="E497" s="18" t="s">
        <v>590</v>
      </c>
      <c r="F497" s="201">
        <v>102.327</v>
      </c>
      <c r="H497" s="33"/>
    </row>
    <row r="498" spans="2:8" s="1" customFormat="1" ht="16.899999999999999" customHeight="1">
      <c r="B498" s="33"/>
      <c r="C498" s="196" t="s">
        <v>705</v>
      </c>
      <c r="D498" s="197" t="s">
        <v>706</v>
      </c>
      <c r="E498" s="198" t="s">
        <v>484</v>
      </c>
      <c r="F498" s="199">
        <v>275.89999999999998</v>
      </c>
      <c r="H498" s="33"/>
    </row>
    <row r="499" spans="2:8" s="1" customFormat="1" ht="16.899999999999999" customHeight="1">
      <c r="B499" s="33"/>
      <c r="C499" s="200" t="s">
        <v>21</v>
      </c>
      <c r="D499" s="200" t="s">
        <v>1323</v>
      </c>
      <c r="E499" s="18" t="s">
        <v>21</v>
      </c>
      <c r="F499" s="201">
        <v>0</v>
      </c>
      <c r="H499" s="33"/>
    </row>
    <row r="500" spans="2:8" s="1" customFormat="1" ht="16.899999999999999" customHeight="1">
      <c r="B500" s="33"/>
      <c r="C500" s="200" t="s">
        <v>21</v>
      </c>
      <c r="D500" s="200" t="s">
        <v>1324</v>
      </c>
      <c r="E500" s="18" t="s">
        <v>21</v>
      </c>
      <c r="F500" s="201">
        <v>275.89999999999998</v>
      </c>
      <c r="H500" s="33"/>
    </row>
    <row r="501" spans="2:8" s="1" customFormat="1" ht="16.899999999999999" customHeight="1">
      <c r="B501" s="33"/>
      <c r="C501" s="200" t="s">
        <v>705</v>
      </c>
      <c r="D501" s="200" t="s">
        <v>895</v>
      </c>
      <c r="E501" s="18" t="s">
        <v>21</v>
      </c>
      <c r="F501" s="201">
        <v>275.89999999999998</v>
      </c>
      <c r="H501" s="33"/>
    </row>
    <row r="502" spans="2:8" s="1" customFormat="1" ht="16.899999999999999" customHeight="1">
      <c r="B502" s="33"/>
      <c r="C502" s="202" t="s">
        <v>2927</v>
      </c>
      <c r="H502" s="33"/>
    </row>
    <row r="503" spans="2:8" s="1" customFormat="1" ht="16.899999999999999" customHeight="1">
      <c r="B503" s="33"/>
      <c r="C503" s="200" t="s">
        <v>1309</v>
      </c>
      <c r="D503" s="200" t="s">
        <v>1310</v>
      </c>
      <c r="E503" s="18" t="s">
        <v>484</v>
      </c>
      <c r="F503" s="201">
        <v>3212.35</v>
      </c>
      <c r="H503" s="33"/>
    </row>
    <row r="504" spans="2:8" s="1" customFormat="1" ht="16.899999999999999" customHeight="1">
      <c r="B504" s="33"/>
      <c r="C504" s="200" t="s">
        <v>1348</v>
      </c>
      <c r="D504" s="200" t="s">
        <v>1349</v>
      </c>
      <c r="E504" s="18" t="s">
        <v>590</v>
      </c>
      <c r="F504" s="201">
        <v>20.131</v>
      </c>
      <c r="H504" s="33"/>
    </row>
    <row r="505" spans="2:8" s="1" customFormat="1" ht="16.899999999999999" customHeight="1">
      <c r="B505" s="33"/>
      <c r="C505" s="200" t="s">
        <v>1325</v>
      </c>
      <c r="D505" s="200" t="s">
        <v>1326</v>
      </c>
      <c r="E505" s="18" t="s">
        <v>574</v>
      </c>
      <c r="F505" s="201">
        <v>493.4</v>
      </c>
      <c r="H505" s="33"/>
    </row>
    <row r="506" spans="2:8" s="1" customFormat="1" ht="16.899999999999999" customHeight="1">
      <c r="B506" s="33"/>
      <c r="C506" s="200" t="s">
        <v>1331</v>
      </c>
      <c r="D506" s="200" t="s">
        <v>1332</v>
      </c>
      <c r="E506" s="18" t="s">
        <v>484</v>
      </c>
      <c r="F506" s="201">
        <v>3112.37</v>
      </c>
      <c r="H506" s="33"/>
    </row>
    <row r="507" spans="2:8" s="1" customFormat="1" ht="16.899999999999999" customHeight="1">
      <c r="B507" s="33"/>
      <c r="C507" s="200" t="s">
        <v>1344</v>
      </c>
      <c r="D507" s="200" t="s">
        <v>1345</v>
      </c>
      <c r="E507" s="18" t="s">
        <v>484</v>
      </c>
      <c r="F507" s="201">
        <v>3112.37</v>
      </c>
      <c r="H507" s="33"/>
    </row>
    <row r="508" spans="2:8" s="1" customFormat="1" ht="16.899999999999999" customHeight="1">
      <c r="B508" s="33"/>
      <c r="C508" s="200" t="s">
        <v>1354</v>
      </c>
      <c r="D508" s="200" t="s">
        <v>1355</v>
      </c>
      <c r="E508" s="18" t="s">
        <v>590</v>
      </c>
      <c r="F508" s="201">
        <v>102.327</v>
      </c>
      <c r="H508" s="33"/>
    </row>
    <row r="509" spans="2:8" s="1" customFormat="1" ht="16.899999999999999" customHeight="1">
      <c r="B509" s="33"/>
      <c r="C509" s="200" t="s">
        <v>1719</v>
      </c>
      <c r="D509" s="200" t="s">
        <v>1720</v>
      </c>
      <c r="E509" s="18" t="s">
        <v>484</v>
      </c>
      <c r="F509" s="201">
        <v>1243.2</v>
      </c>
      <c r="H509" s="33"/>
    </row>
    <row r="510" spans="2:8" s="1" customFormat="1" ht="16.899999999999999" customHeight="1">
      <c r="B510" s="33"/>
      <c r="C510" s="200" t="s">
        <v>1747</v>
      </c>
      <c r="D510" s="200" t="s">
        <v>1748</v>
      </c>
      <c r="E510" s="18" t="s">
        <v>213</v>
      </c>
      <c r="F510" s="201">
        <v>1346.0920000000001</v>
      </c>
      <c r="H510" s="33"/>
    </row>
    <row r="511" spans="2:8" s="1" customFormat="1" ht="16.899999999999999" customHeight="1">
      <c r="B511" s="33"/>
      <c r="C511" s="200" t="s">
        <v>1759</v>
      </c>
      <c r="D511" s="200" t="s">
        <v>1760</v>
      </c>
      <c r="E511" s="18" t="s">
        <v>590</v>
      </c>
      <c r="F511" s="201">
        <v>2.048</v>
      </c>
      <c r="H511" s="33"/>
    </row>
    <row r="512" spans="2:8" s="1" customFormat="1" ht="16.899999999999999" customHeight="1">
      <c r="B512" s="33"/>
      <c r="C512" s="196" t="s">
        <v>708</v>
      </c>
      <c r="D512" s="197" t="s">
        <v>709</v>
      </c>
      <c r="E512" s="198" t="s">
        <v>144</v>
      </c>
      <c r="F512" s="199">
        <v>142.6</v>
      </c>
      <c r="H512" s="33"/>
    </row>
    <row r="513" spans="2:8" s="1" customFormat="1" ht="16.899999999999999" customHeight="1">
      <c r="B513" s="33"/>
      <c r="C513" s="200" t="s">
        <v>708</v>
      </c>
      <c r="D513" s="200" t="s">
        <v>2028</v>
      </c>
      <c r="E513" s="18" t="s">
        <v>21</v>
      </c>
      <c r="F513" s="201">
        <v>142.6</v>
      </c>
      <c r="H513" s="33"/>
    </row>
    <row r="514" spans="2:8" s="1" customFormat="1" ht="16.899999999999999" customHeight="1">
      <c r="B514" s="33"/>
      <c r="C514" s="202" t="s">
        <v>2927</v>
      </c>
      <c r="H514" s="33"/>
    </row>
    <row r="515" spans="2:8" s="1" customFormat="1" ht="16.899999999999999" customHeight="1">
      <c r="B515" s="33"/>
      <c r="C515" s="200" t="s">
        <v>2024</v>
      </c>
      <c r="D515" s="200" t="s">
        <v>2025</v>
      </c>
      <c r="E515" s="18" t="s">
        <v>144</v>
      </c>
      <c r="F515" s="201">
        <v>142.6</v>
      </c>
      <c r="H515" s="33"/>
    </row>
    <row r="516" spans="2:8" s="1" customFormat="1" ht="16.899999999999999" customHeight="1">
      <c r="B516" s="33"/>
      <c r="C516" s="200" t="s">
        <v>1993</v>
      </c>
      <c r="D516" s="200" t="s">
        <v>1994</v>
      </c>
      <c r="E516" s="18" t="s">
        <v>144</v>
      </c>
      <c r="F516" s="201">
        <v>63494.411</v>
      </c>
      <c r="H516" s="33"/>
    </row>
    <row r="517" spans="2:8" s="1" customFormat="1" ht="16.899999999999999" customHeight="1">
      <c r="B517" s="33"/>
      <c r="C517" s="196" t="s">
        <v>819</v>
      </c>
      <c r="D517" s="197" t="s">
        <v>819</v>
      </c>
      <c r="E517" s="198" t="s">
        <v>484</v>
      </c>
      <c r="F517" s="199">
        <v>35</v>
      </c>
      <c r="H517" s="33"/>
    </row>
    <row r="518" spans="2:8" s="1" customFormat="1" ht="16.899999999999999" customHeight="1">
      <c r="B518" s="33"/>
      <c r="C518" s="200" t="s">
        <v>21</v>
      </c>
      <c r="D518" s="200" t="s">
        <v>1481</v>
      </c>
      <c r="E518" s="18" t="s">
        <v>21</v>
      </c>
      <c r="F518" s="201">
        <v>0</v>
      </c>
      <c r="H518" s="33"/>
    </row>
    <row r="519" spans="2:8" s="1" customFormat="1" ht="16.899999999999999" customHeight="1">
      <c r="B519" s="33"/>
      <c r="C519" s="200" t="s">
        <v>819</v>
      </c>
      <c r="D519" s="200" t="s">
        <v>1711</v>
      </c>
      <c r="E519" s="18" t="s">
        <v>21</v>
      </c>
      <c r="F519" s="201">
        <v>35</v>
      </c>
      <c r="H519" s="33"/>
    </row>
    <row r="520" spans="2:8" s="1" customFormat="1" ht="16.899999999999999" customHeight="1">
      <c r="B520" s="33"/>
      <c r="C520" s="202" t="s">
        <v>2927</v>
      </c>
      <c r="H520" s="33"/>
    </row>
    <row r="521" spans="2:8" s="1" customFormat="1" ht="16.899999999999999" customHeight="1">
      <c r="B521" s="33"/>
      <c r="C521" s="200" t="s">
        <v>1706</v>
      </c>
      <c r="D521" s="200" t="s">
        <v>1707</v>
      </c>
      <c r="E521" s="18" t="s">
        <v>484</v>
      </c>
      <c r="F521" s="201">
        <v>35</v>
      </c>
      <c r="H521" s="33"/>
    </row>
    <row r="522" spans="2:8" s="1" customFormat="1" ht="16.899999999999999" customHeight="1">
      <c r="B522" s="33"/>
      <c r="C522" s="200" t="s">
        <v>1713</v>
      </c>
      <c r="D522" s="200" t="s">
        <v>1714</v>
      </c>
      <c r="E522" s="18" t="s">
        <v>484</v>
      </c>
      <c r="F522" s="201">
        <v>35</v>
      </c>
      <c r="H522" s="33"/>
    </row>
    <row r="523" spans="2:8" s="1" customFormat="1" ht="16.899999999999999" customHeight="1">
      <c r="B523" s="33"/>
      <c r="C523" s="200" t="s">
        <v>1734</v>
      </c>
      <c r="D523" s="200" t="s">
        <v>1735</v>
      </c>
      <c r="E523" s="18" t="s">
        <v>484</v>
      </c>
      <c r="F523" s="201">
        <v>35</v>
      </c>
      <c r="H523" s="33"/>
    </row>
    <row r="524" spans="2:8" s="1" customFormat="1" ht="16.899999999999999" customHeight="1">
      <c r="B524" s="33"/>
      <c r="C524" s="200" t="s">
        <v>1741</v>
      </c>
      <c r="D524" s="200" t="s">
        <v>1742</v>
      </c>
      <c r="E524" s="18" t="s">
        <v>484</v>
      </c>
      <c r="F524" s="201">
        <v>35</v>
      </c>
      <c r="H524" s="33"/>
    </row>
    <row r="525" spans="2:8" s="1" customFormat="1" ht="16.899999999999999" customHeight="1">
      <c r="B525" s="33"/>
      <c r="C525" s="196" t="s">
        <v>711</v>
      </c>
      <c r="D525" s="197" t="s">
        <v>712</v>
      </c>
      <c r="E525" s="198" t="s">
        <v>574</v>
      </c>
      <c r="F525" s="199">
        <v>5463.1890000000003</v>
      </c>
      <c r="H525" s="33"/>
    </row>
    <row r="526" spans="2:8" s="1" customFormat="1" ht="16.899999999999999" customHeight="1">
      <c r="B526" s="33"/>
      <c r="C526" s="200" t="s">
        <v>21</v>
      </c>
      <c r="D526" s="200" t="s">
        <v>891</v>
      </c>
      <c r="E526" s="18" t="s">
        <v>21</v>
      </c>
      <c r="F526" s="201">
        <v>0</v>
      </c>
      <c r="H526" s="33"/>
    </row>
    <row r="527" spans="2:8" s="1" customFormat="1" ht="16.899999999999999" customHeight="1">
      <c r="B527" s="33"/>
      <c r="C527" s="200" t="s">
        <v>21</v>
      </c>
      <c r="D527" s="200" t="s">
        <v>875</v>
      </c>
      <c r="E527" s="18" t="s">
        <v>21</v>
      </c>
      <c r="F527" s="201">
        <v>0</v>
      </c>
      <c r="H527" s="33"/>
    </row>
    <row r="528" spans="2:8" s="1" customFormat="1" ht="16.899999999999999" customHeight="1">
      <c r="B528" s="33"/>
      <c r="C528" s="200" t="s">
        <v>21</v>
      </c>
      <c r="D528" s="200" t="s">
        <v>892</v>
      </c>
      <c r="E528" s="18" t="s">
        <v>21</v>
      </c>
      <c r="F528" s="201">
        <v>1263.9000000000001</v>
      </c>
      <c r="H528" s="33"/>
    </row>
    <row r="529" spans="2:8" s="1" customFormat="1" ht="16.899999999999999" customHeight="1">
      <c r="B529" s="33"/>
      <c r="C529" s="200" t="s">
        <v>21</v>
      </c>
      <c r="D529" s="200" t="s">
        <v>893</v>
      </c>
      <c r="E529" s="18" t="s">
        <v>21</v>
      </c>
      <c r="F529" s="201">
        <v>20.673999999999999</v>
      </c>
      <c r="H529" s="33"/>
    </row>
    <row r="530" spans="2:8" s="1" customFormat="1" ht="16.899999999999999" customHeight="1">
      <c r="B530" s="33"/>
      <c r="C530" s="200" t="s">
        <v>21</v>
      </c>
      <c r="D530" s="200" t="s">
        <v>894</v>
      </c>
      <c r="E530" s="18" t="s">
        <v>21</v>
      </c>
      <c r="F530" s="201">
        <v>1000.2190000000001</v>
      </c>
      <c r="H530" s="33"/>
    </row>
    <row r="531" spans="2:8" s="1" customFormat="1" ht="16.899999999999999" customHeight="1">
      <c r="B531" s="33"/>
      <c r="C531" s="200" t="s">
        <v>21</v>
      </c>
      <c r="D531" s="200" t="s">
        <v>872</v>
      </c>
      <c r="E531" s="18" t="s">
        <v>21</v>
      </c>
      <c r="F531" s="201">
        <v>0</v>
      </c>
      <c r="H531" s="33"/>
    </row>
    <row r="532" spans="2:8" s="1" customFormat="1" ht="16.899999999999999" customHeight="1">
      <c r="B532" s="33"/>
      <c r="C532" s="200" t="s">
        <v>21</v>
      </c>
      <c r="D532" s="200" t="s">
        <v>896</v>
      </c>
      <c r="E532" s="18" t="s">
        <v>21</v>
      </c>
      <c r="F532" s="201">
        <v>121.5</v>
      </c>
      <c r="H532" s="33"/>
    </row>
    <row r="533" spans="2:8" s="1" customFormat="1" ht="16.899999999999999" customHeight="1">
      <c r="B533" s="33"/>
      <c r="C533" s="200" t="s">
        <v>21</v>
      </c>
      <c r="D533" s="200" t="s">
        <v>897</v>
      </c>
      <c r="E533" s="18" t="s">
        <v>21</v>
      </c>
      <c r="F533" s="201">
        <v>469</v>
      </c>
      <c r="H533" s="33"/>
    </row>
    <row r="534" spans="2:8" s="1" customFormat="1" ht="16.899999999999999" customHeight="1">
      <c r="B534" s="33"/>
      <c r="C534" s="200" t="s">
        <v>21</v>
      </c>
      <c r="D534" s="200" t="s">
        <v>898</v>
      </c>
      <c r="E534" s="18" t="s">
        <v>21</v>
      </c>
      <c r="F534" s="201">
        <v>2534.8000000000002</v>
      </c>
      <c r="H534" s="33"/>
    </row>
    <row r="535" spans="2:8" s="1" customFormat="1" ht="16.899999999999999" customHeight="1">
      <c r="B535" s="33"/>
      <c r="C535" s="200" t="s">
        <v>21</v>
      </c>
      <c r="D535" s="200" t="s">
        <v>899</v>
      </c>
      <c r="E535" s="18" t="s">
        <v>21</v>
      </c>
      <c r="F535" s="201">
        <v>53.095999999999997</v>
      </c>
      <c r="H535" s="33"/>
    </row>
    <row r="536" spans="2:8" s="1" customFormat="1" ht="16.899999999999999" customHeight="1">
      <c r="B536" s="33"/>
      <c r="C536" s="200" t="s">
        <v>711</v>
      </c>
      <c r="D536" s="200" t="s">
        <v>837</v>
      </c>
      <c r="E536" s="18" t="s">
        <v>21</v>
      </c>
      <c r="F536" s="201">
        <v>5463.1890000000003</v>
      </c>
      <c r="H536" s="33"/>
    </row>
    <row r="537" spans="2:8" s="1" customFormat="1" ht="16.899999999999999" customHeight="1">
      <c r="B537" s="33"/>
      <c r="C537" s="202" t="s">
        <v>2927</v>
      </c>
      <c r="H537" s="33"/>
    </row>
    <row r="538" spans="2:8" s="1" customFormat="1" ht="16.899999999999999" customHeight="1">
      <c r="B538" s="33"/>
      <c r="C538" s="200" t="s">
        <v>886</v>
      </c>
      <c r="D538" s="200" t="s">
        <v>887</v>
      </c>
      <c r="E538" s="18" t="s">
        <v>484</v>
      </c>
      <c r="F538" s="201">
        <v>5463.1890000000003</v>
      </c>
      <c r="H538" s="33"/>
    </row>
    <row r="539" spans="2:8" s="1" customFormat="1" ht="16.899999999999999" customHeight="1">
      <c r="B539" s="33"/>
      <c r="C539" s="200" t="s">
        <v>926</v>
      </c>
      <c r="D539" s="200" t="s">
        <v>927</v>
      </c>
      <c r="E539" s="18" t="s">
        <v>574</v>
      </c>
      <c r="F539" s="201">
        <v>2177.9630000000002</v>
      </c>
      <c r="H539" s="33"/>
    </row>
    <row r="540" spans="2:8" s="1" customFormat="1" ht="16.899999999999999" customHeight="1">
      <c r="B540" s="33"/>
      <c r="C540" s="200" t="s">
        <v>953</v>
      </c>
      <c r="D540" s="200" t="s">
        <v>954</v>
      </c>
      <c r="E540" s="18" t="s">
        <v>574</v>
      </c>
      <c r="F540" s="201">
        <v>1239.9469999999999</v>
      </c>
      <c r="H540" s="33"/>
    </row>
    <row r="541" spans="2:8" s="1" customFormat="1" ht="16.899999999999999" customHeight="1">
      <c r="B541" s="33"/>
      <c r="C541" s="196" t="s">
        <v>714</v>
      </c>
      <c r="D541" s="197" t="s">
        <v>715</v>
      </c>
      <c r="E541" s="198" t="s">
        <v>574</v>
      </c>
      <c r="F541" s="199">
        <v>2284.7930000000001</v>
      </c>
      <c r="H541" s="33"/>
    </row>
    <row r="542" spans="2:8" s="1" customFormat="1" ht="16.899999999999999" customHeight="1">
      <c r="B542" s="33"/>
      <c r="C542" s="200" t="s">
        <v>21</v>
      </c>
      <c r="D542" s="200" t="s">
        <v>891</v>
      </c>
      <c r="E542" s="18" t="s">
        <v>21</v>
      </c>
      <c r="F542" s="201">
        <v>0</v>
      </c>
      <c r="H542" s="33"/>
    </row>
    <row r="543" spans="2:8" s="1" customFormat="1" ht="16.899999999999999" customHeight="1">
      <c r="B543" s="33"/>
      <c r="C543" s="200" t="s">
        <v>21</v>
      </c>
      <c r="D543" s="200" t="s">
        <v>875</v>
      </c>
      <c r="E543" s="18" t="s">
        <v>21</v>
      </c>
      <c r="F543" s="201">
        <v>0</v>
      </c>
      <c r="H543" s="33"/>
    </row>
    <row r="544" spans="2:8" s="1" customFormat="1" ht="16.899999999999999" customHeight="1">
      <c r="B544" s="33"/>
      <c r="C544" s="200" t="s">
        <v>21</v>
      </c>
      <c r="D544" s="200" t="s">
        <v>892</v>
      </c>
      <c r="E544" s="18" t="s">
        <v>21</v>
      </c>
      <c r="F544" s="201">
        <v>1263.9000000000001</v>
      </c>
      <c r="H544" s="33"/>
    </row>
    <row r="545" spans="2:8" s="1" customFormat="1" ht="16.899999999999999" customHeight="1">
      <c r="B545" s="33"/>
      <c r="C545" s="200" t="s">
        <v>21</v>
      </c>
      <c r="D545" s="200" t="s">
        <v>893</v>
      </c>
      <c r="E545" s="18" t="s">
        <v>21</v>
      </c>
      <c r="F545" s="201">
        <v>20.673999999999999</v>
      </c>
      <c r="H545" s="33"/>
    </row>
    <row r="546" spans="2:8" s="1" customFormat="1" ht="16.899999999999999" customHeight="1">
      <c r="B546" s="33"/>
      <c r="C546" s="200" t="s">
        <v>21</v>
      </c>
      <c r="D546" s="200" t="s">
        <v>894</v>
      </c>
      <c r="E546" s="18" t="s">
        <v>21</v>
      </c>
      <c r="F546" s="201">
        <v>1000.2190000000001</v>
      </c>
      <c r="H546" s="33"/>
    </row>
    <row r="547" spans="2:8" s="1" customFormat="1" ht="16.899999999999999" customHeight="1">
      <c r="B547" s="33"/>
      <c r="C547" s="200" t="s">
        <v>714</v>
      </c>
      <c r="D547" s="200" t="s">
        <v>895</v>
      </c>
      <c r="E547" s="18" t="s">
        <v>21</v>
      </c>
      <c r="F547" s="201">
        <v>2284.7930000000001</v>
      </c>
      <c r="H547" s="33"/>
    </row>
    <row r="548" spans="2:8" s="1" customFormat="1" ht="16.899999999999999" customHeight="1">
      <c r="B548" s="33"/>
      <c r="C548" s="202" t="s">
        <v>2927</v>
      </c>
      <c r="H548" s="33"/>
    </row>
    <row r="549" spans="2:8" s="1" customFormat="1" ht="16.899999999999999" customHeight="1">
      <c r="B549" s="33"/>
      <c r="C549" s="200" t="s">
        <v>886</v>
      </c>
      <c r="D549" s="200" t="s">
        <v>887</v>
      </c>
      <c r="E549" s="18" t="s">
        <v>484</v>
      </c>
      <c r="F549" s="201">
        <v>5463.1890000000003</v>
      </c>
      <c r="H549" s="33"/>
    </row>
    <row r="550" spans="2:8" s="1" customFormat="1" ht="16.899999999999999" customHeight="1">
      <c r="B550" s="33"/>
      <c r="C550" s="200" t="s">
        <v>937</v>
      </c>
      <c r="D550" s="200" t="s">
        <v>938</v>
      </c>
      <c r="E550" s="18" t="s">
        <v>574</v>
      </c>
      <c r="F550" s="201">
        <v>1510.4</v>
      </c>
      <c r="H550" s="33"/>
    </row>
    <row r="551" spans="2:8" s="1" customFormat="1" ht="16.899999999999999" customHeight="1">
      <c r="B551" s="33"/>
      <c r="C551" s="196" t="s">
        <v>644</v>
      </c>
      <c r="D551" s="197" t="s">
        <v>645</v>
      </c>
      <c r="E551" s="198" t="s">
        <v>484</v>
      </c>
      <c r="F551" s="199">
        <v>3178.3960000000002</v>
      </c>
      <c r="H551" s="33"/>
    </row>
    <row r="552" spans="2:8" s="1" customFormat="1" ht="16.899999999999999" customHeight="1">
      <c r="B552" s="33"/>
      <c r="C552" s="200" t="s">
        <v>21</v>
      </c>
      <c r="D552" s="200" t="s">
        <v>872</v>
      </c>
      <c r="E552" s="18" t="s">
        <v>21</v>
      </c>
      <c r="F552" s="201">
        <v>0</v>
      </c>
      <c r="H552" s="33"/>
    </row>
    <row r="553" spans="2:8" s="1" customFormat="1" ht="16.899999999999999" customHeight="1">
      <c r="B553" s="33"/>
      <c r="C553" s="200" t="s">
        <v>21</v>
      </c>
      <c r="D553" s="200" t="s">
        <v>896</v>
      </c>
      <c r="E553" s="18" t="s">
        <v>21</v>
      </c>
      <c r="F553" s="201">
        <v>121.5</v>
      </c>
      <c r="H553" s="33"/>
    </row>
    <row r="554" spans="2:8" s="1" customFormat="1" ht="16.899999999999999" customHeight="1">
      <c r="B554" s="33"/>
      <c r="C554" s="200" t="s">
        <v>21</v>
      </c>
      <c r="D554" s="200" t="s">
        <v>897</v>
      </c>
      <c r="E554" s="18" t="s">
        <v>21</v>
      </c>
      <c r="F554" s="201">
        <v>469</v>
      </c>
      <c r="H554" s="33"/>
    </row>
    <row r="555" spans="2:8" s="1" customFormat="1" ht="16.899999999999999" customHeight="1">
      <c r="B555" s="33"/>
      <c r="C555" s="200" t="s">
        <v>21</v>
      </c>
      <c r="D555" s="200" t="s">
        <v>898</v>
      </c>
      <c r="E555" s="18" t="s">
        <v>21</v>
      </c>
      <c r="F555" s="201">
        <v>2534.8000000000002</v>
      </c>
      <c r="H555" s="33"/>
    </row>
    <row r="556" spans="2:8" s="1" customFormat="1" ht="16.899999999999999" customHeight="1">
      <c r="B556" s="33"/>
      <c r="C556" s="200" t="s">
        <v>21</v>
      </c>
      <c r="D556" s="200" t="s">
        <v>899</v>
      </c>
      <c r="E556" s="18" t="s">
        <v>21</v>
      </c>
      <c r="F556" s="201">
        <v>53.095999999999997</v>
      </c>
      <c r="H556" s="33"/>
    </row>
    <row r="557" spans="2:8" s="1" customFormat="1" ht="16.899999999999999" customHeight="1">
      <c r="B557" s="33"/>
      <c r="C557" s="200" t="s">
        <v>644</v>
      </c>
      <c r="D557" s="200" t="s">
        <v>895</v>
      </c>
      <c r="E557" s="18" t="s">
        <v>21</v>
      </c>
      <c r="F557" s="201">
        <v>3178.3960000000002</v>
      </c>
      <c r="H557" s="33"/>
    </row>
    <row r="558" spans="2:8" s="1" customFormat="1" ht="16.899999999999999" customHeight="1">
      <c r="B558" s="33"/>
      <c r="C558" s="202" t="s">
        <v>2927</v>
      </c>
      <c r="H558" s="33"/>
    </row>
    <row r="559" spans="2:8" s="1" customFormat="1" ht="16.899999999999999" customHeight="1">
      <c r="B559" s="33"/>
      <c r="C559" s="200" t="s">
        <v>886</v>
      </c>
      <c r="D559" s="200" t="s">
        <v>887</v>
      </c>
      <c r="E559" s="18" t="s">
        <v>484</v>
      </c>
      <c r="F559" s="201">
        <v>5463.1890000000003</v>
      </c>
      <c r="H559" s="33"/>
    </row>
    <row r="560" spans="2:8" s="1" customFormat="1" ht="16.899999999999999" customHeight="1">
      <c r="B560" s="33"/>
      <c r="C560" s="200" t="s">
        <v>926</v>
      </c>
      <c r="D560" s="200" t="s">
        <v>927</v>
      </c>
      <c r="E560" s="18" t="s">
        <v>574</v>
      </c>
      <c r="F560" s="201">
        <v>2177.9630000000002</v>
      </c>
      <c r="H560" s="33"/>
    </row>
    <row r="561" spans="2:8" s="1" customFormat="1" ht="16.899999999999999" customHeight="1">
      <c r="B561" s="33"/>
      <c r="C561" s="196" t="s">
        <v>717</v>
      </c>
      <c r="D561" s="197" t="s">
        <v>717</v>
      </c>
      <c r="E561" s="198" t="s">
        <v>574</v>
      </c>
      <c r="F561" s="199">
        <v>3.4</v>
      </c>
      <c r="H561" s="33"/>
    </row>
    <row r="562" spans="2:8" s="1" customFormat="1" ht="16.899999999999999" customHeight="1">
      <c r="B562" s="33"/>
      <c r="C562" s="200" t="s">
        <v>21</v>
      </c>
      <c r="D562" s="200" t="s">
        <v>1137</v>
      </c>
      <c r="E562" s="18" t="s">
        <v>21</v>
      </c>
      <c r="F562" s="201">
        <v>0</v>
      </c>
      <c r="H562" s="33"/>
    </row>
    <row r="563" spans="2:8" s="1" customFormat="1" ht="16.899999999999999" customHeight="1">
      <c r="B563" s="33"/>
      <c r="C563" s="200" t="s">
        <v>717</v>
      </c>
      <c r="D563" s="200" t="s">
        <v>1138</v>
      </c>
      <c r="E563" s="18" t="s">
        <v>21</v>
      </c>
      <c r="F563" s="201">
        <v>3.4</v>
      </c>
      <c r="H563" s="33"/>
    </row>
    <row r="564" spans="2:8" s="1" customFormat="1" ht="16.899999999999999" customHeight="1">
      <c r="B564" s="33"/>
      <c r="C564" s="202" t="s">
        <v>2927</v>
      </c>
      <c r="H564" s="33"/>
    </row>
    <row r="565" spans="2:8" s="1" customFormat="1" ht="16.899999999999999" customHeight="1">
      <c r="B565" s="33"/>
      <c r="C565" s="200" t="s">
        <v>1117</v>
      </c>
      <c r="D565" s="200" t="s">
        <v>1118</v>
      </c>
      <c r="E565" s="18" t="s">
        <v>574</v>
      </c>
      <c r="F565" s="201">
        <v>423.11700000000002</v>
      </c>
      <c r="H565" s="33"/>
    </row>
    <row r="566" spans="2:8" s="1" customFormat="1" ht="16.899999999999999" customHeight="1">
      <c r="B566" s="33"/>
      <c r="C566" s="200" t="s">
        <v>1180</v>
      </c>
      <c r="D566" s="200" t="s">
        <v>1181</v>
      </c>
      <c r="E566" s="18" t="s">
        <v>590</v>
      </c>
      <c r="F566" s="201">
        <v>28.31</v>
      </c>
      <c r="H566" s="33"/>
    </row>
    <row r="567" spans="2:8" s="1" customFormat="1" ht="16.899999999999999" customHeight="1">
      <c r="B567" s="33"/>
      <c r="C567" s="196" t="s">
        <v>719</v>
      </c>
      <c r="D567" s="197" t="s">
        <v>720</v>
      </c>
      <c r="E567" s="198" t="s">
        <v>574</v>
      </c>
      <c r="F567" s="199">
        <v>3</v>
      </c>
      <c r="H567" s="33"/>
    </row>
    <row r="568" spans="2:8" s="1" customFormat="1" ht="16.899999999999999" customHeight="1">
      <c r="B568" s="33"/>
      <c r="C568" s="200" t="s">
        <v>21</v>
      </c>
      <c r="D568" s="200" t="s">
        <v>1114</v>
      </c>
      <c r="E568" s="18" t="s">
        <v>21</v>
      </c>
      <c r="F568" s="201">
        <v>0</v>
      </c>
      <c r="H568" s="33"/>
    </row>
    <row r="569" spans="2:8" s="1" customFormat="1" ht="16.899999999999999" customHeight="1">
      <c r="B569" s="33"/>
      <c r="C569" s="200" t="s">
        <v>719</v>
      </c>
      <c r="D569" s="200" t="s">
        <v>1237</v>
      </c>
      <c r="E569" s="18" t="s">
        <v>21</v>
      </c>
      <c r="F569" s="201">
        <v>3</v>
      </c>
      <c r="H569" s="33"/>
    </row>
    <row r="570" spans="2:8" s="1" customFormat="1" ht="16.899999999999999" customHeight="1">
      <c r="B570" s="33"/>
      <c r="C570" s="202" t="s">
        <v>2927</v>
      </c>
      <c r="H570" s="33"/>
    </row>
    <row r="571" spans="2:8" s="1" customFormat="1" ht="16.899999999999999" customHeight="1">
      <c r="B571" s="33"/>
      <c r="C571" s="200" t="s">
        <v>1231</v>
      </c>
      <c r="D571" s="200" t="s">
        <v>1232</v>
      </c>
      <c r="E571" s="18" t="s">
        <v>574</v>
      </c>
      <c r="F571" s="201">
        <v>3</v>
      </c>
      <c r="H571" s="33"/>
    </row>
    <row r="572" spans="2:8" s="1" customFormat="1" ht="16.899999999999999" customHeight="1">
      <c r="B572" s="33"/>
      <c r="C572" s="200" t="s">
        <v>1238</v>
      </c>
      <c r="D572" s="200" t="s">
        <v>1239</v>
      </c>
      <c r="E572" s="18" t="s">
        <v>590</v>
      </c>
      <c r="F572" s="201">
        <v>0.27</v>
      </c>
      <c r="H572" s="33"/>
    </row>
    <row r="573" spans="2:8" s="1" customFormat="1" ht="16.899999999999999" customHeight="1">
      <c r="B573" s="33"/>
      <c r="C573" s="200" t="s">
        <v>1901</v>
      </c>
      <c r="D573" s="200" t="s">
        <v>1902</v>
      </c>
      <c r="E573" s="18" t="s">
        <v>574</v>
      </c>
      <c r="F573" s="201">
        <v>1593.15</v>
      </c>
      <c r="H573" s="33"/>
    </row>
    <row r="574" spans="2:8" s="1" customFormat="1" ht="16.899999999999999" customHeight="1">
      <c r="B574" s="33"/>
      <c r="C574" s="196" t="s">
        <v>721</v>
      </c>
      <c r="D574" s="197" t="s">
        <v>722</v>
      </c>
      <c r="E574" s="198" t="s">
        <v>262</v>
      </c>
      <c r="F574" s="199">
        <v>4534</v>
      </c>
      <c r="H574" s="33"/>
    </row>
    <row r="575" spans="2:8" s="1" customFormat="1" ht="16.899999999999999" customHeight="1">
      <c r="B575" s="33"/>
      <c r="C575" s="200" t="s">
        <v>21</v>
      </c>
      <c r="D575" s="200" t="s">
        <v>1079</v>
      </c>
      <c r="E575" s="18" t="s">
        <v>21</v>
      </c>
      <c r="F575" s="201">
        <v>4534</v>
      </c>
      <c r="H575" s="33"/>
    </row>
    <row r="576" spans="2:8" s="1" customFormat="1" ht="16.899999999999999" customHeight="1">
      <c r="B576" s="33"/>
      <c r="C576" s="200" t="s">
        <v>721</v>
      </c>
      <c r="D576" s="200" t="s">
        <v>837</v>
      </c>
      <c r="E576" s="18" t="s">
        <v>21</v>
      </c>
      <c r="F576" s="201">
        <v>4534</v>
      </c>
      <c r="H576" s="33"/>
    </row>
    <row r="577" spans="2:8" s="1" customFormat="1" ht="16.899999999999999" customHeight="1">
      <c r="B577" s="33"/>
      <c r="C577" s="202" t="s">
        <v>2927</v>
      </c>
      <c r="H577" s="33"/>
    </row>
    <row r="578" spans="2:8" s="1" customFormat="1" ht="16.899999999999999" customHeight="1">
      <c r="B578" s="33"/>
      <c r="C578" s="200" t="s">
        <v>1075</v>
      </c>
      <c r="D578" s="200" t="s">
        <v>1076</v>
      </c>
      <c r="E578" s="18" t="s">
        <v>262</v>
      </c>
      <c r="F578" s="201">
        <v>4534</v>
      </c>
      <c r="H578" s="33"/>
    </row>
    <row r="579" spans="2:8" s="1" customFormat="1" ht="16.899999999999999" customHeight="1">
      <c r="B579" s="33"/>
      <c r="C579" s="200" t="s">
        <v>1080</v>
      </c>
      <c r="D579" s="200" t="s">
        <v>1081</v>
      </c>
      <c r="E579" s="18" t="s">
        <v>1082</v>
      </c>
      <c r="F579" s="201">
        <v>408.06</v>
      </c>
      <c r="H579" s="33"/>
    </row>
    <row r="580" spans="2:8" s="1" customFormat="1" ht="16.899999999999999" customHeight="1">
      <c r="B580" s="33"/>
      <c r="C580" s="200" t="s">
        <v>1093</v>
      </c>
      <c r="D580" s="200" t="s">
        <v>1094</v>
      </c>
      <c r="E580" s="18" t="s">
        <v>262</v>
      </c>
      <c r="F580" s="201">
        <v>4534</v>
      </c>
      <c r="H580" s="33"/>
    </row>
    <row r="581" spans="2:8" s="1" customFormat="1" ht="16.899999999999999" customHeight="1">
      <c r="B581" s="33"/>
      <c r="C581" s="200" t="s">
        <v>1088</v>
      </c>
      <c r="D581" s="200" t="s">
        <v>1089</v>
      </c>
      <c r="E581" s="18" t="s">
        <v>144</v>
      </c>
      <c r="F581" s="201">
        <v>2720.4</v>
      </c>
      <c r="H581" s="33"/>
    </row>
    <row r="582" spans="2:8" s="1" customFormat="1" ht="16.899999999999999" customHeight="1">
      <c r="B582" s="33"/>
      <c r="C582" s="196" t="s">
        <v>593</v>
      </c>
      <c r="D582" s="197" t="s">
        <v>594</v>
      </c>
      <c r="E582" s="198" t="s">
        <v>484</v>
      </c>
      <c r="F582" s="199">
        <v>416.8</v>
      </c>
      <c r="H582" s="33"/>
    </row>
    <row r="583" spans="2:8" s="1" customFormat="1" ht="16.899999999999999" customHeight="1">
      <c r="B583" s="33"/>
      <c r="C583" s="200" t="s">
        <v>593</v>
      </c>
      <c r="D583" s="200" t="s">
        <v>1319</v>
      </c>
      <c r="E583" s="18" t="s">
        <v>21</v>
      </c>
      <c r="F583" s="201">
        <v>416.8</v>
      </c>
      <c r="H583" s="33"/>
    </row>
    <row r="584" spans="2:8" s="1" customFormat="1" ht="16.899999999999999" customHeight="1">
      <c r="B584" s="33"/>
      <c r="C584" s="202" t="s">
        <v>2927</v>
      </c>
      <c r="H584" s="33"/>
    </row>
    <row r="585" spans="2:8" s="1" customFormat="1" ht="16.899999999999999" customHeight="1">
      <c r="B585" s="33"/>
      <c r="C585" s="200" t="s">
        <v>1309</v>
      </c>
      <c r="D585" s="200" t="s">
        <v>1310</v>
      </c>
      <c r="E585" s="18" t="s">
        <v>484</v>
      </c>
      <c r="F585" s="201">
        <v>3212.35</v>
      </c>
      <c r="H585" s="33"/>
    </row>
    <row r="586" spans="2:8" s="1" customFormat="1" ht="16.899999999999999" customHeight="1">
      <c r="B586" s="33"/>
      <c r="C586" s="200" t="s">
        <v>1289</v>
      </c>
      <c r="D586" s="200" t="s">
        <v>1290</v>
      </c>
      <c r="E586" s="18" t="s">
        <v>484</v>
      </c>
      <c r="F586" s="201">
        <v>1098.838</v>
      </c>
      <c r="H586" s="33"/>
    </row>
    <row r="587" spans="2:8" s="1" customFormat="1" ht="16.899999999999999" customHeight="1">
      <c r="B587" s="33"/>
      <c r="C587" s="196" t="s">
        <v>579</v>
      </c>
      <c r="D587" s="197" t="s">
        <v>579</v>
      </c>
      <c r="E587" s="198" t="s">
        <v>574</v>
      </c>
      <c r="F587" s="199">
        <v>30.637</v>
      </c>
      <c r="H587" s="33"/>
    </row>
    <row r="588" spans="2:8" s="1" customFormat="1" ht="16.899999999999999" customHeight="1">
      <c r="B588" s="33"/>
      <c r="C588" s="200" t="s">
        <v>21</v>
      </c>
      <c r="D588" s="200" t="s">
        <v>1141</v>
      </c>
      <c r="E588" s="18" t="s">
        <v>21</v>
      </c>
      <c r="F588" s="201">
        <v>0</v>
      </c>
      <c r="H588" s="33"/>
    </row>
    <row r="589" spans="2:8" s="1" customFormat="1" ht="16.899999999999999" customHeight="1">
      <c r="B589" s="33"/>
      <c r="C589" s="200" t="s">
        <v>21</v>
      </c>
      <c r="D589" s="200" t="s">
        <v>1142</v>
      </c>
      <c r="E589" s="18" t="s">
        <v>21</v>
      </c>
      <c r="F589" s="201">
        <v>0</v>
      </c>
      <c r="H589" s="33"/>
    </row>
    <row r="590" spans="2:8" s="1" customFormat="1" ht="16.899999999999999" customHeight="1">
      <c r="B590" s="33"/>
      <c r="C590" s="200" t="s">
        <v>21</v>
      </c>
      <c r="D590" s="200" t="s">
        <v>1271</v>
      </c>
      <c r="E590" s="18" t="s">
        <v>21</v>
      </c>
      <c r="F590" s="201">
        <v>14.394</v>
      </c>
      <c r="H590" s="33"/>
    </row>
    <row r="591" spans="2:8" s="1" customFormat="1" ht="16.899999999999999" customHeight="1">
      <c r="B591" s="33"/>
      <c r="C591" s="200" t="s">
        <v>21</v>
      </c>
      <c r="D591" s="200" t="s">
        <v>1145</v>
      </c>
      <c r="E591" s="18" t="s">
        <v>21</v>
      </c>
      <c r="F591" s="201">
        <v>0</v>
      </c>
      <c r="H591" s="33"/>
    </row>
    <row r="592" spans="2:8" s="1" customFormat="1" ht="16.899999999999999" customHeight="1">
      <c r="B592" s="33"/>
      <c r="C592" s="200" t="s">
        <v>21</v>
      </c>
      <c r="D592" s="200" t="s">
        <v>1272</v>
      </c>
      <c r="E592" s="18" t="s">
        <v>21</v>
      </c>
      <c r="F592" s="201">
        <v>16.242999999999999</v>
      </c>
      <c r="H592" s="33"/>
    </row>
    <row r="593" spans="2:8" s="1" customFormat="1" ht="16.899999999999999" customHeight="1">
      <c r="B593" s="33"/>
      <c r="C593" s="200" t="s">
        <v>579</v>
      </c>
      <c r="D593" s="200" t="s">
        <v>837</v>
      </c>
      <c r="E593" s="18" t="s">
        <v>21</v>
      </c>
      <c r="F593" s="201">
        <v>30.637</v>
      </c>
      <c r="H593" s="33"/>
    </row>
    <row r="594" spans="2:8" s="1" customFormat="1" ht="16.899999999999999" customHeight="1">
      <c r="B594" s="33"/>
      <c r="C594" s="202" t="s">
        <v>2927</v>
      </c>
      <c r="H594" s="33"/>
    </row>
    <row r="595" spans="2:8" s="1" customFormat="1" ht="16.899999999999999" customHeight="1">
      <c r="B595" s="33"/>
      <c r="C595" s="200" t="s">
        <v>1266</v>
      </c>
      <c r="D595" s="200" t="s">
        <v>1267</v>
      </c>
      <c r="E595" s="18" t="s">
        <v>574</v>
      </c>
      <c r="F595" s="201">
        <v>30.637</v>
      </c>
      <c r="H595" s="33"/>
    </row>
    <row r="596" spans="2:8" s="1" customFormat="1" ht="16.899999999999999" customHeight="1">
      <c r="B596" s="33"/>
      <c r="C596" s="200" t="s">
        <v>1901</v>
      </c>
      <c r="D596" s="200" t="s">
        <v>1902</v>
      </c>
      <c r="E596" s="18" t="s">
        <v>574</v>
      </c>
      <c r="F596" s="201">
        <v>1593.15</v>
      </c>
      <c r="H596" s="33"/>
    </row>
    <row r="597" spans="2:8" s="1" customFormat="1" ht="16.899999999999999" customHeight="1">
      <c r="B597" s="33"/>
      <c r="C597" s="196" t="s">
        <v>724</v>
      </c>
      <c r="D597" s="197" t="s">
        <v>725</v>
      </c>
      <c r="E597" s="198" t="s">
        <v>213</v>
      </c>
      <c r="F597" s="199">
        <v>596.29999999999995</v>
      </c>
      <c r="H597" s="33"/>
    </row>
    <row r="598" spans="2:8" s="1" customFormat="1" ht="16.899999999999999" customHeight="1">
      <c r="B598" s="33"/>
      <c r="C598" s="200" t="s">
        <v>21</v>
      </c>
      <c r="D598" s="200" t="s">
        <v>1329</v>
      </c>
      <c r="E598" s="18" t="s">
        <v>21</v>
      </c>
      <c r="F598" s="201">
        <v>0</v>
      </c>
      <c r="H598" s="33"/>
    </row>
    <row r="599" spans="2:8" s="1" customFormat="1" ht="16.899999999999999" customHeight="1">
      <c r="B599" s="33"/>
      <c r="C599" s="200" t="s">
        <v>21</v>
      </c>
      <c r="D599" s="200" t="s">
        <v>1463</v>
      </c>
      <c r="E599" s="18" t="s">
        <v>21</v>
      </c>
      <c r="F599" s="201">
        <v>270.7</v>
      </c>
      <c r="H599" s="33"/>
    </row>
    <row r="600" spans="2:8" s="1" customFormat="1" ht="16.899999999999999" customHeight="1">
      <c r="B600" s="33"/>
      <c r="C600" s="200" t="s">
        <v>21</v>
      </c>
      <c r="D600" s="200" t="s">
        <v>1464</v>
      </c>
      <c r="E600" s="18" t="s">
        <v>21</v>
      </c>
      <c r="F600" s="201">
        <v>325.60000000000002</v>
      </c>
      <c r="H600" s="33"/>
    </row>
    <row r="601" spans="2:8" s="1" customFormat="1" ht="16.899999999999999" customHeight="1">
      <c r="B601" s="33"/>
      <c r="C601" s="200" t="s">
        <v>724</v>
      </c>
      <c r="D601" s="200" t="s">
        <v>837</v>
      </c>
      <c r="E601" s="18" t="s">
        <v>21</v>
      </c>
      <c r="F601" s="201">
        <v>596.29999999999995</v>
      </c>
      <c r="H601" s="33"/>
    </row>
    <row r="602" spans="2:8" s="1" customFormat="1" ht="16.899999999999999" customHeight="1">
      <c r="B602" s="33"/>
      <c r="C602" s="202" t="s">
        <v>2927</v>
      </c>
      <c r="H602" s="33"/>
    </row>
    <row r="603" spans="2:8" s="1" customFormat="1" ht="16.899999999999999" customHeight="1">
      <c r="B603" s="33"/>
      <c r="C603" s="200" t="s">
        <v>1458</v>
      </c>
      <c r="D603" s="200" t="s">
        <v>1459</v>
      </c>
      <c r="E603" s="18" t="s">
        <v>213</v>
      </c>
      <c r="F603" s="201">
        <v>596.29999999999995</v>
      </c>
      <c r="H603" s="33"/>
    </row>
    <row r="604" spans="2:8" s="1" customFormat="1" ht="16.899999999999999" customHeight="1">
      <c r="B604" s="33"/>
      <c r="C604" s="200" t="s">
        <v>1465</v>
      </c>
      <c r="D604" s="200" t="s">
        <v>1466</v>
      </c>
      <c r="E604" s="18" t="s">
        <v>213</v>
      </c>
      <c r="F604" s="201">
        <v>596.29999999999995</v>
      </c>
      <c r="H604" s="33"/>
    </row>
    <row r="605" spans="2:8" s="1" customFormat="1" ht="16.899999999999999" customHeight="1">
      <c r="B605" s="33"/>
      <c r="C605" s="196" t="s">
        <v>727</v>
      </c>
      <c r="D605" s="197" t="s">
        <v>728</v>
      </c>
      <c r="E605" s="198" t="s">
        <v>262</v>
      </c>
      <c r="F605" s="199">
        <v>20.5</v>
      </c>
      <c r="H605" s="33"/>
    </row>
    <row r="606" spans="2:8" s="1" customFormat="1" ht="16.899999999999999" customHeight="1">
      <c r="B606" s="33"/>
      <c r="C606" s="200" t="s">
        <v>21</v>
      </c>
      <c r="D606" s="200" t="s">
        <v>1653</v>
      </c>
      <c r="E606" s="18" t="s">
        <v>21</v>
      </c>
      <c r="F606" s="201">
        <v>0</v>
      </c>
      <c r="H606" s="33"/>
    </row>
    <row r="607" spans="2:8" s="1" customFormat="1" ht="16.899999999999999" customHeight="1">
      <c r="B607" s="33"/>
      <c r="C607" s="200" t="s">
        <v>21</v>
      </c>
      <c r="D607" s="200" t="s">
        <v>1654</v>
      </c>
      <c r="E607" s="18" t="s">
        <v>21</v>
      </c>
      <c r="F607" s="201">
        <v>20.5</v>
      </c>
      <c r="H607" s="33"/>
    </row>
    <row r="608" spans="2:8" s="1" customFormat="1" ht="16.899999999999999" customHeight="1">
      <c r="B608" s="33"/>
      <c r="C608" s="200" t="s">
        <v>727</v>
      </c>
      <c r="D608" s="200" t="s">
        <v>837</v>
      </c>
      <c r="E608" s="18" t="s">
        <v>21</v>
      </c>
      <c r="F608" s="201">
        <v>20.5</v>
      </c>
      <c r="H608" s="33"/>
    </row>
    <row r="609" spans="2:8" s="1" customFormat="1" ht="16.899999999999999" customHeight="1">
      <c r="B609" s="33"/>
      <c r="C609" s="202" t="s">
        <v>2927</v>
      </c>
      <c r="H609" s="33"/>
    </row>
    <row r="610" spans="2:8" s="1" customFormat="1" ht="16.899999999999999" customHeight="1">
      <c r="B610" s="33"/>
      <c r="C610" s="200" t="s">
        <v>1647</v>
      </c>
      <c r="D610" s="200" t="s">
        <v>1648</v>
      </c>
      <c r="E610" s="18" t="s">
        <v>262</v>
      </c>
      <c r="F610" s="201">
        <v>20.5</v>
      </c>
      <c r="H610" s="33"/>
    </row>
    <row r="611" spans="2:8" s="1" customFormat="1" ht="16.899999999999999" customHeight="1">
      <c r="B611" s="33"/>
      <c r="C611" s="200" t="s">
        <v>1820</v>
      </c>
      <c r="D611" s="200" t="s">
        <v>1821</v>
      </c>
      <c r="E611" s="18" t="s">
        <v>590</v>
      </c>
      <c r="F611" s="201">
        <v>2174.145</v>
      </c>
      <c r="H611" s="33"/>
    </row>
    <row r="612" spans="2:8" s="1" customFormat="1" ht="16.899999999999999" customHeight="1">
      <c r="B612" s="33"/>
      <c r="C612" s="196" t="s">
        <v>730</v>
      </c>
      <c r="D612" s="197" t="s">
        <v>731</v>
      </c>
      <c r="E612" s="198" t="s">
        <v>262</v>
      </c>
      <c r="F612" s="199">
        <v>316.10000000000002</v>
      </c>
      <c r="H612" s="33"/>
    </row>
    <row r="613" spans="2:8" s="1" customFormat="1" ht="16.899999999999999" customHeight="1">
      <c r="B613" s="33"/>
      <c r="C613" s="200" t="s">
        <v>21</v>
      </c>
      <c r="D613" s="200" t="s">
        <v>1653</v>
      </c>
      <c r="E613" s="18" t="s">
        <v>21</v>
      </c>
      <c r="F613" s="201">
        <v>0</v>
      </c>
      <c r="H613" s="33"/>
    </row>
    <row r="614" spans="2:8" s="1" customFormat="1" ht="16.899999999999999" customHeight="1">
      <c r="B614" s="33"/>
      <c r="C614" s="200" t="s">
        <v>21</v>
      </c>
      <c r="D614" s="200" t="s">
        <v>1662</v>
      </c>
      <c r="E614" s="18" t="s">
        <v>21</v>
      </c>
      <c r="F614" s="201">
        <v>316.10000000000002</v>
      </c>
      <c r="H614" s="33"/>
    </row>
    <row r="615" spans="2:8" s="1" customFormat="1" ht="16.899999999999999" customHeight="1">
      <c r="B615" s="33"/>
      <c r="C615" s="200" t="s">
        <v>730</v>
      </c>
      <c r="D615" s="200" t="s">
        <v>837</v>
      </c>
      <c r="E615" s="18" t="s">
        <v>21</v>
      </c>
      <c r="F615" s="201">
        <v>316.10000000000002</v>
      </c>
      <c r="H615" s="33"/>
    </row>
    <row r="616" spans="2:8" s="1" customFormat="1" ht="16.899999999999999" customHeight="1">
      <c r="B616" s="33"/>
      <c r="C616" s="202" t="s">
        <v>2927</v>
      </c>
      <c r="H616" s="33"/>
    </row>
    <row r="617" spans="2:8" s="1" customFormat="1" ht="16.899999999999999" customHeight="1">
      <c r="B617" s="33"/>
      <c r="C617" s="200" t="s">
        <v>1656</v>
      </c>
      <c r="D617" s="200" t="s">
        <v>1657</v>
      </c>
      <c r="E617" s="18" t="s">
        <v>262</v>
      </c>
      <c r="F617" s="201">
        <v>316.10000000000002</v>
      </c>
      <c r="H617" s="33"/>
    </row>
    <row r="618" spans="2:8" s="1" customFormat="1" ht="16.899999999999999" customHeight="1">
      <c r="B618" s="33"/>
      <c r="C618" s="200" t="s">
        <v>1820</v>
      </c>
      <c r="D618" s="200" t="s">
        <v>1821</v>
      </c>
      <c r="E618" s="18" t="s">
        <v>590</v>
      </c>
      <c r="F618" s="201">
        <v>2174.145</v>
      </c>
      <c r="H618" s="33"/>
    </row>
    <row r="619" spans="2:8" s="1" customFormat="1" ht="16.899999999999999" customHeight="1">
      <c r="B619" s="33"/>
      <c r="C619" s="196" t="s">
        <v>733</v>
      </c>
      <c r="D619" s="197" t="s">
        <v>734</v>
      </c>
      <c r="E619" s="198" t="s">
        <v>484</v>
      </c>
      <c r="F619" s="199">
        <v>59</v>
      </c>
      <c r="H619" s="33"/>
    </row>
    <row r="620" spans="2:8" s="1" customFormat="1" ht="16.899999999999999" customHeight="1">
      <c r="B620" s="33"/>
      <c r="C620" s="200" t="s">
        <v>733</v>
      </c>
      <c r="D620" s="200" t="s">
        <v>828</v>
      </c>
      <c r="E620" s="18" t="s">
        <v>21</v>
      </c>
      <c r="F620" s="201">
        <v>59</v>
      </c>
      <c r="H620" s="33"/>
    </row>
    <row r="621" spans="2:8" s="1" customFormat="1" ht="16.899999999999999" customHeight="1">
      <c r="B621" s="33"/>
      <c r="C621" s="202" t="s">
        <v>2927</v>
      </c>
      <c r="H621" s="33"/>
    </row>
    <row r="622" spans="2:8" s="1" customFormat="1" ht="16.899999999999999" customHeight="1">
      <c r="B622" s="33"/>
      <c r="C622" s="200" t="s">
        <v>823</v>
      </c>
      <c r="D622" s="200" t="s">
        <v>824</v>
      </c>
      <c r="E622" s="18" t="s">
        <v>484</v>
      </c>
      <c r="F622" s="201">
        <v>59</v>
      </c>
      <c r="H622" s="33"/>
    </row>
    <row r="623" spans="2:8" s="1" customFormat="1" ht="16.899999999999999" customHeight="1">
      <c r="B623" s="33"/>
      <c r="C623" s="200" t="s">
        <v>1820</v>
      </c>
      <c r="D623" s="200" t="s">
        <v>1821</v>
      </c>
      <c r="E623" s="18" t="s">
        <v>590</v>
      </c>
      <c r="F623" s="201">
        <v>2174.145</v>
      </c>
      <c r="H623" s="33"/>
    </row>
    <row r="624" spans="2:8" s="1" customFormat="1" ht="16.899999999999999" customHeight="1">
      <c r="B624" s="33"/>
      <c r="C624" s="196" t="s">
        <v>790</v>
      </c>
      <c r="D624" s="197" t="s">
        <v>791</v>
      </c>
      <c r="E624" s="198" t="s">
        <v>574</v>
      </c>
      <c r="F624" s="199">
        <v>52.048999999999999</v>
      </c>
      <c r="H624" s="33"/>
    </row>
    <row r="625" spans="2:8" s="1" customFormat="1" ht="16.899999999999999" customHeight="1">
      <c r="B625" s="33"/>
      <c r="C625" s="200" t="s">
        <v>21</v>
      </c>
      <c r="D625" s="200" t="s">
        <v>1632</v>
      </c>
      <c r="E625" s="18" t="s">
        <v>21</v>
      </c>
      <c r="F625" s="201">
        <v>0</v>
      </c>
      <c r="H625" s="33"/>
    </row>
    <row r="626" spans="2:8" s="1" customFormat="1" ht="16.899999999999999" customHeight="1">
      <c r="B626" s="33"/>
      <c r="C626" s="200" t="s">
        <v>21</v>
      </c>
      <c r="D626" s="200" t="s">
        <v>1633</v>
      </c>
      <c r="E626" s="18" t="s">
        <v>21</v>
      </c>
      <c r="F626" s="201">
        <v>21.251999999999999</v>
      </c>
      <c r="H626" s="33"/>
    </row>
    <row r="627" spans="2:8" s="1" customFormat="1" ht="16.899999999999999" customHeight="1">
      <c r="B627" s="33"/>
      <c r="C627" s="200" t="s">
        <v>21</v>
      </c>
      <c r="D627" s="200" t="s">
        <v>1634</v>
      </c>
      <c r="E627" s="18" t="s">
        <v>21</v>
      </c>
      <c r="F627" s="201">
        <v>15.337999999999999</v>
      </c>
      <c r="H627" s="33"/>
    </row>
    <row r="628" spans="2:8" s="1" customFormat="1" ht="16.899999999999999" customHeight="1">
      <c r="B628" s="33"/>
      <c r="C628" s="200" t="s">
        <v>21</v>
      </c>
      <c r="D628" s="200" t="s">
        <v>1635</v>
      </c>
      <c r="E628" s="18" t="s">
        <v>21</v>
      </c>
      <c r="F628" s="201">
        <v>1.486</v>
      </c>
      <c r="H628" s="33"/>
    </row>
    <row r="629" spans="2:8" s="1" customFormat="1" ht="16.899999999999999" customHeight="1">
      <c r="B629" s="33"/>
      <c r="C629" s="200" t="s">
        <v>21</v>
      </c>
      <c r="D629" s="200" t="s">
        <v>1636</v>
      </c>
      <c r="E629" s="18" t="s">
        <v>21</v>
      </c>
      <c r="F629" s="201">
        <v>0.24</v>
      </c>
      <c r="H629" s="33"/>
    </row>
    <row r="630" spans="2:8" s="1" customFormat="1" ht="16.899999999999999" customHeight="1">
      <c r="B630" s="33"/>
      <c r="C630" s="200" t="s">
        <v>21</v>
      </c>
      <c r="D630" s="200" t="s">
        <v>1624</v>
      </c>
      <c r="E630" s="18" t="s">
        <v>21</v>
      </c>
      <c r="F630" s="201">
        <v>2.4E-2</v>
      </c>
      <c r="H630" s="33"/>
    </row>
    <row r="631" spans="2:8" s="1" customFormat="1" ht="16.899999999999999" customHeight="1">
      <c r="B631" s="33"/>
      <c r="C631" s="200" t="s">
        <v>21</v>
      </c>
      <c r="D631" s="200" t="s">
        <v>1637</v>
      </c>
      <c r="E631" s="18" t="s">
        <v>21</v>
      </c>
      <c r="F631" s="201">
        <v>4.032</v>
      </c>
      <c r="H631" s="33"/>
    </row>
    <row r="632" spans="2:8" s="1" customFormat="1" ht="16.899999999999999" customHeight="1">
      <c r="B632" s="33"/>
      <c r="C632" s="200" t="s">
        <v>21</v>
      </c>
      <c r="D632" s="200" t="s">
        <v>1625</v>
      </c>
      <c r="E632" s="18" t="s">
        <v>21</v>
      </c>
      <c r="F632" s="201">
        <v>1.2</v>
      </c>
      <c r="H632" s="33"/>
    </row>
    <row r="633" spans="2:8" s="1" customFormat="1" ht="16.899999999999999" customHeight="1">
      <c r="B633" s="33"/>
      <c r="C633" s="200" t="s">
        <v>21</v>
      </c>
      <c r="D633" s="200" t="s">
        <v>1126</v>
      </c>
      <c r="E633" s="18" t="s">
        <v>21</v>
      </c>
      <c r="F633" s="201">
        <v>0</v>
      </c>
      <c r="H633" s="33"/>
    </row>
    <row r="634" spans="2:8" s="1" customFormat="1" ht="16.899999999999999" customHeight="1">
      <c r="B634" s="33"/>
      <c r="C634" s="200" t="s">
        <v>21</v>
      </c>
      <c r="D634" s="200" t="s">
        <v>1127</v>
      </c>
      <c r="E634" s="18" t="s">
        <v>21</v>
      </c>
      <c r="F634" s="201">
        <v>0</v>
      </c>
      <c r="H634" s="33"/>
    </row>
    <row r="635" spans="2:8" s="1" customFormat="1" ht="16.899999999999999" customHeight="1">
      <c r="B635" s="33"/>
      <c r="C635" s="200" t="s">
        <v>21</v>
      </c>
      <c r="D635" s="200" t="s">
        <v>1626</v>
      </c>
      <c r="E635" s="18" t="s">
        <v>21</v>
      </c>
      <c r="F635" s="201">
        <v>2.0049999999999999</v>
      </c>
      <c r="H635" s="33"/>
    </row>
    <row r="636" spans="2:8" s="1" customFormat="1" ht="16.899999999999999" customHeight="1">
      <c r="B636" s="33"/>
      <c r="C636" s="200" t="s">
        <v>21</v>
      </c>
      <c r="D636" s="200" t="s">
        <v>1130</v>
      </c>
      <c r="E636" s="18" t="s">
        <v>21</v>
      </c>
      <c r="F636" s="201">
        <v>0</v>
      </c>
      <c r="H636" s="33"/>
    </row>
    <row r="637" spans="2:8" s="1" customFormat="1" ht="16.899999999999999" customHeight="1">
      <c r="B637" s="33"/>
      <c r="C637" s="200" t="s">
        <v>21</v>
      </c>
      <c r="D637" s="200" t="s">
        <v>1627</v>
      </c>
      <c r="E637" s="18" t="s">
        <v>21</v>
      </c>
      <c r="F637" s="201">
        <v>0.56999999999999995</v>
      </c>
      <c r="H637" s="33"/>
    </row>
    <row r="638" spans="2:8" s="1" customFormat="1" ht="16.899999999999999" customHeight="1">
      <c r="B638" s="33"/>
      <c r="C638" s="200" t="s">
        <v>21</v>
      </c>
      <c r="D638" s="200" t="s">
        <v>1132</v>
      </c>
      <c r="E638" s="18" t="s">
        <v>21</v>
      </c>
      <c r="F638" s="201">
        <v>0</v>
      </c>
      <c r="H638" s="33"/>
    </row>
    <row r="639" spans="2:8" s="1" customFormat="1" ht="16.899999999999999" customHeight="1">
      <c r="B639" s="33"/>
      <c r="C639" s="200" t="s">
        <v>21</v>
      </c>
      <c r="D639" s="200" t="s">
        <v>1628</v>
      </c>
      <c r="E639" s="18" t="s">
        <v>21</v>
      </c>
      <c r="F639" s="201">
        <v>0.66700000000000004</v>
      </c>
      <c r="H639" s="33"/>
    </row>
    <row r="640" spans="2:8" s="1" customFormat="1" ht="16.899999999999999" customHeight="1">
      <c r="B640" s="33"/>
      <c r="C640" s="200" t="s">
        <v>21</v>
      </c>
      <c r="D640" s="200" t="s">
        <v>1629</v>
      </c>
      <c r="E640" s="18" t="s">
        <v>21</v>
      </c>
      <c r="F640" s="201">
        <v>0</v>
      </c>
      <c r="H640" s="33"/>
    </row>
    <row r="641" spans="2:8" s="1" customFormat="1" ht="16.899999999999999" customHeight="1">
      <c r="B641" s="33"/>
      <c r="C641" s="200" t="s">
        <v>21</v>
      </c>
      <c r="D641" s="200" t="s">
        <v>1638</v>
      </c>
      <c r="E641" s="18" t="s">
        <v>21</v>
      </c>
      <c r="F641" s="201">
        <v>5.2350000000000003</v>
      </c>
      <c r="H641" s="33"/>
    </row>
    <row r="642" spans="2:8" s="1" customFormat="1" ht="16.899999999999999" customHeight="1">
      <c r="B642" s="33"/>
      <c r="C642" s="200" t="s">
        <v>790</v>
      </c>
      <c r="D642" s="200" t="s">
        <v>895</v>
      </c>
      <c r="E642" s="18" t="s">
        <v>21</v>
      </c>
      <c r="F642" s="201">
        <v>52.048999999999999</v>
      </c>
      <c r="H642" s="33"/>
    </row>
    <row r="643" spans="2:8" s="1" customFormat="1" ht="16.899999999999999" customHeight="1">
      <c r="B643" s="33"/>
      <c r="C643" s="202" t="s">
        <v>2927</v>
      </c>
      <c r="H643" s="33"/>
    </row>
    <row r="644" spans="2:8" s="1" customFormat="1" ht="16.899999999999999" customHeight="1">
      <c r="B644" s="33"/>
      <c r="C644" s="200" t="s">
        <v>1616</v>
      </c>
      <c r="D644" s="200" t="s">
        <v>1617</v>
      </c>
      <c r="E644" s="18" t="s">
        <v>574</v>
      </c>
      <c r="F644" s="201">
        <v>140.667</v>
      </c>
      <c r="H644" s="33"/>
    </row>
    <row r="645" spans="2:8" s="1" customFormat="1" ht="16.899999999999999" customHeight="1">
      <c r="B645" s="33"/>
      <c r="C645" s="200" t="s">
        <v>1820</v>
      </c>
      <c r="D645" s="200" t="s">
        <v>1821</v>
      </c>
      <c r="E645" s="18" t="s">
        <v>590</v>
      </c>
      <c r="F645" s="201">
        <v>2174.145</v>
      </c>
      <c r="H645" s="33"/>
    </row>
    <row r="646" spans="2:8" s="1" customFormat="1" ht="16.899999999999999" customHeight="1">
      <c r="B646" s="33"/>
      <c r="C646" s="196" t="s">
        <v>775</v>
      </c>
      <c r="D646" s="197" t="s">
        <v>776</v>
      </c>
      <c r="E646" s="198" t="s">
        <v>574</v>
      </c>
      <c r="F646" s="199">
        <v>88.617999999999995</v>
      </c>
      <c r="H646" s="33"/>
    </row>
    <row r="647" spans="2:8" s="1" customFormat="1" ht="16.899999999999999" customHeight="1">
      <c r="B647" s="33"/>
      <c r="C647" s="200" t="s">
        <v>21</v>
      </c>
      <c r="D647" s="200" t="s">
        <v>1620</v>
      </c>
      <c r="E647" s="18" t="s">
        <v>21</v>
      </c>
      <c r="F647" s="201">
        <v>0</v>
      </c>
      <c r="H647" s="33"/>
    </row>
    <row r="648" spans="2:8" s="1" customFormat="1" ht="16.899999999999999" customHeight="1">
      <c r="B648" s="33"/>
      <c r="C648" s="200" t="s">
        <v>21</v>
      </c>
      <c r="D648" s="200" t="s">
        <v>872</v>
      </c>
      <c r="E648" s="18" t="s">
        <v>21</v>
      </c>
      <c r="F648" s="201">
        <v>0</v>
      </c>
      <c r="H648" s="33"/>
    </row>
    <row r="649" spans="2:8" s="1" customFormat="1" ht="16.899999999999999" customHeight="1">
      <c r="B649" s="33"/>
      <c r="C649" s="200" t="s">
        <v>21</v>
      </c>
      <c r="D649" s="200" t="s">
        <v>1621</v>
      </c>
      <c r="E649" s="18" t="s">
        <v>21</v>
      </c>
      <c r="F649" s="201">
        <v>45.143999999999998</v>
      </c>
      <c r="H649" s="33"/>
    </row>
    <row r="650" spans="2:8" s="1" customFormat="1" ht="16.899999999999999" customHeight="1">
      <c r="B650" s="33"/>
      <c r="C650" s="200" t="s">
        <v>21</v>
      </c>
      <c r="D650" s="200" t="s">
        <v>1622</v>
      </c>
      <c r="E650" s="18" t="s">
        <v>21</v>
      </c>
      <c r="F650" s="201">
        <v>25.117999999999999</v>
      </c>
      <c r="H650" s="33"/>
    </row>
    <row r="651" spans="2:8" s="1" customFormat="1" ht="16.899999999999999" customHeight="1">
      <c r="B651" s="33"/>
      <c r="C651" s="200" t="s">
        <v>21</v>
      </c>
      <c r="D651" s="200" t="s">
        <v>1623</v>
      </c>
      <c r="E651" s="18" t="s">
        <v>21</v>
      </c>
      <c r="F651" s="201">
        <v>6.26</v>
      </c>
      <c r="H651" s="33"/>
    </row>
    <row r="652" spans="2:8" s="1" customFormat="1" ht="16.899999999999999" customHeight="1">
      <c r="B652" s="33"/>
      <c r="C652" s="200" t="s">
        <v>21</v>
      </c>
      <c r="D652" s="200" t="s">
        <v>1624</v>
      </c>
      <c r="E652" s="18" t="s">
        <v>21</v>
      </c>
      <c r="F652" s="201">
        <v>2.4E-2</v>
      </c>
      <c r="H652" s="33"/>
    </row>
    <row r="653" spans="2:8" s="1" customFormat="1" ht="16.899999999999999" customHeight="1">
      <c r="B653" s="33"/>
      <c r="C653" s="200" t="s">
        <v>21</v>
      </c>
      <c r="D653" s="200" t="s">
        <v>1625</v>
      </c>
      <c r="E653" s="18" t="s">
        <v>21</v>
      </c>
      <c r="F653" s="201">
        <v>1.2</v>
      </c>
      <c r="H653" s="33"/>
    </row>
    <row r="654" spans="2:8" s="1" customFormat="1" ht="16.899999999999999" customHeight="1">
      <c r="B654" s="33"/>
      <c r="C654" s="200" t="s">
        <v>21</v>
      </c>
      <c r="D654" s="200" t="s">
        <v>1126</v>
      </c>
      <c r="E654" s="18" t="s">
        <v>21</v>
      </c>
      <c r="F654" s="201">
        <v>0</v>
      </c>
      <c r="H654" s="33"/>
    </row>
    <row r="655" spans="2:8" s="1" customFormat="1" ht="16.899999999999999" customHeight="1">
      <c r="B655" s="33"/>
      <c r="C655" s="200" t="s">
        <v>21</v>
      </c>
      <c r="D655" s="200" t="s">
        <v>1127</v>
      </c>
      <c r="E655" s="18" t="s">
        <v>21</v>
      </c>
      <c r="F655" s="201">
        <v>0</v>
      </c>
      <c r="H655" s="33"/>
    </row>
    <row r="656" spans="2:8" s="1" customFormat="1" ht="16.899999999999999" customHeight="1">
      <c r="B656" s="33"/>
      <c r="C656" s="200" t="s">
        <v>21</v>
      </c>
      <c r="D656" s="200" t="s">
        <v>1626</v>
      </c>
      <c r="E656" s="18" t="s">
        <v>21</v>
      </c>
      <c r="F656" s="201">
        <v>2.0049999999999999</v>
      </c>
      <c r="H656" s="33"/>
    </row>
    <row r="657" spans="2:8" s="1" customFormat="1" ht="16.899999999999999" customHeight="1">
      <c r="B657" s="33"/>
      <c r="C657" s="200" t="s">
        <v>21</v>
      </c>
      <c r="D657" s="200" t="s">
        <v>1130</v>
      </c>
      <c r="E657" s="18" t="s">
        <v>21</v>
      </c>
      <c r="F657" s="201">
        <v>0</v>
      </c>
      <c r="H657" s="33"/>
    </row>
    <row r="658" spans="2:8" s="1" customFormat="1" ht="16.899999999999999" customHeight="1">
      <c r="B658" s="33"/>
      <c r="C658" s="200" t="s">
        <v>21</v>
      </c>
      <c r="D658" s="200" t="s">
        <v>1627</v>
      </c>
      <c r="E658" s="18" t="s">
        <v>21</v>
      </c>
      <c r="F658" s="201">
        <v>0.56999999999999995</v>
      </c>
      <c r="H658" s="33"/>
    </row>
    <row r="659" spans="2:8" s="1" customFormat="1" ht="16.899999999999999" customHeight="1">
      <c r="B659" s="33"/>
      <c r="C659" s="200" t="s">
        <v>21</v>
      </c>
      <c r="D659" s="200" t="s">
        <v>1132</v>
      </c>
      <c r="E659" s="18" t="s">
        <v>21</v>
      </c>
      <c r="F659" s="201">
        <v>0</v>
      </c>
      <c r="H659" s="33"/>
    </row>
    <row r="660" spans="2:8" s="1" customFormat="1" ht="16.899999999999999" customHeight="1">
      <c r="B660" s="33"/>
      <c r="C660" s="200" t="s">
        <v>21</v>
      </c>
      <c r="D660" s="200" t="s">
        <v>1628</v>
      </c>
      <c r="E660" s="18" t="s">
        <v>21</v>
      </c>
      <c r="F660" s="201">
        <v>0.66700000000000004</v>
      </c>
      <c r="H660" s="33"/>
    </row>
    <row r="661" spans="2:8" s="1" customFormat="1" ht="16.899999999999999" customHeight="1">
      <c r="B661" s="33"/>
      <c r="C661" s="200" t="s">
        <v>21</v>
      </c>
      <c r="D661" s="200" t="s">
        <v>1629</v>
      </c>
      <c r="E661" s="18" t="s">
        <v>21</v>
      </c>
      <c r="F661" s="201">
        <v>0</v>
      </c>
      <c r="H661" s="33"/>
    </row>
    <row r="662" spans="2:8" s="1" customFormat="1" ht="16.899999999999999" customHeight="1">
      <c r="B662" s="33"/>
      <c r="C662" s="200" t="s">
        <v>21</v>
      </c>
      <c r="D662" s="200" t="s">
        <v>1630</v>
      </c>
      <c r="E662" s="18" t="s">
        <v>21</v>
      </c>
      <c r="F662" s="201">
        <v>6.73</v>
      </c>
      <c r="H662" s="33"/>
    </row>
    <row r="663" spans="2:8" s="1" customFormat="1" ht="16.899999999999999" customHeight="1">
      <c r="B663" s="33"/>
      <c r="C663" s="200" t="s">
        <v>21</v>
      </c>
      <c r="D663" s="200" t="s">
        <v>1115</v>
      </c>
      <c r="E663" s="18" t="s">
        <v>21</v>
      </c>
      <c r="F663" s="201">
        <v>0</v>
      </c>
      <c r="H663" s="33"/>
    </row>
    <row r="664" spans="2:8" s="1" customFormat="1" ht="16.899999999999999" customHeight="1">
      <c r="B664" s="33"/>
      <c r="C664" s="200" t="s">
        <v>21</v>
      </c>
      <c r="D664" s="200" t="s">
        <v>1631</v>
      </c>
      <c r="E664" s="18" t="s">
        <v>21</v>
      </c>
      <c r="F664" s="201">
        <v>0.9</v>
      </c>
      <c r="H664" s="33"/>
    </row>
    <row r="665" spans="2:8" s="1" customFormat="1" ht="16.899999999999999" customHeight="1">
      <c r="B665" s="33"/>
      <c r="C665" s="200" t="s">
        <v>775</v>
      </c>
      <c r="D665" s="200" t="s">
        <v>895</v>
      </c>
      <c r="E665" s="18" t="s">
        <v>21</v>
      </c>
      <c r="F665" s="201">
        <v>88.617999999999995</v>
      </c>
      <c r="H665" s="33"/>
    </row>
    <row r="666" spans="2:8" s="1" customFormat="1" ht="16.899999999999999" customHeight="1">
      <c r="B666" s="33"/>
      <c r="C666" s="202" t="s">
        <v>2927</v>
      </c>
      <c r="H666" s="33"/>
    </row>
    <row r="667" spans="2:8" s="1" customFormat="1" ht="16.899999999999999" customHeight="1">
      <c r="B667" s="33"/>
      <c r="C667" s="200" t="s">
        <v>1616</v>
      </c>
      <c r="D667" s="200" t="s">
        <v>1617</v>
      </c>
      <c r="E667" s="18" t="s">
        <v>574</v>
      </c>
      <c r="F667" s="201">
        <v>140.667</v>
      </c>
      <c r="H667" s="33"/>
    </row>
    <row r="668" spans="2:8" s="1" customFormat="1" ht="16.899999999999999" customHeight="1">
      <c r="B668" s="33"/>
      <c r="C668" s="200" t="s">
        <v>1820</v>
      </c>
      <c r="D668" s="200" t="s">
        <v>1821</v>
      </c>
      <c r="E668" s="18" t="s">
        <v>590</v>
      </c>
      <c r="F668" s="201">
        <v>2174.145</v>
      </c>
      <c r="H668" s="33"/>
    </row>
    <row r="669" spans="2:8" s="1" customFormat="1" ht="16.899999999999999" customHeight="1">
      <c r="B669" s="33"/>
      <c r="C669" s="196" t="s">
        <v>736</v>
      </c>
      <c r="D669" s="197" t="s">
        <v>737</v>
      </c>
      <c r="E669" s="198" t="s">
        <v>144</v>
      </c>
      <c r="F669" s="199">
        <v>159.12</v>
      </c>
      <c r="H669" s="33"/>
    </row>
    <row r="670" spans="2:8" s="1" customFormat="1" ht="16.899999999999999" customHeight="1">
      <c r="B670" s="33"/>
      <c r="C670" s="200" t="s">
        <v>736</v>
      </c>
      <c r="D670" s="200" t="s">
        <v>1991</v>
      </c>
      <c r="E670" s="18" t="s">
        <v>21</v>
      </c>
      <c r="F670" s="201">
        <v>159.12</v>
      </c>
      <c r="H670" s="33"/>
    </row>
    <row r="671" spans="2:8" s="1" customFormat="1" ht="16.899999999999999" customHeight="1">
      <c r="B671" s="33"/>
      <c r="C671" s="202" t="s">
        <v>2927</v>
      </c>
      <c r="H671" s="33"/>
    </row>
    <row r="672" spans="2:8" s="1" customFormat="1" ht="16.899999999999999" customHeight="1">
      <c r="B672" s="33"/>
      <c r="C672" s="200" t="s">
        <v>1987</v>
      </c>
      <c r="D672" s="200" t="s">
        <v>1988</v>
      </c>
      <c r="E672" s="18" t="s">
        <v>144</v>
      </c>
      <c r="F672" s="201">
        <v>159.12</v>
      </c>
      <c r="H672" s="33"/>
    </row>
    <row r="673" spans="2:8" s="1" customFormat="1" ht="16.899999999999999" customHeight="1">
      <c r="B673" s="33"/>
      <c r="C673" s="200" t="s">
        <v>1981</v>
      </c>
      <c r="D673" s="200" t="s">
        <v>1982</v>
      </c>
      <c r="E673" s="18" t="s">
        <v>144</v>
      </c>
      <c r="F673" s="201">
        <v>159.12</v>
      </c>
      <c r="H673" s="33"/>
    </row>
    <row r="674" spans="2:8" s="1" customFormat="1" ht="16.899999999999999" customHeight="1">
      <c r="B674" s="33"/>
      <c r="C674" s="196" t="s">
        <v>740</v>
      </c>
      <c r="D674" s="197" t="s">
        <v>741</v>
      </c>
      <c r="E674" s="198" t="s">
        <v>144</v>
      </c>
      <c r="F674" s="199">
        <v>176.64</v>
      </c>
      <c r="H674" s="33"/>
    </row>
    <row r="675" spans="2:8" s="1" customFormat="1" ht="16.899999999999999" customHeight="1">
      <c r="B675" s="33"/>
      <c r="C675" s="200" t="s">
        <v>740</v>
      </c>
      <c r="D675" s="200" t="s">
        <v>1966</v>
      </c>
      <c r="E675" s="18" t="s">
        <v>21</v>
      </c>
      <c r="F675" s="201">
        <v>176.64</v>
      </c>
      <c r="H675" s="33"/>
    </row>
    <row r="676" spans="2:8" s="1" customFormat="1" ht="16.899999999999999" customHeight="1">
      <c r="B676" s="33"/>
      <c r="C676" s="202" t="s">
        <v>2927</v>
      </c>
      <c r="H676" s="33"/>
    </row>
    <row r="677" spans="2:8" s="1" customFormat="1" ht="16.899999999999999" customHeight="1">
      <c r="B677" s="33"/>
      <c r="C677" s="200" t="s">
        <v>1962</v>
      </c>
      <c r="D677" s="200" t="s">
        <v>1963</v>
      </c>
      <c r="E677" s="18" t="s">
        <v>144</v>
      </c>
      <c r="F677" s="201">
        <v>176.64</v>
      </c>
      <c r="H677" s="33"/>
    </row>
    <row r="678" spans="2:8" s="1" customFormat="1" ht="16.899999999999999" customHeight="1">
      <c r="B678" s="33"/>
      <c r="C678" s="200" t="s">
        <v>1956</v>
      </c>
      <c r="D678" s="200" t="s">
        <v>1957</v>
      </c>
      <c r="E678" s="18" t="s">
        <v>144</v>
      </c>
      <c r="F678" s="201">
        <v>176.64</v>
      </c>
      <c r="H678" s="33"/>
    </row>
    <row r="679" spans="2:8" s="1" customFormat="1" ht="16.899999999999999" customHeight="1">
      <c r="B679" s="33"/>
      <c r="C679" s="196" t="s">
        <v>816</v>
      </c>
      <c r="D679" s="197" t="s">
        <v>817</v>
      </c>
      <c r="E679" s="198" t="s">
        <v>213</v>
      </c>
      <c r="F679" s="199">
        <v>217.8</v>
      </c>
      <c r="H679" s="33"/>
    </row>
    <row r="680" spans="2:8" s="1" customFormat="1" ht="16.899999999999999" customHeight="1">
      <c r="B680" s="33"/>
      <c r="C680" s="200" t="s">
        <v>21</v>
      </c>
      <c r="D680" s="200" t="s">
        <v>1481</v>
      </c>
      <c r="E680" s="18" t="s">
        <v>21</v>
      </c>
      <c r="F680" s="201">
        <v>0</v>
      </c>
      <c r="H680" s="33"/>
    </row>
    <row r="681" spans="2:8" s="1" customFormat="1" ht="16.899999999999999" customHeight="1">
      <c r="B681" s="33"/>
      <c r="C681" s="200" t="s">
        <v>21</v>
      </c>
      <c r="D681" s="200" t="s">
        <v>1482</v>
      </c>
      <c r="E681" s="18" t="s">
        <v>21</v>
      </c>
      <c r="F681" s="201">
        <v>217.8</v>
      </c>
      <c r="H681" s="33"/>
    </row>
    <row r="682" spans="2:8" s="1" customFormat="1" ht="16.899999999999999" customHeight="1">
      <c r="B682" s="33"/>
      <c r="C682" s="200" t="s">
        <v>816</v>
      </c>
      <c r="D682" s="200" t="s">
        <v>837</v>
      </c>
      <c r="E682" s="18" t="s">
        <v>21</v>
      </c>
      <c r="F682" s="201">
        <v>217.8</v>
      </c>
      <c r="H682" s="33"/>
    </row>
    <row r="683" spans="2:8" s="1" customFormat="1" ht="16.899999999999999" customHeight="1">
      <c r="B683" s="33"/>
      <c r="C683" s="202" t="s">
        <v>2927</v>
      </c>
      <c r="H683" s="33"/>
    </row>
    <row r="684" spans="2:8" s="1" customFormat="1" ht="16.899999999999999" customHeight="1">
      <c r="B684" s="33"/>
      <c r="C684" s="200" t="s">
        <v>1476</v>
      </c>
      <c r="D684" s="200" t="s">
        <v>1477</v>
      </c>
      <c r="E684" s="18" t="s">
        <v>213</v>
      </c>
      <c r="F684" s="201">
        <v>217.8</v>
      </c>
      <c r="H684" s="33"/>
    </row>
    <row r="685" spans="2:8" s="1" customFormat="1" ht="16.899999999999999" customHeight="1">
      <c r="B685" s="33"/>
      <c r="C685" s="200" t="s">
        <v>1483</v>
      </c>
      <c r="D685" s="200" t="s">
        <v>1484</v>
      </c>
      <c r="E685" s="18" t="s">
        <v>213</v>
      </c>
      <c r="F685" s="201">
        <v>217.8</v>
      </c>
      <c r="H685" s="33"/>
    </row>
    <row r="686" spans="2:8" s="1" customFormat="1" ht="16.899999999999999" customHeight="1">
      <c r="B686" s="33"/>
      <c r="C686" s="196" t="s">
        <v>744</v>
      </c>
      <c r="D686" s="197" t="s">
        <v>745</v>
      </c>
      <c r="E686" s="198" t="s">
        <v>574</v>
      </c>
      <c r="F686" s="199">
        <v>3.24</v>
      </c>
      <c r="H686" s="33"/>
    </row>
    <row r="687" spans="2:8" s="1" customFormat="1" ht="16.899999999999999" customHeight="1">
      <c r="B687" s="33"/>
      <c r="C687" s="200" t="s">
        <v>744</v>
      </c>
      <c r="D687" s="200" t="s">
        <v>1129</v>
      </c>
      <c r="E687" s="18" t="s">
        <v>21</v>
      </c>
      <c r="F687" s="201">
        <v>3.24</v>
      </c>
      <c r="H687" s="33"/>
    </row>
    <row r="688" spans="2:8" s="1" customFormat="1" ht="16.899999999999999" customHeight="1">
      <c r="B688" s="33"/>
      <c r="C688" s="202" t="s">
        <v>2927</v>
      </c>
      <c r="H688" s="33"/>
    </row>
    <row r="689" spans="2:8" s="1" customFormat="1" ht="16.899999999999999" customHeight="1">
      <c r="B689" s="33"/>
      <c r="C689" s="200" t="s">
        <v>1117</v>
      </c>
      <c r="D689" s="200" t="s">
        <v>1118</v>
      </c>
      <c r="E689" s="18" t="s">
        <v>574</v>
      </c>
      <c r="F689" s="201">
        <v>423.11700000000002</v>
      </c>
      <c r="H689" s="33"/>
    </row>
    <row r="690" spans="2:8" s="1" customFormat="1" ht="16.899999999999999" customHeight="1">
      <c r="B690" s="33"/>
      <c r="C690" s="200" t="s">
        <v>1180</v>
      </c>
      <c r="D690" s="200" t="s">
        <v>1181</v>
      </c>
      <c r="E690" s="18" t="s">
        <v>590</v>
      </c>
      <c r="F690" s="201">
        <v>28.31</v>
      </c>
      <c r="H690" s="33"/>
    </row>
    <row r="691" spans="2:8" s="1" customFormat="1" ht="16.899999999999999" customHeight="1">
      <c r="B691" s="33"/>
      <c r="C691" s="196" t="s">
        <v>748</v>
      </c>
      <c r="D691" s="197" t="s">
        <v>749</v>
      </c>
      <c r="E691" s="198" t="s">
        <v>213</v>
      </c>
      <c r="F691" s="199">
        <v>6.96</v>
      </c>
      <c r="H691" s="33"/>
    </row>
    <row r="692" spans="2:8" s="1" customFormat="1" ht="16.899999999999999" customHeight="1">
      <c r="B692" s="33"/>
      <c r="C692" s="200" t="s">
        <v>21</v>
      </c>
      <c r="D692" s="200" t="s">
        <v>1697</v>
      </c>
      <c r="E692" s="18" t="s">
        <v>21</v>
      </c>
      <c r="F692" s="201">
        <v>0</v>
      </c>
      <c r="H692" s="33"/>
    </row>
    <row r="693" spans="2:8" s="1" customFormat="1" ht="16.899999999999999" customHeight="1">
      <c r="B693" s="33"/>
      <c r="C693" s="200" t="s">
        <v>748</v>
      </c>
      <c r="D693" s="200" t="s">
        <v>1698</v>
      </c>
      <c r="E693" s="18" t="s">
        <v>21</v>
      </c>
      <c r="F693" s="201">
        <v>6.96</v>
      </c>
      <c r="H693" s="33"/>
    </row>
    <row r="694" spans="2:8" s="1" customFormat="1" ht="16.899999999999999" customHeight="1">
      <c r="B694" s="33"/>
      <c r="C694" s="202" t="s">
        <v>2927</v>
      </c>
      <c r="H694" s="33"/>
    </row>
    <row r="695" spans="2:8" s="1" customFormat="1" ht="16.899999999999999" customHeight="1">
      <c r="B695" s="33"/>
      <c r="C695" s="200" t="s">
        <v>1692</v>
      </c>
      <c r="D695" s="200" t="s">
        <v>1693</v>
      </c>
      <c r="E695" s="18" t="s">
        <v>213</v>
      </c>
      <c r="F695" s="201">
        <v>6.96</v>
      </c>
      <c r="H695" s="33"/>
    </row>
    <row r="696" spans="2:8" s="1" customFormat="1" ht="16.899999999999999" customHeight="1">
      <c r="B696" s="33"/>
      <c r="C696" s="200" t="s">
        <v>1700</v>
      </c>
      <c r="D696" s="200" t="s">
        <v>1701</v>
      </c>
      <c r="E696" s="18" t="s">
        <v>213</v>
      </c>
      <c r="F696" s="201">
        <v>6.96</v>
      </c>
      <c r="H696" s="33"/>
    </row>
    <row r="697" spans="2:8" s="1" customFormat="1" ht="16.899999999999999" customHeight="1">
      <c r="B697" s="33"/>
      <c r="C697" s="200" t="s">
        <v>1872</v>
      </c>
      <c r="D697" s="200" t="s">
        <v>1873</v>
      </c>
      <c r="E697" s="18" t="s">
        <v>590</v>
      </c>
      <c r="F697" s="201">
        <v>50.387</v>
      </c>
      <c r="H697" s="33"/>
    </row>
    <row r="698" spans="2:8" s="1" customFormat="1" ht="16.899999999999999" customHeight="1">
      <c r="B698" s="33"/>
      <c r="C698" s="196" t="s">
        <v>808</v>
      </c>
      <c r="D698" s="197" t="s">
        <v>809</v>
      </c>
      <c r="E698" s="198" t="s">
        <v>574</v>
      </c>
      <c r="F698" s="199">
        <v>50.145000000000003</v>
      </c>
      <c r="H698" s="33"/>
    </row>
    <row r="699" spans="2:8" s="1" customFormat="1" ht="16.899999999999999" customHeight="1">
      <c r="B699" s="33"/>
      <c r="C699" s="200" t="s">
        <v>21</v>
      </c>
      <c r="D699" s="200" t="s">
        <v>1248</v>
      </c>
      <c r="E699" s="18" t="s">
        <v>21</v>
      </c>
      <c r="F699" s="201">
        <v>0</v>
      </c>
      <c r="H699" s="33"/>
    </row>
    <row r="700" spans="2:8" s="1" customFormat="1" ht="16.899999999999999" customHeight="1">
      <c r="B700" s="33"/>
      <c r="C700" s="200" t="s">
        <v>21</v>
      </c>
      <c r="D700" s="200" t="s">
        <v>872</v>
      </c>
      <c r="E700" s="18" t="s">
        <v>21</v>
      </c>
      <c r="F700" s="201">
        <v>0</v>
      </c>
      <c r="H700" s="33"/>
    </row>
    <row r="701" spans="2:8" s="1" customFormat="1" ht="16.899999999999999" customHeight="1">
      <c r="B701" s="33"/>
      <c r="C701" s="200" t="s">
        <v>21</v>
      </c>
      <c r="D701" s="200" t="s">
        <v>1249</v>
      </c>
      <c r="E701" s="18" t="s">
        <v>21</v>
      </c>
      <c r="F701" s="201">
        <v>2.4129999999999998</v>
      </c>
      <c r="H701" s="33"/>
    </row>
    <row r="702" spans="2:8" s="1" customFormat="1" ht="16.899999999999999" customHeight="1">
      <c r="B702" s="33"/>
      <c r="C702" s="200" t="s">
        <v>21</v>
      </c>
      <c r="D702" s="200" t="s">
        <v>875</v>
      </c>
      <c r="E702" s="18" t="s">
        <v>21</v>
      </c>
      <c r="F702" s="201">
        <v>0</v>
      </c>
      <c r="H702" s="33"/>
    </row>
    <row r="703" spans="2:8" s="1" customFormat="1" ht="16.899999999999999" customHeight="1">
      <c r="B703" s="33"/>
      <c r="C703" s="200" t="s">
        <v>21</v>
      </c>
      <c r="D703" s="200" t="s">
        <v>1250</v>
      </c>
      <c r="E703" s="18" t="s">
        <v>21</v>
      </c>
      <c r="F703" s="201">
        <v>40.86</v>
      </c>
      <c r="H703" s="33"/>
    </row>
    <row r="704" spans="2:8" s="1" customFormat="1" ht="16.899999999999999" customHeight="1">
      <c r="B704" s="33"/>
      <c r="C704" s="200" t="s">
        <v>21</v>
      </c>
      <c r="D704" s="200" t="s">
        <v>1251</v>
      </c>
      <c r="E704" s="18" t="s">
        <v>21</v>
      </c>
      <c r="F704" s="201">
        <v>6.05</v>
      </c>
      <c r="H704" s="33"/>
    </row>
    <row r="705" spans="2:8" s="1" customFormat="1" ht="16.899999999999999" customHeight="1">
      <c r="B705" s="33"/>
      <c r="C705" s="200" t="s">
        <v>21</v>
      </c>
      <c r="D705" s="200" t="s">
        <v>1252</v>
      </c>
      <c r="E705" s="18" t="s">
        <v>21</v>
      </c>
      <c r="F705" s="201">
        <v>0.82199999999999995</v>
      </c>
      <c r="H705" s="33"/>
    </row>
    <row r="706" spans="2:8" s="1" customFormat="1" ht="16.899999999999999" customHeight="1">
      <c r="B706" s="33"/>
      <c r="C706" s="200" t="s">
        <v>808</v>
      </c>
      <c r="D706" s="200" t="s">
        <v>837</v>
      </c>
      <c r="E706" s="18" t="s">
        <v>21</v>
      </c>
      <c r="F706" s="201">
        <v>50.145000000000003</v>
      </c>
      <c r="H706" s="33"/>
    </row>
    <row r="707" spans="2:8" s="1" customFormat="1" ht="16.899999999999999" customHeight="1">
      <c r="B707" s="33"/>
      <c r="C707" s="202" t="s">
        <v>2927</v>
      </c>
      <c r="H707" s="33"/>
    </row>
    <row r="708" spans="2:8" s="1" customFormat="1" ht="16.899999999999999" customHeight="1">
      <c r="B708" s="33"/>
      <c r="C708" s="200" t="s">
        <v>1244</v>
      </c>
      <c r="D708" s="200" t="s">
        <v>1245</v>
      </c>
      <c r="E708" s="18" t="s">
        <v>574</v>
      </c>
      <c r="F708" s="201">
        <v>50.145000000000003</v>
      </c>
      <c r="H708" s="33"/>
    </row>
    <row r="709" spans="2:8" s="1" customFormat="1" ht="16.899999999999999" customHeight="1">
      <c r="B709" s="33"/>
      <c r="C709" s="200" t="s">
        <v>1901</v>
      </c>
      <c r="D709" s="200" t="s">
        <v>1902</v>
      </c>
      <c r="E709" s="18" t="s">
        <v>574</v>
      </c>
      <c r="F709" s="201">
        <v>1593.15</v>
      </c>
      <c r="H709" s="33"/>
    </row>
    <row r="710" spans="2:8" s="1" customFormat="1" ht="16.899999999999999" customHeight="1">
      <c r="B710" s="33"/>
      <c r="C710" s="196" t="s">
        <v>752</v>
      </c>
      <c r="D710" s="197" t="s">
        <v>752</v>
      </c>
      <c r="E710" s="198" t="s">
        <v>574</v>
      </c>
      <c r="F710" s="199">
        <v>420.46899999999999</v>
      </c>
      <c r="H710" s="33"/>
    </row>
    <row r="711" spans="2:8" s="1" customFormat="1" ht="16.899999999999999" customHeight="1">
      <c r="B711" s="33"/>
      <c r="C711" s="200" t="s">
        <v>21</v>
      </c>
      <c r="D711" s="200" t="s">
        <v>906</v>
      </c>
      <c r="E711" s="18" t="s">
        <v>21</v>
      </c>
      <c r="F711" s="201">
        <v>0</v>
      </c>
      <c r="H711" s="33"/>
    </row>
    <row r="712" spans="2:8" s="1" customFormat="1" ht="16.899999999999999" customHeight="1">
      <c r="B712" s="33"/>
      <c r="C712" s="200" t="s">
        <v>21</v>
      </c>
      <c r="D712" s="200" t="s">
        <v>965</v>
      </c>
      <c r="E712" s="18" t="s">
        <v>21</v>
      </c>
      <c r="F712" s="201">
        <v>38.674999999999997</v>
      </c>
      <c r="H712" s="33"/>
    </row>
    <row r="713" spans="2:8" s="1" customFormat="1" ht="16.899999999999999" customHeight="1">
      <c r="B713" s="33"/>
      <c r="C713" s="200" t="s">
        <v>21</v>
      </c>
      <c r="D713" s="200" t="s">
        <v>966</v>
      </c>
      <c r="E713" s="18" t="s">
        <v>21</v>
      </c>
      <c r="F713" s="201">
        <v>153.84200000000001</v>
      </c>
      <c r="H713" s="33"/>
    </row>
    <row r="714" spans="2:8" s="1" customFormat="1" ht="16.899999999999999" customHeight="1">
      <c r="B714" s="33"/>
      <c r="C714" s="200" t="s">
        <v>21</v>
      </c>
      <c r="D714" s="200" t="s">
        <v>913</v>
      </c>
      <c r="E714" s="18" t="s">
        <v>21</v>
      </c>
      <c r="F714" s="201">
        <v>0</v>
      </c>
      <c r="H714" s="33"/>
    </row>
    <row r="715" spans="2:8" s="1" customFormat="1" ht="16.899999999999999" customHeight="1">
      <c r="B715" s="33"/>
      <c r="C715" s="200" t="s">
        <v>21</v>
      </c>
      <c r="D715" s="200" t="s">
        <v>967</v>
      </c>
      <c r="E715" s="18" t="s">
        <v>21</v>
      </c>
      <c r="F715" s="201">
        <v>53.783999999999999</v>
      </c>
      <c r="H715" s="33"/>
    </row>
    <row r="716" spans="2:8" s="1" customFormat="1" ht="16.899999999999999" customHeight="1">
      <c r="B716" s="33"/>
      <c r="C716" s="200" t="s">
        <v>21</v>
      </c>
      <c r="D716" s="200" t="s">
        <v>968</v>
      </c>
      <c r="E716" s="18" t="s">
        <v>21</v>
      </c>
      <c r="F716" s="201">
        <v>10.167999999999999</v>
      </c>
      <c r="H716" s="33"/>
    </row>
    <row r="717" spans="2:8" s="1" customFormat="1" ht="16.899999999999999" customHeight="1">
      <c r="B717" s="33"/>
      <c r="C717" s="200" t="s">
        <v>21</v>
      </c>
      <c r="D717" s="200" t="s">
        <v>969</v>
      </c>
      <c r="E717" s="18" t="s">
        <v>21</v>
      </c>
      <c r="F717" s="201">
        <v>164</v>
      </c>
      <c r="H717" s="33"/>
    </row>
    <row r="718" spans="2:8" s="1" customFormat="1" ht="16.899999999999999" customHeight="1">
      <c r="B718" s="33"/>
      <c r="C718" s="200" t="s">
        <v>752</v>
      </c>
      <c r="D718" s="200" t="s">
        <v>837</v>
      </c>
      <c r="E718" s="18" t="s">
        <v>21</v>
      </c>
      <c r="F718" s="201">
        <v>420.46899999999999</v>
      </c>
      <c r="H718" s="33"/>
    </row>
    <row r="719" spans="2:8" s="1" customFormat="1" ht="16.899999999999999" customHeight="1">
      <c r="B719" s="33"/>
      <c r="C719" s="202" t="s">
        <v>2927</v>
      </c>
      <c r="H719" s="33"/>
    </row>
    <row r="720" spans="2:8" s="1" customFormat="1" ht="16.899999999999999" customHeight="1">
      <c r="B720" s="33"/>
      <c r="C720" s="200" t="s">
        <v>960</v>
      </c>
      <c r="D720" s="200" t="s">
        <v>961</v>
      </c>
      <c r="E720" s="18" t="s">
        <v>574</v>
      </c>
      <c r="F720" s="201">
        <v>420.46899999999999</v>
      </c>
      <c r="H720" s="33"/>
    </row>
    <row r="721" spans="2:8" s="1" customFormat="1" ht="16.899999999999999" customHeight="1">
      <c r="B721" s="33"/>
      <c r="C721" s="200" t="s">
        <v>946</v>
      </c>
      <c r="D721" s="200" t="s">
        <v>947</v>
      </c>
      <c r="E721" s="18" t="s">
        <v>590</v>
      </c>
      <c r="F721" s="201">
        <v>4098.82</v>
      </c>
      <c r="H721" s="33"/>
    </row>
    <row r="722" spans="2:8" s="1" customFormat="1" ht="16.899999999999999" customHeight="1">
      <c r="B722" s="33"/>
      <c r="C722" s="200" t="s">
        <v>953</v>
      </c>
      <c r="D722" s="200" t="s">
        <v>954</v>
      </c>
      <c r="E722" s="18" t="s">
        <v>574</v>
      </c>
      <c r="F722" s="201">
        <v>1239.9469999999999</v>
      </c>
      <c r="H722" s="33"/>
    </row>
    <row r="723" spans="2:8" s="1" customFormat="1" ht="16.899999999999999" customHeight="1">
      <c r="B723" s="33"/>
      <c r="C723" s="196" t="s">
        <v>755</v>
      </c>
      <c r="D723" s="197" t="s">
        <v>756</v>
      </c>
      <c r="E723" s="198" t="s">
        <v>574</v>
      </c>
      <c r="F723" s="199">
        <v>63.951999999999998</v>
      </c>
      <c r="H723" s="33"/>
    </row>
    <row r="724" spans="2:8" s="1" customFormat="1" ht="16.899999999999999" customHeight="1">
      <c r="B724" s="33"/>
      <c r="C724" s="200" t="s">
        <v>21</v>
      </c>
      <c r="D724" s="200" t="s">
        <v>913</v>
      </c>
      <c r="E724" s="18" t="s">
        <v>21</v>
      </c>
      <c r="F724" s="201">
        <v>0</v>
      </c>
      <c r="H724" s="33"/>
    </row>
    <row r="725" spans="2:8" s="1" customFormat="1" ht="16.899999999999999" customHeight="1">
      <c r="B725" s="33"/>
      <c r="C725" s="200" t="s">
        <v>21</v>
      </c>
      <c r="D725" s="200" t="s">
        <v>967</v>
      </c>
      <c r="E725" s="18" t="s">
        <v>21</v>
      </c>
      <c r="F725" s="201">
        <v>53.783999999999999</v>
      </c>
      <c r="H725" s="33"/>
    </row>
    <row r="726" spans="2:8" s="1" customFormat="1" ht="16.899999999999999" customHeight="1">
      <c r="B726" s="33"/>
      <c r="C726" s="200" t="s">
        <v>21</v>
      </c>
      <c r="D726" s="200" t="s">
        <v>968</v>
      </c>
      <c r="E726" s="18" t="s">
        <v>21</v>
      </c>
      <c r="F726" s="201">
        <v>10.167999999999999</v>
      </c>
      <c r="H726" s="33"/>
    </row>
    <row r="727" spans="2:8" s="1" customFormat="1" ht="16.899999999999999" customHeight="1">
      <c r="B727" s="33"/>
      <c r="C727" s="200" t="s">
        <v>755</v>
      </c>
      <c r="D727" s="200" t="s">
        <v>895</v>
      </c>
      <c r="E727" s="18" t="s">
        <v>21</v>
      </c>
      <c r="F727" s="201">
        <v>63.951999999999998</v>
      </c>
      <c r="H727" s="33"/>
    </row>
    <row r="728" spans="2:8" s="1" customFormat="1" ht="16.899999999999999" customHeight="1">
      <c r="B728" s="33"/>
      <c r="C728" s="202" t="s">
        <v>2927</v>
      </c>
      <c r="H728" s="33"/>
    </row>
    <row r="729" spans="2:8" s="1" customFormat="1" ht="16.899999999999999" customHeight="1">
      <c r="B729" s="33"/>
      <c r="C729" s="200" t="s">
        <v>960</v>
      </c>
      <c r="D729" s="200" t="s">
        <v>961</v>
      </c>
      <c r="E729" s="18" t="s">
        <v>574</v>
      </c>
      <c r="F729" s="201">
        <v>420.46899999999999</v>
      </c>
      <c r="H729" s="33"/>
    </row>
    <row r="730" spans="2:8" s="1" customFormat="1" ht="16.899999999999999" customHeight="1">
      <c r="B730" s="33"/>
      <c r="C730" s="200" t="s">
        <v>937</v>
      </c>
      <c r="D730" s="200" t="s">
        <v>938</v>
      </c>
      <c r="E730" s="18" t="s">
        <v>574</v>
      </c>
      <c r="F730" s="201">
        <v>1510.4</v>
      </c>
      <c r="H730" s="33"/>
    </row>
    <row r="731" spans="2:8" s="1" customFormat="1" ht="16.899999999999999" customHeight="1">
      <c r="B731" s="33"/>
      <c r="C731" s="196" t="s">
        <v>763</v>
      </c>
      <c r="D731" s="197" t="s">
        <v>764</v>
      </c>
      <c r="E731" s="198" t="s">
        <v>574</v>
      </c>
      <c r="F731" s="199">
        <v>192.517</v>
      </c>
      <c r="H731" s="33"/>
    </row>
    <row r="732" spans="2:8" s="1" customFormat="1" ht="16.899999999999999" customHeight="1">
      <c r="B732" s="33"/>
      <c r="C732" s="200" t="s">
        <v>21</v>
      </c>
      <c r="D732" s="200" t="s">
        <v>906</v>
      </c>
      <c r="E732" s="18" t="s">
        <v>21</v>
      </c>
      <c r="F732" s="201">
        <v>0</v>
      </c>
      <c r="H732" s="33"/>
    </row>
    <row r="733" spans="2:8" s="1" customFormat="1" ht="16.899999999999999" customHeight="1">
      <c r="B733" s="33"/>
      <c r="C733" s="200" t="s">
        <v>21</v>
      </c>
      <c r="D733" s="200" t="s">
        <v>965</v>
      </c>
      <c r="E733" s="18" t="s">
        <v>21</v>
      </c>
      <c r="F733" s="201">
        <v>38.674999999999997</v>
      </c>
      <c r="H733" s="33"/>
    </row>
    <row r="734" spans="2:8" s="1" customFormat="1" ht="16.899999999999999" customHeight="1">
      <c r="B734" s="33"/>
      <c r="C734" s="200" t="s">
        <v>21</v>
      </c>
      <c r="D734" s="200" t="s">
        <v>966</v>
      </c>
      <c r="E734" s="18" t="s">
        <v>21</v>
      </c>
      <c r="F734" s="201">
        <v>153.84200000000001</v>
      </c>
      <c r="H734" s="33"/>
    </row>
    <row r="735" spans="2:8" s="1" customFormat="1" ht="16.899999999999999" customHeight="1">
      <c r="B735" s="33"/>
      <c r="C735" s="200" t="s">
        <v>763</v>
      </c>
      <c r="D735" s="200" t="s">
        <v>895</v>
      </c>
      <c r="E735" s="18" t="s">
        <v>21</v>
      </c>
      <c r="F735" s="201">
        <v>192.517</v>
      </c>
      <c r="H735" s="33"/>
    </row>
    <row r="736" spans="2:8" s="1" customFormat="1" ht="16.899999999999999" customHeight="1">
      <c r="B736" s="33"/>
      <c r="C736" s="202" t="s">
        <v>2927</v>
      </c>
      <c r="H736" s="33"/>
    </row>
    <row r="737" spans="2:8" s="1" customFormat="1" ht="16.899999999999999" customHeight="1">
      <c r="B737" s="33"/>
      <c r="C737" s="200" t="s">
        <v>960</v>
      </c>
      <c r="D737" s="200" t="s">
        <v>961</v>
      </c>
      <c r="E737" s="18" t="s">
        <v>574</v>
      </c>
      <c r="F737" s="201">
        <v>420.46899999999999</v>
      </c>
      <c r="H737" s="33"/>
    </row>
    <row r="738" spans="2:8" s="1" customFormat="1" ht="16.899999999999999" customHeight="1">
      <c r="B738" s="33"/>
      <c r="C738" s="200" t="s">
        <v>926</v>
      </c>
      <c r="D738" s="200" t="s">
        <v>927</v>
      </c>
      <c r="E738" s="18" t="s">
        <v>574</v>
      </c>
      <c r="F738" s="201">
        <v>2177.9630000000002</v>
      </c>
      <c r="H738" s="33"/>
    </row>
    <row r="739" spans="2:8" s="1" customFormat="1" ht="16.899999999999999" customHeight="1">
      <c r="B739" s="33"/>
      <c r="C739" s="196" t="s">
        <v>767</v>
      </c>
      <c r="D739" s="197" t="s">
        <v>768</v>
      </c>
      <c r="E739" s="198" t="s">
        <v>484</v>
      </c>
      <c r="F739" s="199">
        <v>1246</v>
      </c>
      <c r="H739" s="33"/>
    </row>
    <row r="740" spans="2:8" s="1" customFormat="1" ht="16.899999999999999" customHeight="1">
      <c r="B740" s="33"/>
      <c r="C740" s="200" t="s">
        <v>21</v>
      </c>
      <c r="D740" s="200" t="s">
        <v>834</v>
      </c>
      <c r="E740" s="18" t="s">
        <v>21</v>
      </c>
      <c r="F740" s="201">
        <v>0</v>
      </c>
      <c r="H740" s="33"/>
    </row>
    <row r="741" spans="2:8" s="1" customFormat="1" ht="16.899999999999999" customHeight="1">
      <c r="B741" s="33"/>
      <c r="C741" s="200" t="s">
        <v>767</v>
      </c>
      <c r="D741" s="200" t="s">
        <v>835</v>
      </c>
      <c r="E741" s="18" t="s">
        <v>21</v>
      </c>
      <c r="F741" s="201">
        <v>1246</v>
      </c>
      <c r="H741" s="33"/>
    </row>
    <row r="742" spans="2:8" s="1" customFormat="1" ht="16.899999999999999" customHeight="1">
      <c r="B742" s="33"/>
      <c r="C742" s="202" t="s">
        <v>2927</v>
      </c>
      <c r="H742" s="33"/>
    </row>
    <row r="743" spans="2:8" s="1" customFormat="1" ht="16.899999999999999" customHeight="1">
      <c r="B743" s="33"/>
      <c r="C743" s="200" t="s">
        <v>829</v>
      </c>
      <c r="D743" s="200" t="s">
        <v>830</v>
      </c>
      <c r="E743" s="18" t="s">
        <v>484</v>
      </c>
      <c r="F743" s="201">
        <v>2649.3</v>
      </c>
      <c r="H743" s="33"/>
    </row>
    <row r="744" spans="2:8" s="1" customFormat="1" ht="16.899999999999999" customHeight="1">
      <c r="B744" s="33"/>
      <c r="C744" s="200" t="s">
        <v>1820</v>
      </c>
      <c r="D744" s="200" t="s">
        <v>1821</v>
      </c>
      <c r="E744" s="18" t="s">
        <v>590</v>
      </c>
      <c r="F744" s="201">
        <v>2174.145</v>
      </c>
      <c r="H744" s="33"/>
    </row>
    <row r="745" spans="2:8" s="1" customFormat="1" ht="16.899999999999999" customHeight="1">
      <c r="B745" s="33"/>
      <c r="C745" s="196" t="s">
        <v>771</v>
      </c>
      <c r="D745" s="197" t="s">
        <v>772</v>
      </c>
      <c r="E745" s="198" t="s">
        <v>484</v>
      </c>
      <c r="F745" s="199">
        <v>1403.3</v>
      </c>
      <c r="H745" s="33"/>
    </row>
    <row r="746" spans="2:8" s="1" customFormat="1" ht="16.899999999999999" customHeight="1">
      <c r="B746" s="33"/>
      <c r="C746" s="200" t="s">
        <v>771</v>
      </c>
      <c r="D746" s="200" t="s">
        <v>836</v>
      </c>
      <c r="E746" s="18" t="s">
        <v>21</v>
      </c>
      <c r="F746" s="201">
        <v>1403.3</v>
      </c>
      <c r="H746" s="33"/>
    </row>
    <row r="747" spans="2:8" s="1" customFormat="1" ht="16.899999999999999" customHeight="1">
      <c r="B747" s="33"/>
      <c r="C747" s="202" t="s">
        <v>2927</v>
      </c>
      <c r="H747" s="33"/>
    </row>
    <row r="748" spans="2:8" s="1" customFormat="1" ht="16.899999999999999" customHeight="1">
      <c r="B748" s="33"/>
      <c r="C748" s="200" t="s">
        <v>829</v>
      </c>
      <c r="D748" s="200" t="s">
        <v>830</v>
      </c>
      <c r="E748" s="18" t="s">
        <v>484</v>
      </c>
      <c r="F748" s="201">
        <v>2649.3</v>
      </c>
      <c r="H748" s="33"/>
    </row>
    <row r="749" spans="2:8" s="1" customFormat="1" ht="16.899999999999999" customHeight="1">
      <c r="B749" s="33"/>
      <c r="C749" s="200" t="s">
        <v>1820</v>
      </c>
      <c r="D749" s="200" t="s">
        <v>1821</v>
      </c>
      <c r="E749" s="18" t="s">
        <v>590</v>
      </c>
      <c r="F749" s="201">
        <v>2174.145</v>
      </c>
      <c r="H749" s="33"/>
    </row>
    <row r="750" spans="2:8" s="1" customFormat="1" ht="16.899999999999999" customHeight="1">
      <c r="B750" s="33"/>
      <c r="C750" s="196" t="s">
        <v>696</v>
      </c>
      <c r="D750" s="197" t="s">
        <v>697</v>
      </c>
      <c r="E750" s="198" t="s">
        <v>574</v>
      </c>
      <c r="F750" s="199">
        <v>-164</v>
      </c>
      <c r="H750" s="33"/>
    </row>
    <row r="751" spans="2:8" s="1" customFormat="1" ht="16.899999999999999" customHeight="1">
      <c r="B751" s="33"/>
      <c r="C751" s="200" t="s">
        <v>21</v>
      </c>
      <c r="D751" s="200" t="s">
        <v>982</v>
      </c>
      <c r="E751" s="18" t="s">
        <v>21</v>
      </c>
      <c r="F751" s="201">
        <v>0</v>
      </c>
      <c r="H751" s="33"/>
    </row>
    <row r="752" spans="2:8" s="1" customFormat="1" ht="16.899999999999999" customHeight="1">
      <c r="B752" s="33"/>
      <c r="C752" s="200" t="s">
        <v>696</v>
      </c>
      <c r="D752" s="200" t="s">
        <v>983</v>
      </c>
      <c r="E752" s="18" t="s">
        <v>21</v>
      </c>
      <c r="F752" s="201">
        <v>-164</v>
      </c>
      <c r="H752" s="33"/>
    </row>
    <row r="753" spans="2:8" s="1" customFormat="1" ht="16.899999999999999" customHeight="1">
      <c r="B753" s="33"/>
      <c r="C753" s="202" t="s">
        <v>2927</v>
      </c>
      <c r="H753" s="33"/>
    </row>
    <row r="754" spans="2:8" s="1" customFormat="1" ht="16.899999999999999" customHeight="1">
      <c r="B754" s="33"/>
      <c r="C754" s="200" t="s">
        <v>970</v>
      </c>
      <c r="D754" s="200" t="s">
        <v>961</v>
      </c>
      <c r="E754" s="18" t="s">
        <v>574</v>
      </c>
      <c r="F754" s="201">
        <v>569.79</v>
      </c>
      <c r="H754" s="33"/>
    </row>
    <row r="755" spans="2:8" s="1" customFormat="1" ht="16.899999999999999" customHeight="1">
      <c r="B755" s="33"/>
      <c r="C755" s="200" t="s">
        <v>960</v>
      </c>
      <c r="D755" s="200" t="s">
        <v>961</v>
      </c>
      <c r="E755" s="18" t="s">
        <v>574</v>
      </c>
      <c r="F755" s="201">
        <v>420.46899999999999</v>
      </c>
      <c r="H755" s="33"/>
    </row>
    <row r="756" spans="2:8" s="1" customFormat="1" ht="16.899999999999999" customHeight="1">
      <c r="B756" s="33"/>
      <c r="C756" s="196" t="s">
        <v>806</v>
      </c>
      <c r="D756" s="197" t="s">
        <v>806</v>
      </c>
      <c r="E756" s="198" t="s">
        <v>574</v>
      </c>
      <c r="F756" s="199">
        <v>2342.183</v>
      </c>
      <c r="H756" s="33"/>
    </row>
    <row r="757" spans="2:8" s="1" customFormat="1" ht="16.899999999999999" customHeight="1">
      <c r="B757" s="33"/>
      <c r="C757" s="200" t="s">
        <v>21</v>
      </c>
      <c r="D757" s="200" t="s">
        <v>598</v>
      </c>
      <c r="E757" s="18" t="s">
        <v>21</v>
      </c>
      <c r="F757" s="201">
        <v>772.8</v>
      </c>
      <c r="H757" s="33"/>
    </row>
    <row r="758" spans="2:8" s="1" customFormat="1" ht="16.899999999999999" customHeight="1">
      <c r="B758" s="33"/>
      <c r="C758" s="200" t="s">
        <v>21</v>
      </c>
      <c r="D758" s="200" t="s">
        <v>626</v>
      </c>
      <c r="E758" s="18" t="s">
        <v>21</v>
      </c>
      <c r="F758" s="201">
        <v>1792.9369999999999</v>
      </c>
      <c r="H758" s="33"/>
    </row>
    <row r="759" spans="2:8" s="1" customFormat="1" ht="16.899999999999999" customHeight="1">
      <c r="B759" s="33"/>
      <c r="C759" s="200" t="s">
        <v>21</v>
      </c>
      <c r="D759" s="200" t="s">
        <v>811</v>
      </c>
      <c r="E759" s="18" t="s">
        <v>21</v>
      </c>
      <c r="F759" s="201">
        <v>196.91499999999999</v>
      </c>
      <c r="H759" s="33"/>
    </row>
    <row r="760" spans="2:8" s="1" customFormat="1" ht="16.899999999999999" customHeight="1">
      <c r="B760" s="33"/>
      <c r="C760" s="200" t="s">
        <v>21</v>
      </c>
      <c r="D760" s="200" t="s">
        <v>951</v>
      </c>
      <c r="E760" s="18" t="s">
        <v>21</v>
      </c>
      <c r="F760" s="201">
        <v>-420.46899999999999</v>
      </c>
      <c r="H760" s="33"/>
    </row>
    <row r="761" spans="2:8" s="1" customFormat="1" ht="16.899999999999999" customHeight="1">
      <c r="B761" s="33"/>
      <c r="C761" s="200" t="s">
        <v>806</v>
      </c>
      <c r="D761" s="200" t="s">
        <v>837</v>
      </c>
      <c r="E761" s="18" t="s">
        <v>21</v>
      </c>
      <c r="F761" s="201">
        <v>2342.183</v>
      </c>
      <c r="H761" s="33"/>
    </row>
    <row r="762" spans="2:8" s="1" customFormat="1" ht="16.899999999999999" customHeight="1">
      <c r="B762" s="33"/>
      <c r="C762" s="202" t="s">
        <v>2927</v>
      </c>
      <c r="H762" s="33"/>
    </row>
    <row r="763" spans="2:8" s="1" customFormat="1" ht="16.899999999999999" customHeight="1">
      <c r="B763" s="33"/>
      <c r="C763" s="200" t="s">
        <v>946</v>
      </c>
      <c r="D763" s="200" t="s">
        <v>947</v>
      </c>
      <c r="E763" s="18" t="s">
        <v>590</v>
      </c>
      <c r="F763" s="201">
        <v>4098.82</v>
      </c>
      <c r="H763" s="33"/>
    </row>
    <row r="764" spans="2:8" s="1" customFormat="1" ht="16.899999999999999" customHeight="1">
      <c r="B764" s="33"/>
      <c r="C764" s="196" t="s">
        <v>786</v>
      </c>
      <c r="D764" s="197" t="s">
        <v>787</v>
      </c>
      <c r="E764" s="198" t="s">
        <v>144</v>
      </c>
      <c r="F764" s="199">
        <v>41380.14</v>
      </c>
      <c r="H764" s="33"/>
    </row>
    <row r="765" spans="2:8" s="1" customFormat="1" ht="16.899999999999999" customHeight="1">
      <c r="B765" s="33"/>
      <c r="C765" s="200" t="s">
        <v>786</v>
      </c>
      <c r="D765" s="200" t="s">
        <v>2016</v>
      </c>
      <c r="E765" s="18" t="s">
        <v>21</v>
      </c>
      <c r="F765" s="201">
        <v>41380.14</v>
      </c>
      <c r="H765" s="33"/>
    </row>
    <row r="766" spans="2:8" s="1" customFormat="1" ht="16.899999999999999" customHeight="1">
      <c r="B766" s="33"/>
      <c r="C766" s="202" t="s">
        <v>2927</v>
      </c>
      <c r="H766" s="33"/>
    </row>
    <row r="767" spans="2:8" s="1" customFormat="1" ht="16.899999999999999" customHeight="1">
      <c r="B767" s="33"/>
      <c r="C767" s="200" t="s">
        <v>2012</v>
      </c>
      <c r="D767" s="200" t="s">
        <v>2013</v>
      </c>
      <c r="E767" s="18" t="s">
        <v>144</v>
      </c>
      <c r="F767" s="201">
        <v>41380.14</v>
      </c>
      <c r="H767" s="33"/>
    </row>
    <row r="768" spans="2:8" s="1" customFormat="1" ht="16.899999999999999" customHeight="1">
      <c r="B768" s="33"/>
      <c r="C768" s="200" t="s">
        <v>1993</v>
      </c>
      <c r="D768" s="200" t="s">
        <v>1994</v>
      </c>
      <c r="E768" s="18" t="s">
        <v>144</v>
      </c>
      <c r="F768" s="201">
        <v>63494.411</v>
      </c>
      <c r="H768" s="33"/>
    </row>
    <row r="769" spans="2:8" s="1" customFormat="1" ht="16.899999999999999" customHeight="1">
      <c r="B769" s="33"/>
      <c r="C769" s="196" t="s">
        <v>581</v>
      </c>
      <c r="D769" s="197" t="s">
        <v>581</v>
      </c>
      <c r="E769" s="198" t="s">
        <v>484</v>
      </c>
      <c r="F769" s="199">
        <v>3212.35</v>
      </c>
      <c r="H769" s="33"/>
    </row>
    <row r="770" spans="2:8" s="1" customFormat="1" ht="16.899999999999999" customHeight="1">
      <c r="B770" s="33"/>
      <c r="C770" s="200" t="s">
        <v>21</v>
      </c>
      <c r="D770" s="200" t="s">
        <v>1313</v>
      </c>
      <c r="E770" s="18" t="s">
        <v>21</v>
      </c>
      <c r="F770" s="201">
        <v>0</v>
      </c>
      <c r="H770" s="33"/>
    </row>
    <row r="771" spans="2:8" s="1" customFormat="1" ht="16.899999999999999" customHeight="1">
      <c r="B771" s="33"/>
      <c r="C771" s="200" t="s">
        <v>21</v>
      </c>
      <c r="D771" s="200" t="s">
        <v>1314</v>
      </c>
      <c r="E771" s="18" t="s">
        <v>21</v>
      </c>
      <c r="F771" s="201">
        <v>0</v>
      </c>
      <c r="H771" s="33"/>
    </row>
    <row r="772" spans="2:8" s="1" customFormat="1" ht="16.899999999999999" customHeight="1">
      <c r="B772" s="33"/>
      <c r="C772" s="200" t="s">
        <v>21</v>
      </c>
      <c r="D772" s="200" t="s">
        <v>1315</v>
      </c>
      <c r="E772" s="18" t="s">
        <v>21</v>
      </c>
      <c r="F772" s="201">
        <v>209.95</v>
      </c>
      <c r="H772" s="33"/>
    </row>
    <row r="773" spans="2:8" s="1" customFormat="1" ht="16.899999999999999" customHeight="1">
      <c r="B773" s="33"/>
      <c r="C773" s="200" t="s">
        <v>21</v>
      </c>
      <c r="D773" s="200" t="s">
        <v>1316</v>
      </c>
      <c r="E773" s="18" t="s">
        <v>21</v>
      </c>
      <c r="F773" s="201">
        <v>757.35</v>
      </c>
      <c r="H773" s="33"/>
    </row>
    <row r="774" spans="2:8" s="1" customFormat="1" ht="16.899999999999999" customHeight="1">
      <c r="B774" s="33"/>
      <c r="C774" s="200" t="s">
        <v>21</v>
      </c>
      <c r="D774" s="200" t="s">
        <v>1317</v>
      </c>
      <c r="E774" s="18" t="s">
        <v>21</v>
      </c>
      <c r="F774" s="201">
        <v>0</v>
      </c>
      <c r="H774" s="33"/>
    </row>
    <row r="775" spans="2:8" s="1" customFormat="1" ht="16.899999999999999" customHeight="1">
      <c r="B775" s="33"/>
      <c r="C775" s="200" t="s">
        <v>21</v>
      </c>
      <c r="D775" s="200" t="s">
        <v>1318</v>
      </c>
      <c r="E775" s="18" t="s">
        <v>21</v>
      </c>
      <c r="F775" s="201">
        <v>614.79999999999995</v>
      </c>
      <c r="H775" s="33"/>
    </row>
    <row r="776" spans="2:8" s="1" customFormat="1" ht="16.899999999999999" customHeight="1">
      <c r="B776" s="33"/>
      <c r="C776" s="200" t="s">
        <v>593</v>
      </c>
      <c r="D776" s="200" t="s">
        <v>1319</v>
      </c>
      <c r="E776" s="18" t="s">
        <v>21</v>
      </c>
      <c r="F776" s="201">
        <v>416.8</v>
      </c>
      <c r="H776" s="33"/>
    </row>
    <row r="777" spans="2:8" s="1" customFormat="1" ht="16.899999999999999" customHeight="1">
      <c r="B777" s="33"/>
      <c r="C777" s="200" t="s">
        <v>21</v>
      </c>
      <c r="D777" s="200" t="s">
        <v>1320</v>
      </c>
      <c r="E777" s="18" t="s">
        <v>21</v>
      </c>
      <c r="F777" s="201">
        <v>720.05</v>
      </c>
      <c r="H777" s="33"/>
    </row>
    <row r="778" spans="2:8" s="1" customFormat="1" ht="16.899999999999999" customHeight="1">
      <c r="B778" s="33"/>
      <c r="C778" s="200" t="s">
        <v>21</v>
      </c>
      <c r="D778" s="200" t="s">
        <v>1321</v>
      </c>
      <c r="E778" s="18" t="s">
        <v>21</v>
      </c>
      <c r="F778" s="201">
        <v>0</v>
      </c>
      <c r="H778" s="33"/>
    </row>
    <row r="779" spans="2:8" s="1" customFormat="1" ht="16.899999999999999" customHeight="1">
      <c r="B779" s="33"/>
      <c r="C779" s="200" t="s">
        <v>21</v>
      </c>
      <c r="D779" s="200" t="s">
        <v>1322</v>
      </c>
      <c r="E779" s="18" t="s">
        <v>21</v>
      </c>
      <c r="F779" s="201">
        <v>217.5</v>
      </c>
      <c r="H779" s="33"/>
    </row>
    <row r="780" spans="2:8" s="1" customFormat="1" ht="16.899999999999999" customHeight="1">
      <c r="B780" s="33"/>
      <c r="C780" s="200" t="s">
        <v>21</v>
      </c>
      <c r="D780" s="200" t="s">
        <v>1323</v>
      </c>
      <c r="E780" s="18" t="s">
        <v>21</v>
      </c>
      <c r="F780" s="201">
        <v>0</v>
      </c>
      <c r="H780" s="33"/>
    </row>
    <row r="781" spans="2:8" s="1" customFormat="1" ht="16.899999999999999" customHeight="1">
      <c r="B781" s="33"/>
      <c r="C781" s="200" t="s">
        <v>21</v>
      </c>
      <c r="D781" s="200" t="s">
        <v>1324</v>
      </c>
      <c r="E781" s="18" t="s">
        <v>21</v>
      </c>
      <c r="F781" s="201">
        <v>275.89999999999998</v>
      </c>
      <c r="H781" s="33"/>
    </row>
    <row r="782" spans="2:8" s="1" customFormat="1" ht="16.899999999999999" customHeight="1">
      <c r="B782" s="33"/>
      <c r="C782" s="200" t="s">
        <v>581</v>
      </c>
      <c r="D782" s="200" t="s">
        <v>837</v>
      </c>
      <c r="E782" s="18" t="s">
        <v>21</v>
      </c>
      <c r="F782" s="201">
        <v>3212.35</v>
      </c>
      <c r="H782" s="33"/>
    </row>
    <row r="783" spans="2:8" s="1" customFormat="1" ht="16.899999999999999" customHeight="1">
      <c r="B783" s="33"/>
      <c r="C783" s="202" t="s">
        <v>2927</v>
      </c>
      <c r="H783" s="33"/>
    </row>
    <row r="784" spans="2:8" s="1" customFormat="1" ht="16.899999999999999" customHeight="1">
      <c r="B784" s="33"/>
      <c r="C784" s="200" t="s">
        <v>1309</v>
      </c>
      <c r="D784" s="200" t="s">
        <v>1310</v>
      </c>
      <c r="E784" s="18" t="s">
        <v>484</v>
      </c>
      <c r="F784" s="201">
        <v>3212.35</v>
      </c>
      <c r="H784" s="33"/>
    </row>
    <row r="785" spans="2:8" s="1" customFormat="1" ht="16.899999999999999" customHeight="1">
      <c r="B785" s="33"/>
      <c r="C785" s="200" t="s">
        <v>1901</v>
      </c>
      <c r="D785" s="200" t="s">
        <v>1902</v>
      </c>
      <c r="E785" s="18" t="s">
        <v>574</v>
      </c>
      <c r="F785" s="201">
        <v>1593.15</v>
      </c>
      <c r="H785" s="33"/>
    </row>
    <row r="786" spans="2:8" s="1" customFormat="1" ht="16.899999999999999" customHeight="1">
      <c r="B786" s="33"/>
      <c r="C786" s="196" t="s">
        <v>573</v>
      </c>
      <c r="D786" s="197" t="s">
        <v>573</v>
      </c>
      <c r="E786" s="198" t="s">
        <v>574</v>
      </c>
      <c r="F786" s="199">
        <v>423.11700000000002</v>
      </c>
      <c r="H786" s="33"/>
    </row>
    <row r="787" spans="2:8" s="1" customFormat="1" ht="16.899999999999999" customHeight="1">
      <c r="B787" s="33"/>
      <c r="C787" s="200" t="s">
        <v>21</v>
      </c>
      <c r="D787" s="200" t="s">
        <v>1123</v>
      </c>
      <c r="E787" s="18" t="s">
        <v>21</v>
      </c>
      <c r="F787" s="201">
        <v>0</v>
      </c>
      <c r="H787" s="33"/>
    </row>
    <row r="788" spans="2:8" s="1" customFormat="1" ht="16.899999999999999" customHeight="1">
      <c r="B788" s="33"/>
      <c r="C788" s="200" t="s">
        <v>21</v>
      </c>
      <c r="D788" s="200" t="s">
        <v>1124</v>
      </c>
      <c r="E788" s="18" t="s">
        <v>21</v>
      </c>
      <c r="F788" s="201">
        <v>0</v>
      </c>
      <c r="H788" s="33"/>
    </row>
    <row r="789" spans="2:8" s="1" customFormat="1" ht="16.899999999999999" customHeight="1">
      <c r="B789" s="33"/>
      <c r="C789" s="200" t="s">
        <v>21</v>
      </c>
      <c r="D789" s="200" t="s">
        <v>1125</v>
      </c>
      <c r="E789" s="18" t="s">
        <v>21</v>
      </c>
      <c r="F789" s="201">
        <v>2.7050000000000001</v>
      </c>
      <c r="H789" s="33"/>
    </row>
    <row r="790" spans="2:8" s="1" customFormat="1" ht="16.899999999999999" customHeight="1">
      <c r="B790" s="33"/>
      <c r="C790" s="200" t="s">
        <v>21</v>
      </c>
      <c r="D790" s="200" t="s">
        <v>1126</v>
      </c>
      <c r="E790" s="18" t="s">
        <v>21</v>
      </c>
      <c r="F790" s="201">
        <v>0</v>
      </c>
      <c r="H790" s="33"/>
    </row>
    <row r="791" spans="2:8" s="1" customFormat="1" ht="16.899999999999999" customHeight="1">
      <c r="B791" s="33"/>
      <c r="C791" s="200" t="s">
        <v>21</v>
      </c>
      <c r="D791" s="200" t="s">
        <v>1127</v>
      </c>
      <c r="E791" s="18" t="s">
        <v>21</v>
      </c>
      <c r="F791" s="201">
        <v>0</v>
      </c>
      <c r="H791" s="33"/>
    </row>
    <row r="792" spans="2:8" s="1" customFormat="1" ht="16.899999999999999" customHeight="1">
      <c r="B792" s="33"/>
      <c r="C792" s="200" t="s">
        <v>21</v>
      </c>
      <c r="D792" s="200" t="s">
        <v>1128</v>
      </c>
      <c r="E792" s="18" t="s">
        <v>21</v>
      </c>
      <c r="F792" s="201">
        <v>8.4410000000000007</v>
      </c>
      <c r="H792" s="33"/>
    </row>
    <row r="793" spans="2:8" s="1" customFormat="1" ht="16.899999999999999" customHeight="1">
      <c r="B793" s="33"/>
      <c r="C793" s="200" t="s">
        <v>744</v>
      </c>
      <c r="D793" s="200" t="s">
        <v>1129</v>
      </c>
      <c r="E793" s="18" t="s">
        <v>21</v>
      </c>
      <c r="F793" s="201">
        <v>3.24</v>
      </c>
      <c r="H793" s="33"/>
    </row>
    <row r="794" spans="2:8" s="1" customFormat="1" ht="16.899999999999999" customHeight="1">
      <c r="B794" s="33"/>
      <c r="C794" s="200" t="s">
        <v>21</v>
      </c>
      <c r="D794" s="200" t="s">
        <v>1130</v>
      </c>
      <c r="E794" s="18" t="s">
        <v>21</v>
      </c>
      <c r="F794" s="201">
        <v>0</v>
      </c>
      <c r="H794" s="33"/>
    </row>
    <row r="795" spans="2:8" s="1" customFormat="1" ht="16.899999999999999" customHeight="1">
      <c r="B795" s="33"/>
      <c r="C795" s="200" t="s">
        <v>21</v>
      </c>
      <c r="D795" s="200" t="s">
        <v>1131</v>
      </c>
      <c r="E795" s="18" t="s">
        <v>21</v>
      </c>
      <c r="F795" s="201">
        <v>2.4</v>
      </c>
      <c r="H795" s="33"/>
    </row>
    <row r="796" spans="2:8" s="1" customFormat="1" ht="16.899999999999999" customHeight="1">
      <c r="B796" s="33"/>
      <c r="C796" s="200" t="s">
        <v>21</v>
      </c>
      <c r="D796" s="200" t="s">
        <v>1132</v>
      </c>
      <c r="E796" s="18" t="s">
        <v>21</v>
      </c>
      <c r="F796" s="201">
        <v>0</v>
      </c>
      <c r="H796" s="33"/>
    </row>
    <row r="797" spans="2:8" s="1" customFormat="1" ht="16.899999999999999" customHeight="1">
      <c r="B797" s="33"/>
      <c r="C797" s="200" t="s">
        <v>21</v>
      </c>
      <c r="D797" s="200" t="s">
        <v>1133</v>
      </c>
      <c r="E797" s="18" t="s">
        <v>21</v>
      </c>
      <c r="F797" s="201">
        <v>2.8660000000000001</v>
      </c>
      <c r="H797" s="33"/>
    </row>
    <row r="798" spans="2:8" s="1" customFormat="1" ht="16.899999999999999" customHeight="1">
      <c r="B798" s="33"/>
      <c r="C798" s="200" t="s">
        <v>21</v>
      </c>
      <c r="D798" s="200" t="s">
        <v>1134</v>
      </c>
      <c r="E798" s="18" t="s">
        <v>21</v>
      </c>
      <c r="F798" s="201">
        <v>0</v>
      </c>
      <c r="H798" s="33"/>
    </row>
    <row r="799" spans="2:8" s="1" customFormat="1" ht="16.899999999999999" customHeight="1">
      <c r="B799" s="33"/>
      <c r="C799" s="200" t="s">
        <v>1135</v>
      </c>
      <c r="D799" s="200" t="s">
        <v>1136</v>
      </c>
      <c r="E799" s="18" t="s">
        <v>21</v>
      </c>
      <c r="F799" s="201">
        <v>1.2</v>
      </c>
      <c r="H799" s="33"/>
    </row>
    <row r="800" spans="2:8" s="1" customFormat="1" ht="16.899999999999999" customHeight="1">
      <c r="B800" s="33"/>
      <c r="C800" s="200" t="s">
        <v>21</v>
      </c>
      <c r="D800" s="200" t="s">
        <v>1137</v>
      </c>
      <c r="E800" s="18" t="s">
        <v>21</v>
      </c>
      <c r="F800" s="201">
        <v>0</v>
      </c>
      <c r="H800" s="33"/>
    </row>
    <row r="801" spans="2:8" s="1" customFormat="1" ht="16.899999999999999" customHeight="1">
      <c r="B801" s="33"/>
      <c r="C801" s="200" t="s">
        <v>717</v>
      </c>
      <c r="D801" s="200" t="s">
        <v>1138</v>
      </c>
      <c r="E801" s="18" t="s">
        <v>21</v>
      </c>
      <c r="F801" s="201">
        <v>3.4</v>
      </c>
      <c r="H801" s="33"/>
    </row>
    <row r="802" spans="2:8" s="1" customFormat="1" ht="16.899999999999999" customHeight="1">
      <c r="B802" s="33"/>
      <c r="C802" s="200" t="s">
        <v>21</v>
      </c>
      <c r="D802" s="200" t="s">
        <v>1139</v>
      </c>
      <c r="E802" s="18" t="s">
        <v>21</v>
      </c>
      <c r="F802" s="201">
        <v>0</v>
      </c>
      <c r="H802" s="33"/>
    </row>
    <row r="803" spans="2:8" s="1" customFormat="1" ht="16.899999999999999" customHeight="1">
      <c r="B803" s="33"/>
      <c r="C803" s="200" t="s">
        <v>21</v>
      </c>
      <c r="D803" s="200" t="s">
        <v>1140</v>
      </c>
      <c r="E803" s="18" t="s">
        <v>21</v>
      </c>
      <c r="F803" s="201">
        <v>20.2</v>
      </c>
      <c r="H803" s="33"/>
    </row>
    <row r="804" spans="2:8" s="1" customFormat="1" ht="16.899999999999999" customHeight="1">
      <c r="B804" s="33"/>
      <c r="C804" s="200" t="s">
        <v>21</v>
      </c>
      <c r="D804" s="200" t="s">
        <v>1141</v>
      </c>
      <c r="E804" s="18" t="s">
        <v>21</v>
      </c>
      <c r="F804" s="201">
        <v>0</v>
      </c>
      <c r="H804" s="33"/>
    </row>
    <row r="805" spans="2:8" s="1" customFormat="1" ht="16.899999999999999" customHeight="1">
      <c r="B805" s="33"/>
      <c r="C805" s="200" t="s">
        <v>21</v>
      </c>
      <c r="D805" s="200" t="s">
        <v>1142</v>
      </c>
      <c r="E805" s="18" t="s">
        <v>21</v>
      </c>
      <c r="F805" s="201">
        <v>0</v>
      </c>
      <c r="H805" s="33"/>
    </row>
    <row r="806" spans="2:8" s="1" customFormat="1" ht="16.899999999999999" customHeight="1">
      <c r="B806" s="33"/>
      <c r="C806" s="200" t="s">
        <v>21</v>
      </c>
      <c r="D806" s="200" t="s">
        <v>1143</v>
      </c>
      <c r="E806" s="18" t="s">
        <v>21</v>
      </c>
      <c r="F806" s="201">
        <v>165.137</v>
      </c>
      <c r="H806" s="33"/>
    </row>
    <row r="807" spans="2:8" s="1" customFormat="1" ht="16.899999999999999" customHeight="1">
      <c r="B807" s="33"/>
      <c r="C807" s="200" t="s">
        <v>21</v>
      </c>
      <c r="D807" s="200" t="s">
        <v>1144</v>
      </c>
      <c r="E807" s="18" t="s">
        <v>21</v>
      </c>
      <c r="F807" s="201">
        <v>1.04</v>
      </c>
      <c r="H807" s="33"/>
    </row>
    <row r="808" spans="2:8" s="1" customFormat="1" ht="16.899999999999999" customHeight="1">
      <c r="B808" s="33"/>
      <c r="C808" s="200" t="s">
        <v>21</v>
      </c>
      <c r="D808" s="200" t="s">
        <v>1145</v>
      </c>
      <c r="E808" s="18" t="s">
        <v>21</v>
      </c>
      <c r="F808" s="201">
        <v>0</v>
      </c>
      <c r="H808" s="33"/>
    </row>
    <row r="809" spans="2:8" s="1" customFormat="1" ht="16.899999999999999" customHeight="1">
      <c r="B809" s="33"/>
      <c r="C809" s="200" t="s">
        <v>21</v>
      </c>
      <c r="D809" s="200" t="s">
        <v>1146</v>
      </c>
      <c r="E809" s="18" t="s">
        <v>21</v>
      </c>
      <c r="F809" s="201">
        <v>165.66399999999999</v>
      </c>
      <c r="H809" s="33"/>
    </row>
    <row r="810" spans="2:8" s="1" customFormat="1" ht="16.899999999999999" customHeight="1">
      <c r="B810" s="33"/>
      <c r="C810" s="200" t="s">
        <v>21</v>
      </c>
      <c r="D810" s="200" t="s">
        <v>1147</v>
      </c>
      <c r="E810" s="18" t="s">
        <v>21</v>
      </c>
      <c r="F810" s="201">
        <v>18.263999999999999</v>
      </c>
      <c r="H810" s="33"/>
    </row>
    <row r="811" spans="2:8" s="1" customFormat="1" ht="16.899999999999999" customHeight="1">
      <c r="B811" s="33"/>
      <c r="C811" s="200" t="s">
        <v>21</v>
      </c>
      <c r="D811" s="200" t="s">
        <v>1148</v>
      </c>
      <c r="E811" s="18" t="s">
        <v>21</v>
      </c>
      <c r="F811" s="201">
        <v>1.56</v>
      </c>
      <c r="H811" s="33"/>
    </row>
    <row r="812" spans="2:8" s="1" customFormat="1" ht="16.899999999999999" customHeight="1">
      <c r="B812" s="33"/>
      <c r="C812" s="200" t="s">
        <v>21</v>
      </c>
      <c r="D812" s="200" t="s">
        <v>1149</v>
      </c>
      <c r="E812" s="18" t="s">
        <v>21</v>
      </c>
      <c r="F812" s="201">
        <v>0</v>
      </c>
      <c r="H812" s="33"/>
    </row>
    <row r="813" spans="2:8" s="1" customFormat="1" ht="16.899999999999999" customHeight="1">
      <c r="B813" s="33"/>
      <c r="C813" s="200" t="s">
        <v>21</v>
      </c>
      <c r="D813" s="200" t="s">
        <v>1150</v>
      </c>
      <c r="E813" s="18" t="s">
        <v>21</v>
      </c>
      <c r="F813" s="201">
        <v>27</v>
      </c>
      <c r="H813" s="33"/>
    </row>
    <row r="814" spans="2:8" s="1" customFormat="1" ht="16.899999999999999" customHeight="1">
      <c r="B814" s="33"/>
      <c r="C814" s="200" t="s">
        <v>573</v>
      </c>
      <c r="D814" s="200" t="s">
        <v>837</v>
      </c>
      <c r="E814" s="18" t="s">
        <v>21</v>
      </c>
      <c r="F814" s="201">
        <v>423.11700000000002</v>
      </c>
      <c r="H814" s="33"/>
    </row>
    <row r="815" spans="2:8" s="1" customFormat="1" ht="16.899999999999999" customHeight="1">
      <c r="B815" s="33"/>
      <c r="C815" s="202" t="s">
        <v>2927</v>
      </c>
      <c r="H815" s="33"/>
    </row>
    <row r="816" spans="2:8" s="1" customFormat="1" ht="16.899999999999999" customHeight="1">
      <c r="B816" s="33"/>
      <c r="C816" s="200" t="s">
        <v>1117</v>
      </c>
      <c r="D816" s="200" t="s">
        <v>1118</v>
      </c>
      <c r="E816" s="18" t="s">
        <v>574</v>
      </c>
      <c r="F816" s="201">
        <v>423.11700000000002</v>
      </c>
      <c r="H816" s="33"/>
    </row>
    <row r="817" spans="2:8" s="1" customFormat="1" ht="16.899999999999999" customHeight="1">
      <c r="B817" s="33"/>
      <c r="C817" s="200" t="s">
        <v>1901</v>
      </c>
      <c r="D817" s="200" t="s">
        <v>1902</v>
      </c>
      <c r="E817" s="18" t="s">
        <v>574</v>
      </c>
      <c r="F817" s="201">
        <v>1593.15</v>
      </c>
      <c r="H817" s="33"/>
    </row>
    <row r="818" spans="2:8" s="1" customFormat="1" ht="26.45" customHeight="1">
      <c r="B818" s="33"/>
      <c r="C818" s="195" t="s">
        <v>91</v>
      </c>
      <c r="D818" s="195" t="s">
        <v>92</v>
      </c>
      <c r="H818" s="33"/>
    </row>
    <row r="819" spans="2:8" s="1" customFormat="1" ht="16.899999999999999" customHeight="1">
      <c r="B819" s="33"/>
      <c r="C819" s="196" t="s">
        <v>2930</v>
      </c>
      <c r="D819" s="197" t="s">
        <v>2931</v>
      </c>
      <c r="E819" s="198" t="s">
        <v>574</v>
      </c>
      <c r="F819" s="199">
        <v>20.954999999999998</v>
      </c>
      <c r="H819" s="33"/>
    </row>
    <row r="820" spans="2:8" s="1" customFormat="1" ht="16.899999999999999" customHeight="1">
      <c r="B820" s="33"/>
      <c r="C820" s="196" t="s">
        <v>2135</v>
      </c>
      <c r="D820" s="197" t="s">
        <v>2136</v>
      </c>
      <c r="E820" s="198" t="s">
        <v>484</v>
      </c>
      <c r="F820" s="199">
        <v>422.14</v>
      </c>
      <c r="H820" s="33"/>
    </row>
    <row r="821" spans="2:8" s="1" customFormat="1" ht="16.899999999999999" customHeight="1">
      <c r="B821" s="33"/>
      <c r="C821" s="200" t="s">
        <v>21</v>
      </c>
      <c r="D821" s="200" t="s">
        <v>2392</v>
      </c>
      <c r="E821" s="18" t="s">
        <v>21</v>
      </c>
      <c r="F821" s="201">
        <v>0</v>
      </c>
      <c r="H821" s="33"/>
    </row>
    <row r="822" spans="2:8" s="1" customFormat="1" ht="16.899999999999999" customHeight="1">
      <c r="B822" s="33"/>
      <c r="C822" s="200" t="s">
        <v>21</v>
      </c>
      <c r="D822" s="200" t="s">
        <v>2403</v>
      </c>
      <c r="E822" s="18" t="s">
        <v>21</v>
      </c>
      <c r="F822" s="201">
        <v>43.08</v>
      </c>
      <c r="H822" s="33"/>
    </row>
    <row r="823" spans="2:8" s="1" customFormat="1" ht="16.899999999999999" customHeight="1">
      <c r="B823" s="33"/>
      <c r="C823" s="200" t="s">
        <v>21</v>
      </c>
      <c r="D823" s="200" t="s">
        <v>2395</v>
      </c>
      <c r="E823" s="18" t="s">
        <v>21</v>
      </c>
      <c r="F823" s="201">
        <v>0</v>
      </c>
      <c r="H823" s="33"/>
    </row>
    <row r="824" spans="2:8" s="1" customFormat="1" ht="16.899999999999999" customHeight="1">
      <c r="B824" s="33"/>
      <c r="C824" s="200" t="s">
        <v>21</v>
      </c>
      <c r="D824" s="200" t="s">
        <v>2404</v>
      </c>
      <c r="E824" s="18" t="s">
        <v>21</v>
      </c>
      <c r="F824" s="201">
        <v>0</v>
      </c>
      <c r="H824" s="33"/>
    </row>
    <row r="825" spans="2:8" s="1" customFormat="1" ht="16.899999999999999" customHeight="1">
      <c r="B825" s="33"/>
      <c r="C825" s="200" t="s">
        <v>21</v>
      </c>
      <c r="D825" s="200" t="s">
        <v>2405</v>
      </c>
      <c r="E825" s="18" t="s">
        <v>21</v>
      </c>
      <c r="F825" s="201">
        <v>0.96</v>
      </c>
      <c r="H825" s="33"/>
    </row>
    <row r="826" spans="2:8" s="1" customFormat="1" ht="16.899999999999999" customHeight="1">
      <c r="B826" s="33"/>
      <c r="C826" s="200" t="s">
        <v>21</v>
      </c>
      <c r="D826" s="200" t="s">
        <v>2406</v>
      </c>
      <c r="E826" s="18" t="s">
        <v>21</v>
      </c>
      <c r="F826" s="201">
        <v>326.39999999999998</v>
      </c>
      <c r="H826" s="33"/>
    </row>
    <row r="827" spans="2:8" s="1" customFormat="1" ht="16.899999999999999" customHeight="1">
      <c r="B827" s="33"/>
      <c r="C827" s="200" t="s">
        <v>21</v>
      </c>
      <c r="D827" s="200" t="s">
        <v>2407</v>
      </c>
      <c r="E827" s="18" t="s">
        <v>21</v>
      </c>
      <c r="F827" s="201">
        <v>16.7</v>
      </c>
      <c r="H827" s="33"/>
    </row>
    <row r="828" spans="2:8" s="1" customFormat="1" ht="16.899999999999999" customHeight="1">
      <c r="B828" s="33"/>
      <c r="C828" s="200" t="s">
        <v>21</v>
      </c>
      <c r="D828" s="200" t="s">
        <v>2385</v>
      </c>
      <c r="E828" s="18" t="s">
        <v>21</v>
      </c>
      <c r="F828" s="201">
        <v>0</v>
      </c>
      <c r="H828" s="33"/>
    </row>
    <row r="829" spans="2:8" s="1" customFormat="1" ht="16.899999999999999" customHeight="1">
      <c r="B829" s="33"/>
      <c r="C829" s="200" t="s">
        <v>21</v>
      </c>
      <c r="D829" s="200" t="s">
        <v>2408</v>
      </c>
      <c r="E829" s="18" t="s">
        <v>21</v>
      </c>
      <c r="F829" s="201">
        <v>2</v>
      </c>
      <c r="H829" s="33"/>
    </row>
    <row r="830" spans="2:8" s="1" customFormat="1" ht="16.899999999999999" customHeight="1">
      <c r="B830" s="33"/>
      <c r="C830" s="200" t="s">
        <v>21</v>
      </c>
      <c r="D830" s="200" t="s">
        <v>2409</v>
      </c>
      <c r="E830" s="18" t="s">
        <v>21</v>
      </c>
      <c r="F830" s="201">
        <v>0</v>
      </c>
      <c r="H830" s="33"/>
    </row>
    <row r="831" spans="2:8" s="1" customFormat="1" ht="16.899999999999999" customHeight="1">
      <c r="B831" s="33"/>
      <c r="C831" s="200" t="s">
        <v>21</v>
      </c>
      <c r="D831" s="200" t="s">
        <v>2410</v>
      </c>
      <c r="E831" s="18" t="s">
        <v>21</v>
      </c>
      <c r="F831" s="201">
        <v>33</v>
      </c>
      <c r="H831" s="33"/>
    </row>
    <row r="832" spans="2:8" s="1" customFormat="1" ht="16.899999999999999" customHeight="1">
      <c r="B832" s="33"/>
      <c r="C832" s="200" t="s">
        <v>21</v>
      </c>
      <c r="D832" s="200" t="s">
        <v>21</v>
      </c>
      <c r="E832" s="18" t="s">
        <v>21</v>
      </c>
      <c r="F832" s="201">
        <v>0</v>
      </c>
      <c r="H832" s="33"/>
    </row>
    <row r="833" spans="2:8" s="1" customFormat="1" ht="16.899999999999999" customHeight="1">
      <c r="B833" s="33"/>
      <c r="C833" s="200" t="s">
        <v>2135</v>
      </c>
      <c r="D833" s="200" t="s">
        <v>837</v>
      </c>
      <c r="E833" s="18" t="s">
        <v>21</v>
      </c>
      <c r="F833" s="201">
        <v>422.14</v>
      </c>
      <c r="H833" s="33"/>
    </row>
    <row r="834" spans="2:8" s="1" customFormat="1" ht="16.899999999999999" customHeight="1">
      <c r="B834" s="33"/>
      <c r="C834" s="202" t="s">
        <v>2927</v>
      </c>
      <c r="H834" s="33"/>
    </row>
    <row r="835" spans="2:8" s="1" customFormat="1" ht="16.899999999999999" customHeight="1">
      <c r="B835" s="33"/>
      <c r="C835" s="200" t="s">
        <v>1151</v>
      </c>
      <c r="D835" s="200" t="s">
        <v>1152</v>
      </c>
      <c r="E835" s="18" t="s">
        <v>484</v>
      </c>
      <c r="F835" s="201">
        <v>422.14</v>
      </c>
      <c r="H835" s="33"/>
    </row>
    <row r="836" spans="2:8" s="1" customFormat="1" ht="16.899999999999999" customHeight="1">
      <c r="B836" s="33"/>
      <c r="C836" s="200" t="s">
        <v>1175</v>
      </c>
      <c r="D836" s="200" t="s">
        <v>1176</v>
      </c>
      <c r="E836" s="18" t="s">
        <v>484</v>
      </c>
      <c r="F836" s="201">
        <v>422.14</v>
      </c>
      <c r="H836" s="33"/>
    </row>
    <row r="837" spans="2:8" s="1" customFormat="1" ht="16.899999999999999" customHeight="1">
      <c r="B837" s="33"/>
      <c r="C837" s="196" t="s">
        <v>2138</v>
      </c>
      <c r="D837" s="197" t="s">
        <v>2139</v>
      </c>
      <c r="E837" s="198" t="s">
        <v>484</v>
      </c>
      <c r="F837" s="199">
        <v>19.8</v>
      </c>
      <c r="H837" s="33"/>
    </row>
    <row r="838" spans="2:8" s="1" customFormat="1" ht="16.899999999999999" customHeight="1">
      <c r="B838" s="33"/>
      <c r="C838" s="200" t="s">
        <v>21</v>
      </c>
      <c r="D838" s="200" t="s">
        <v>2416</v>
      </c>
      <c r="E838" s="18" t="s">
        <v>21</v>
      </c>
      <c r="F838" s="201">
        <v>0</v>
      </c>
      <c r="H838" s="33"/>
    </row>
    <row r="839" spans="2:8" s="1" customFormat="1" ht="16.899999999999999" customHeight="1">
      <c r="B839" s="33"/>
      <c r="C839" s="200" t="s">
        <v>21</v>
      </c>
      <c r="D839" s="200" t="s">
        <v>2417</v>
      </c>
      <c r="E839" s="18" t="s">
        <v>21</v>
      </c>
      <c r="F839" s="201">
        <v>19.8</v>
      </c>
      <c r="H839" s="33"/>
    </row>
    <row r="840" spans="2:8" s="1" customFormat="1" ht="16.899999999999999" customHeight="1">
      <c r="B840" s="33"/>
      <c r="C840" s="200" t="s">
        <v>2138</v>
      </c>
      <c r="D840" s="200" t="s">
        <v>837</v>
      </c>
      <c r="E840" s="18" t="s">
        <v>21</v>
      </c>
      <c r="F840" s="201">
        <v>19.8</v>
      </c>
      <c r="H840" s="33"/>
    </row>
    <row r="841" spans="2:8" s="1" customFormat="1" ht="16.899999999999999" customHeight="1">
      <c r="B841" s="33"/>
      <c r="C841" s="202" t="s">
        <v>2927</v>
      </c>
      <c r="H841" s="33"/>
    </row>
    <row r="842" spans="2:8" s="1" customFormat="1" ht="16.899999999999999" customHeight="1">
      <c r="B842" s="33"/>
      <c r="C842" s="200" t="s">
        <v>2411</v>
      </c>
      <c r="D842" s="200" t="s">
        <v>2412</v>
      </c>
      <c r="E842" s="18" t="s">
        <v>484</v>
      </c>
      <c r="F842" s="201">
        <v>19.8</v>
      </c>
      <c r="H842" s="33"/>
    </row>
    <row r="843" spans="2:8" s="1" customFormat="1" ht="16.899999999999999" customHeight="1">
      <c r="B843" s="33"/>
      <c r="C843" s="200" t="s">
        <v>2419</v>
      </c>
      <c r="D843" s="200" t="s">
        <v>2420</v>
      </c>
      <c r="E843" s="18" t="s">
        <v>484</v>
      </c>
      <c r="F843" s="201">
        <v>19.8</v>
      </c>
      <c r="H843" s="33"/>
    </row>
    <row r="844" spans="2:8" s="1" customFormat="1" ht="16.899999999999999" customHeight="1">
      <c r="B844" s="33"/>
      <c r="C844" s="196" t="s">
        <v>2213</v>
      </c>
      <c r="D844" s="197" t="s">
        <v>2214</v>
      </c>
      <c r="E844" s="198" t="s">
        <v>574</v>
      </c>
      <c r="F844" s="199">
        <v>11.07</v>
      </c>
      <c r="H844" s="33"/>
    </row>
    <row r="845" spans="2:8" s="1" customFormat="1" ht="16.899999999999999" customHeight="1">
      <c r="B845" s="33"/>
      <c r="C845" s="200" t="s">
        <v>21</v>
      </c>
      <c r="D845" s="200" t="s">
        <v>2385</v>
      </c>
      <c r="E845" s="18" t="s">
        <v>21</v>
      </c>
      <c r="F845" s="201">
        <v>0</v>
      </c>
      <c r="H845" s="33"/>
    </row>
    <row r="846" spans="2:8" s="1" customFormat="1" ht="16.899999999999999" customHeight="1">
      <c r="B846" s="33"/>
      <c r="C846" s="200" t="s">
        <v>21</v>
      </c>
      <c r="D846" s="200" t="s">
        <v>2386</v>
      </c>
      <c r="E846" s="18" t="s">
        <v>21</v>
      </c>
      <c r="F846" s="201">
        <v>0.26</v>
      </c>
      <c r="H846" s="33"/>
    </row>
    <row r="847" spans="2:8" s="1" customFormat="1" ht="16.899999999999999" customHeight="1">
      <c r="B847" s="33"/>
      <c r="C847" s="200" t="s">
        <v>21</v>
      </c>
      <c r="D847" s="200" t="s">
        <v>2387</v>
      </c>
      <c r="E847" s="18" t="s">
        <v>21</v>
      </c>
      <c r="F847" s="201">
        <v>0</v>
      </c>
      <c r="H847" s="33"/>
    </row>
    <row r="848" spans="2:8" s="1" customFormat="1" ht="16.899999999999999" customHeight="1">
      <c r="B848" s="33"/>
      <c r="C848" s="200" t="s">
        <v>2210</v>
      </c>
      <c r="D848" s="200" t="s">
        <v>2388</v>
      </c>
      <c r="E848" s="18" t="s">
        <v>21</v>
      </c>
      <c r="F848" s="201">
        <v>10.81</v>
      </c>
      <c r="H848" s="33"/>
    </row>
    <row r="849" spans="2:8" s="1" customFormat="1" ht="16.899999999999999" customHeight="1">
      <c r="B849" s="33"/>
      <c r="C849" s="200" t="s">
        <v>2213</v>
      </c>
      <c r="D849" s="200" t="s">
        <v>837</v>
      </c>
      <c r="E849" s="18" t="s">
        <v>21</v>
      </c>
      <c r="F849" s="201">
        <v>11.07</v>
      </c>
      <c r="H849" s="33"/>
    </row>
    <row r="850" spans="2:8" s="1" customFormat="1" ht="16.899999999999999" customHeight="1">
      <c r="B850" s="33"/>
      <c r="C850" s="202" t="s">
        <v>2927</v>
      </c>
      <c r="H850" s="33"/>
    </row>
    <row r="851" spans="2:8" s="1" customFormat="1" ht="16.899999999999999" customHeight="1">
      <c r="B851" s="33"/>
      <c r="C851" s="200" t="s">
        <v>2381</v>
      </c>
      <c r="D851" s="200" t="s">
        <v>2382</v>
      </c>
      <c r="E851" s="18" t="s">
        <v>574</v>
      </c>
      <c r="F851" s="201">
        <v>11.07</v>
      </c>
      <c r="H851" s="33"/>
    </row>
    <row r="852" spans="2:8" s="1" customFormat="1" ht="16.899999999999999" customHeight="1">
      <c r="B852" s="33"/>
      <c r="C852" s="200" t="s">
        <v>1901</v>
      </c>
      <c r="D852" s="200" t="s">
        <v>1902</v>
      </c>
      <c r="E852" s="18" t="s">
        <v>574</v>
      </c>
      <c r="F852" s="201">
        <v>118.008</v>
      </c>
      <c r="H852" s="33"/>
    </row>
    <row r="853" spans="2:8" s="1" customFormat="1" ht="16.899999999999999" customHeight="1">
      <c r="B853" s="33"/>
      <c r="C853" s="196" t="s">
        <v>2175</v>
      </c>
      <c r="D853" s="197" t="s">
        <v>2175</v>
      </c>
      <c r="E853" s="198" t="s">
        <v>484</v>
      </c>
      <c r="F853" s="199">
        <v>7.29</v>
      </c>
      <c r="H853" s="33"/>
    </row>
    <row r="854" spans="2:8" s="1" customFormat="1" ht="16.899999999999999" customHeight="1">
      <c r="B854" s="33"/>
      <c r="C854" s="200" t="s">
        <v>21</v>
      </c>
      <c r="D854" s="200" t="s">
        <v>2441</v>
      </c>
      <c r="E854" s="18" t="s">
        <v>21</v>
      </c>
      <c r="F854" s="201">
        <v>0</v>
      </c>
      <c r="H854" s="33"/>
    </row>
    <row r="855" spans="2:8" s="1" customFormat="1" ht="16.899999999999999" customHeight="1">
      <c r="B855" s="33"/>
      <c r="C855" s="200" t="s">
        <v>2175</v>
      </c>
      <c r="D855" s="200" t="s">
        <v>2442</v>
      </c>
      <c r="E855" s="18" t="s">
        <v>21</v>
      </c>
      <c r="F855" s="201">
        <v>7.29</v>
      </c>
      <c r="H855" s="33"/>
    </row>
    <row r="856" spans="2:8" s="1" customFormat="1" ht="16.899999999999999" customHeight="1">
      <c r="B856" s="33"/>
      <c r="C856" s="202" t="s">
        <v>2927</v>
      </c>
      <c r="H856" s="33"/>
    </row>
    <row r="857" spans="2:8" s="1" customFormat="1" ht="16.899999999999999" customHeight="1">
      <c r="B857" s="33"/>
      <c r="C857" s="200" t="s">
        <v>1257</v>
      </c>
      <c r="D857" s="200" t="s">
        <v>1258</v>
      </c>
      <c r="E857" s="18" t="s">
        <v>484</v>
      </c>
      <c r="F857" s="201">
        <v>7.29</v>
      </c>
      <c r="H857" s="33"/>
    </row>
    <row r="858" spans="2:8" s="1" customFormat="1" ht="16.899999999999999" customHeight="1">
      <c r="B858" s="33"/>
      <c r="C858" s="200" t="s">
        <v>1901</v>
      </c>
      <c r="D858" s="200" t="s">
        <v>1902</v>
      </c>
      <c r="E858" s="18" t="s">
        <v>574</v>
      </c>
      <c r="F858" s="201">
        <v>118.008</v>
      </c>
      <c r="H858" s="33"/>
    </row>
    <row r="859" spans="2:8" s="1" customFormat="1" ht="16.899999999999999" customHeight="1">
      <c r="B859" s="33"/>
      <c r="C859" s="196" t="s">
        <v>2183</v>
      </c>
      <c r="D859" s="197" t="s">
        <v>2183</v>
      </c>
      <c r="E859" s="198" t="s">
        <v>484</v>
      </c>
      <c r="F859" s="199">
        <v>35.299999999999997</v>
      </c>
      <c r="H859" s="33"/>
    </row>
    <row r="860" spans="2:8" s="1" customFormat="1" ht="16.899999999999999" customHeight="1">
      <c r="B860" s="33"/>
      <c r="C860" s="200" t="s">
        <v>21</v>
      </c>
      <c r="D860" s="200" t="s">
        <v>2448</v>
      </c>
      <c r="E860" s="18" t="s">
        <v>21</v>
      </c>
      <c r="F860" s="201">
        <v>0</v>
      </c>
      <c r="H860" s="33"/>
    </row>
    <row r="861" spans="2:8" s="1" customFormat="1" ht="16.899999999999999" customHeight="1">
      <c r="B861" s="33"/>
      <c r="C861" s="200" t="s">
        <v>2183</v>
      </c>
      <c r="D861" s="200" t="s">
        <v>2449</v>
      </c>
      <c r="E861" s="18" t="s">
        <v>21</v>
      </c>
      <c r="F861" s="201">
        <v>35.299999999999997</v>
      </c>
      <c r="H861" s="33"/>
    </row>
    <row r="862" spans="2:8" s="1" customFormat="1" ht="16.899999999999999" customHeight="1">
      <c r="B862" s="33"/>
      <c r="C862" s="202" t="s">
        <v>2927</v>
      </c>
      <c r="H862" s="33"/>
    </row>
    <row r="863" spans="2:8" s="1" customFormat="1" ht="16.899999999999999" customHeight="1">
      <c r="B863" s="33"/>
      <c r="C863" s="200" t="s">
        <v>2443</v>
      </c>
      <c r="D863" s="200" t="s">
        <v>2444</v>
      </c>
      <c r="E863" s="18" t="s">
        <v>484</v>
      </c>
      <c r="F863" s="201">
        <v>35.299999999999997</v>
      </c>
      <c r="H863" s="33"/>
    </row>
    <row r="864" spans="2:8" s="1" customFormat="1" ht="16.899999999999999" customHeight="1">
      <c r="B864" s="33"/>
      <c r="C864" s="200" t="s">
        <v>1901</v>
      </c>
      <c r="D864" s="200" t="s">
        <v>1902</v>
      </c>
      <c r="E864" s="18" t="s">
        <v>574</v>
      </c>
      <c r="F864" s="201">
        <v>118.008</v>
      </c>
      <c r="H864" s="33"/>
    </row>
    <row r="865" spans="2:8" s="1" customFormat="1" ht="16.899999999999999" customHeight="1">
      <c r="B865" s="33"/>
      <c r="C865" s="196" t="s">
        <v>2141</v>
      </c>
      <c r="D865" s="197" t="s">
        <v>2141</v>
      </c>
      <c r="E865" s="198" t="s">
        <v>21</v>
      </c>
      <c r="F865" s="199">
        <v>82.364000000000004</v>
      </c>
      <c r="H865" s="33"/>
    </row>
    <row r="866" spans="2:8" s="1" customFormat="1" ht="16.899999999999999" customHeight="1">
      <c r="B866" s="33"/>
      <c r="C866" s="200" t="s">
        <v>21</v>
      </c>
      <c r="D866" s="200" t="s">
        <v>2391</v>
      </c>
      <c r="E866" s="18" t="s">
        <v>21</v>
      </c>
      <c r="F866" s="201">
        <v>0</v>
      </c>
      <c r="H866" s="33"/>
    </row>
    <row r="867" spans="2:8" s="1" customFormat="1" ht="16.899999999999999" customHeight="1">
      <c r="B867" s="33"/>
      <c r="C867" s="200" t="s">
        <v>21</v>
      </c>
      <c r="D867" s="200" t="s">
        <v>2392</v>
      </c>
      <c r="E867" s="18" t="s">
        <v>21</v>
      </c>
      <c r="F867" s="201">
        <v>0</v>
      </c>
      <c r="H867" s="33"/>
    </row>
    <row r="868" spans="2:8" s="1" customFormat="1" ht="16.899999999999999" customHeight="1">
      <c r="B868" s="33"/>
      <c r="C868" s="200" t="s">
        <v>21</v>
      </c>
      <c r="D868" s="200" t="s">
        <v>2393</v>
      </c>
      <c r="E868" s="18" t="s">
        <v>21</v>
      </c>
      <c r="F868" s="201">
        <v>13.5</v>
      </c>
      <c r="H868" s="33"/>
    </row>
    <row r="869" spans="2:8" s="1" customFormat="1" ht="16.899999999999999" customHeight="1">
      <c r="B869" s="33"/>
      <c r="C869" s="200" t="s">
        <v>21</v>
      </c>
      <c r="D869" s="200" t="s">
        <v>2394</v>
      </c>
      <c r="E869" s="18" t="s">
        <v>21</v>
      </c>
      <c r="F869" s="201">
        <v>-1.86</v>
      </c>
      <c r="H869" s="33"/>
    </row>
    <row r="870" spans="2:8" s="1" customFormat="1" ht="16.899999999999999" customHeight="1">
      <c r="B870" s="33"/>
      <c r="C870" s="200" t="s">
        <v>21</v>
      </c>
      <c r="D870" s="200" t="s">
        <v>2395</v>
      </c>
      <c r="E870" s="18" t="s">
        <v>21</v>
      </c>
      <c r="F870" s="201">
        <v>0</v>
      </c>
      <c r="H870" s="33"/>
    </row>
    <row r="871" spans="2:8" s="1" customFormat="1" ht="16.899999999999999" customHeight="1">
      <c r="B871" s="33"/>
      <c r="C871" s="200" t="s">
        <v>21</v>
      </c>
      <c r="D871" s="200" t="s">
        <v>2230</v>
      </c>
      <c r="E871" s="18" t="s">
        <v>21</v>
      </c>
      <c r="F871" s="201">
        <v>0</v>
      </c>
      <c r="H871" s="33"/>
    </row>
    <row r="872" spans="2:8" s="1" customFormat="1" ht="16.899999999999999" customHeight="1">
      <c r="B872" s="33"/>
      <c r="C872" s="200" t="s">
        <v>21</v>
      </c>
      <c r="D872" s="200" t="s">
        <v>2396</v>
      </c>
      <c r="E872" s="18" t="s">
        <v>21</v>
      </c>
      <c r="F872" s="201">
        <v>17.584</v>
      </c>
      <c r="H872" s="33"/>
    </row>
    <row r="873" spans="2:8" s="1" customFormat="1" ht="16.899999999999999" customHeight="1">
      <c r="B873" s="33"/>
      <c r="C873" s="200" t="s">
        <v>21</v>
      </c>
      <c r="D873" s="200" t="s">
        <v>2397</v>
      </c>
      <c r="E873" s="18" t="s">
        <v>21</v>
      </c>
      <c r="F873" s="201">
        <v>49.3</v>
      </c>
      <c r="H873" s="33"/>
    </row>
    <row r="874" spans="2:8" s="1" customFormat="1" ht="16.899999999999999" customHeight="1">
      <c r="B874" s="33"/>
      <c r="C874" s="200" t="s">
        <v>21</v>
      </c>
      <c r="D874" s="200" t="s">
        <v>2398</v>
      </c>
      <c r="E874" s="18" t="s">
        <v>21</v>
      </c>
      <c r="F874" s="201">
        <v>3.84</v>
      </c>
      <c r="H874" s="33"/>
    </row>
    <row r="875" spans="2:8" s="1" customFormat="1" ht="16.899999999999999" customHeight="1">
      <c r="B875" s="33"/>
      <c r="C875" s="200" t="s">
        <v>2141</v>
      </c>
      <c r="D875" s="200" t="s">
        <v>895</v>
      </c>
      <c r="E875" s="18" t="s">
        <v>21</v>
      </c>
      <c r="F875" s="201">
        <v>82.364000000000004</v>
      </c>
      <c r="H875" s="33"/>
    </row>
    <row r="876" spans="2:8" s="1" customFormat="1" ht="16.899999999999999" customHeight="1">
      <c r="B876" s="33"/>
      <c r="C876" s="202" t="s">
        <v>2927</v>
      </c>
      <c r="H876" s="33"/>
    </row>
    <row r="877" spans="2:8" s="1" customFormat="1" ht="16.899999999999999" customHeight="1">
      <c r="B877" s="33"/>
      <c r="C877" s="200" t="s">
        <v>1117</v>
      </c>
      <c r="D877" s="200" t="s">
        <v>1118</v>
      </c>
      <c r="E877" s="18" t="s">
        <v>574</v>
      </c>
      <c r="F877" s="201">
        <v>156.434</v>
      </c>
      <c r="H877" s="33"/>
    </row>
    <row r="878" spans="2:8" s="1" customFormat="1" ht="16.899999999999999" customHeight="1">
      <c r="B878" s="33"/>
      <c r="C878" s="200" t="s">
        <v>2424</v>
      </c>
      <c r="D878" s="200" t="s">
        <v>2425</v>
      </c>
      <c r="E878" s="18" t="s">
        <v>590</v>
      </c>
      <c r="F878" s="201">
        <v>8.2360000000000007</v>
      </c>
      <c r="H878" s="33"/>
    </row>
    <row r="879" spans="2:8" s="1" customFormat="1" ht="16.899999999999999" customHeight="1">
      <c r="B879" s="33"/>
      <c r="C879" s="200" t="s">
        <v>1901</v>
      </c>
      <c r="D879" s="200" t="s">
        <v>1902</v>
      </c>
      <c r="E879" s="18" t="s">
        <v>574</v>
      </c>
      <c r="F879" s="201">
        <v>118.008</v>
      </c>
      <c r="H879" s="33"/>
    </row>
    <row r="880" spans="2:8" s="1" customFormat="1" ht="16.899999999999999" customHeight="1">
      <c r="B880" s="33"/>
      <c r="C880" s="196" t="s">
        <v>2932</v>
      </c>
      <c r="D880" s="197" t="s">
        <v>2141</v>
      </c>
      <c r="E880" s="198" t="s">
        <v>21</v>
      </c>
      <c r="F880" s="199">
        <v>39.283999999999999</v>
      </c>
      <c r="H880" s="33"/>
    </row>
    <row r="881" spans="2:8" s="1" customFormat="1" ht="16.899999999999999" customHeight="1">
      <c r="B881" s="33"/>
      <c r="C881" s="196" t="s">
        <v>2210</v>
      </c>
      <c r="D881" s="197" t="s">
        <v>2211</v>
      </c>
      <c r="E881" s="198" t="s">
        <v>574</v>
      </c>
      <c r="F881" s="199">
        <v>10.81</v>
      </c>
      <c r="H881" s="33"/>
    </row>
    <row r="882" spans="2:8" s="1" customFormat="1" ht="16.899999999999999" customHeight="1">
      <c r="B882" s="33"/>
      <c r="C882" s="200" t="s">
        <v>21</v>
      </c>
      <c r="D882" s="200" t="s">
        <v>2387</v>
      </c>
      <c r="E882" s="18" t="s">
        <v>21</v>
      </c>
      <c r="F882" s="201">
        <v>0</v>
      </c>
      <c r="H882" s="33"/>
    </row>
    <row r="883" spans="2:8" s="1" customFormat="1" ht="16.899999999999999" customHeight="1">
      <c r="B883" s="33"/>
      <c r="C883" s="200" t="s">
        <v>2210</v>
      </c>
      <c r="D883" s="200" t="s">
        <v>2388</v>
      </c>
      <c r="E883" s="18" t="s">
        <v>21</v>
      </c>
      <c r="F883" s="201">
        <v>10.81</v>
      </c>
      <c r="H883" s="33"/>
    </row>
    <row r="884" spans="2:8" s="1" customFormat="1" ht="16.899999999999999" customHeight="1">
      <c r="B884" s="33"/>
      <c r="C884" s="202" t="s">
        <v>2927</v>
      </c>
      <c r="H884" s="33"/>
    </row>
    <row r="885" spans="2:8" s="1" customFormat="1" ht="16.899999999999999" customHeight="1">
      <c r="B885" s="33"/>
      <c r="C885" s="200" t="s">
        <v>2381</v>
      </c>
      <c r="D885" s="200" t="s">
        <v>2382</v>
      </c>
      <c r="E885" s="18" t="s">
        <v>574</v>
      </c>
      <c r="F885" s="201">
        <v>11.07</v>
      </c>
      <c r="H885" s="33"/>
    </row>
    <row r="886" spans="2:8" s="1" customFormat="1" ht="16.899999999999999" customHeight="1">
      <c r="B886" s="33"/>
      <c r="C886" s="200" t="s">
        <v>2430</v>
      </c>
      <c r="D886" s="200" t="s">
        <v>2431</v>
      </c>
      <c r="E886" s="18" t="s">
        <v>590</v>
      </c>
      <c r="F886" s="201">
        <v>1.2430000000000001</v>
      </c>
      <c r="H886" s="33"/>
    </row>
    <row r="887" spans="2:8" s="1" customFormat="1" ht="16.899999999999999" customHeight="1">
      <c r="B887" s="33"/>
      <c r="C887" s="196" t="s">
        <v>2143</v>
      </c>
      <c r="D887" s="197" t="s">
        <v>2144</v>
      </c>
      <c r="E887" s="198" t="s">
        <v>144</v>
      </c>
      <c r="F887" s="199">
        <v>18163.361000000001</v>
      </c>
      <c r="H887" s="33"/>
    </row>
    <row r="888" spans="2:8" s="1" customFormat="1" ht="16.899999999999999" customHeight="1">
      <c r="B888" s="33"/>
      <c r="C888" s="200" t="s">
        <v>21</v>
      </c>
      <c r="D888" s="200" t="s">
        <v>2755</v>
      </c>
      <c r="E888" s="18" t="s">
        <v>21</v>
      </c>
      <c r="F888" s="201">
        <v>1925.5409999999999</v>
      </c>
      <c r="H888" s="33"/>
    </row>
    <row r="889" spans="2:8" s="1" customFormat="1" ht="16.899999999999999" customHeight="1">
      <c r="B889" s="33"/>
      <c r="C889" s="200" t="s">
        <v>21</v>
      </c>
      <c r="D889" s="200" t="s">
        <v>2756</v>
      </c>
      <c r="E889" s="18" t="s">
        <v>21</v>
      </c>
      <c r="F889" s="201">
        <v>12167.82</v>
      </c>
      <c r="H889" s="33"/>
    </row>
    <row r="890" spans="2:8" s="1" customFormat="1" ht="16.899999999999999" customHeight="1">
      <c r="B890" s="33"/>
      <c r="C890" s="200" t="s">
        <v>21</v>
      </c>
      <c r="D890" s="200" t="s">
        <v>2757</v>
      </c>
      <c r="E890" s="18" t="s">
        <v>21</v>
      </c>
      <c r="F890" s="201">
        <v>0</v>
      </c>
      <c r="H890" s="33"/>
    </row>
    <row r="891" spans="2:8" s="1" customFormat="1" ht="16.899999999999999" customHeight="1">
      <c r="B891" s="33"/>
      <c r="C891" s="200" t="s">
        <v>21</v>
      </c>
      <c r="D891" s="200" t="s">
        <v>2758</v>
      </c>
      <c r="E891" s="18" t="s">
        <v>21</v>
      </c>
      <c r="F891" s="201">
        <v>2610</v>
      </c>
      <c r="H891" s="33"/>
    </row>
    <row r="892" spans="2:8" s="1" customFormat="1" ht="16.899999999999999" customHeight="1">
      <c r="B892" s="33"/>
      <c r="C892" s="200" t="s">
        <v>21</v>
      </c>
      <c r="D892" s="200" t="s">
        <v>2759</v>
      </c>
      <c r="E892" s="18" t="s">
        <v>21</v>
      </c>
      <c r="F892" s="201">
        <v>0</v>
      </c>
      <c r="H892" s="33"/>
    </row>
    <row r="893" spans="2:8" s="1" customFormat="1" ht="16.899999999999999" customHeight="1">
      <c r="B893" s="33"/>
      <c r="C893" s="200" t="s">
        <v>21</v>
      </c>
      <c r="D893" s="200" t="s">
        <v>2760</v>
      </c>
      <c r="E893" s="18" t="s">
        <v>21</v>
      </c>
      <c r="F893" s="201">
        <v>1460</v>
      </c>
      <c r="H893" s="33"/>
    </row>
    <row r="894" spans="2:8" s="1" customFormat="1" ht="16.899999999999999" customHeight="1">
      <c r="B894" s="33"/>
      <c r="C894" s="200" t="s">
        <v>2143</v>
      </c>
      <c r="D894" s="200" t="s">
        <v>837</v>
      </c>
      <c r="E894" s="18" t="s">
        <v>21</v>
      </c>
      <c r="F894" s="201">
        <v>18163.361000000001</v>
      </c>
      <c r="H894" s="33"/>
    </row>
    <row r="895" spans="2:8" s="1" customFormat="1" ht="16.899999999999999" customHeight="1">
      <c r="B895" s="33"/>
      <c r="C895" s="202" t="s">
        <v>2927</v>
      </c>
      <c r="H895" s="33"/>
    </row>
    <row r="896" spans="2:8" s="1" customFormat="1" ht="16.899999999999999" customHeight="1">
      <c r="B896" s="33"/>
      <c r="C896" s="200" t="s">
        <v>2061</v>
      </c>
      <c r="D896" s="200" t="s">
        <v>2062</v>
      </c>
      <c r="E896" s="18" t="s">
        <v>144</v>
      </c>
      <c r="F896" s="201">
        <v>18163.361000000001</v>
      </c>
      <c r="H896" s="33"/>
    </row>
    <row r="897" spans="2:8" s="1" customFormat="1" ht="16.899999999999999" customHeight="1">
      <c r="B897" s="33"/>
      <c r="C897" s="200" t="s">
        <v>2647</v>
      </c>
      <c r="D897" s="200" t="s">
        <v>2648</v>
      </c>
      <c r="E897" s="18" t="s">
        <v>590</v>
      </c>
      <c r="F897" s="201">
        <v>24.689</v>
      </c>
      <c r="H897" s="33"/>
    </row>
    <row r="898" spans="2:8" s="1" customFormat="1" ht="16.899999999999999" customHeight="1">
      <c r="B898" s="33"/>
      <c r="C898" s="196" t="s">
        <v>2189</v>
      </c>
      <c r="D898" s="197" t="s">
        <v>2190</v>
      </c>
      <c r="E898" s="198" t="s">
        <v>590</v>
      </c>
      <c r="F898" s="199">
        <v>32.375999999999998</v>
      </c>
      <c r="H898" s="33"/>
    </row>
    <row r="899" spans="2:8" s="1" customFormat="1" ht="16.899999999999999" customHeight="1">
      <c r="B899" s="33"/>
      <c r="C899" s="200" t="s">
        <v>21</v>
      </c>
      <c r="D899" s="200" t="s">
        <v>2253</v>
      </c>
      <c r="E899" s="18" t="s">
        <v>21</v>
      </c>
      <c r="F899" s="201">
        <v>0</v>
      </c>
      <c r="H899" s="33"/>
    </row>
    <row r="900" spans="2:8" s="1" customFormat="1" ht="16.899999999999999" customHeight="1">
      <c r="B900" s="33"/>
      <c r="C900" s="200" t="s">
        <v>2189</v>
      </c>
      <c r="D900" s="200" t="s">
        <v>2303</v>
      </c>
      <c r="E900" s="18" t="s">
        <v>21</v>
      </c>
      <c r="F900" s="201">
        <v>32.375999999999998</v>
      </c>
      <c r="H900" s="33"/>
    </row>
    <row r="901" spans="2:8" s="1" customFormat="1" ht="16.899999999999999" customHeight="1">
      <c r="B901" s="33"/>
      <c r="C901" s="202" t="s">
        <v>2927</v>
      </c>
      <c r="H901" s="33"/>
    </row>
    <row r="902" spans="2:8" s="1" customFormat="1" ht="16.899999999999999" customHeight="1">
      <c r="B902" s="33"/>
      <c r="C902" s="200" t="s">
        <v>2300</v>
      </c>
      <c r="D902" s="200" t="s">
        <v>2301</v>
      </c>
      <c r="E902" s="18" t="s">
        <v>590</v>
      </c>
      <c r="F902" s="201">
        <v>32.375999999999998</v>
      </c>
      <c r="H902" s="33"/>
    </row>
    <row r="903" spans="2:8" s="1" customFormat="1" ht="16.899999999999999" customHeight="1">
      <c r="B903" s="33"/>
      <c r="C903" s="200" t="s">
        <v>2291</v>
      </c>
      <c r="D903" s="200" t="s">
        <v>2292</v>
      </c>
      <c r="E903" s="18" t="s">
        <v>144</v>
      </c>
      <c r="F903" s="201">
        <v>43142</v>
      </c>
      <c r="H903" s="33"/>
    </row>
    <row r="904" spans="2:8" s="1" customFormat="1" ht="16.899999999999999" customHeight="1">
      <c r="B904" s="33"/>
      <c r="C904" s="200" t="s">
        <v>2304</v>
      </c>
      <c r="D904" s="200" t="s">
        <v>2305</v>
      </c>
      <c r="E904" s="18" t="s">
        <v>590</v>
      </c>
      <c r="F904" s="201">
        <v>6.4749999999999996</v>
      </c>
      <c r="H904" s="33"/>
    </row>
    <row r="905" spans="2:8" s="1" customFormat="1" ht="16.899999999999999" customHeight="1">
      <c r="B905" s="33"/>
      <c r="C905" s="196" t="s">
        <v>2933</v>
      </c>
      <c r="D905" s="197" t="s">
        <v>2933</v>
      </c>
      <c r="E905" s="198" t="s">
        <v>574</v>
      </c>
      <c r="F905" s="199">
        <v>322.995</v>
      </c>
      <c r="H905" s="33"/>
    </row>
    <row r="906" spans="2:8" s="1" customFormat="1" ht="16.899999999999999" customHeight="1">
      <c r="B906" s="33"/>
      <c r="C906" s="200" t="s">
        <v>21</v>
      </c>
      <c r="D906" s="200" t="s">
        <v>2934</v>
      </c>
      <c r="E906" s="18" t="s">
        <v>21</v>
      </c>
      <c r="F906" s="201">
        <v>0</v>
      </c>
      <c r="H906" s="33"/>
    </row>
    <row r="907" spans="2:8" s="1" customFormat="1" ht="16.899999999999999" customHeight="1">
      <c r="B907" s="33"/>
      <c r="C907" s="200" t="s">
        <v>2933</v>
      </c>
      <c r="D907" s="200" t="s">
        <v>2935</v>
      </c>
      <c r="E907" s="18" t="s">
        <v>21</v>
      </c>
      <c r="F907" s="201">
        <v>322.995</v>
      </c>
      <c r="H907" s="33"/>
    </row>
    <row r="908" spans="2:8" s="1" customFormat="1" ht="16.899999999999999" customHeight="1">
      <c r="B908" s="33"/>
      <c r="C908" s="196" t="s">
        <v>2180</v>
      </c>
      <c r="D908" s="197" t="s">
        <v>2181</v>
      </c>
      <c r="E908" s="198" t="s">
        <v>144</v>
      </c>
      <c r="F908" s="199">
        <v>4437.88</v>
      </c>
      <c r="H908" s="33"/>
    </row>
    <row r="909" spans="2:8" s="1" customFormat="1" ht="16.899999999999999" customHeight="1">
      <c r="B909" s="33"/>
      <c r="C909" s="200" t="s">
        <v>21</v>
      </c>
      <c r="D909" s="200" t="s">
        <v>2715</v>
      </c>
      <c r="E909" s="18" t="s">
        <v>21</v>
      </c>
      <c r="F909" s="201">
        <v>0</v>
      </c>
      <c r="H909" s="33"/>
    </row>
    <row r="910" spans="2:8" s="1" customFormat="1" ht="16.899999999999999" customHeight="1">
      <c r="B910" s="33"/>
      <c r="C910" s="200" t="s">
        <v>2180</v>
      </c>
      <c r="D910" s="200" t="s">
        <v>2182</v>
      </c>
      <c r="E910" s="18" t="s">
        <v>21</v>
      </c>
      <c r="F910" s="201">
        <v>4437.88</v>
      </c>
      <c r="H910" s="33"/>
    </row>
    <row r="911" spans="2:8" s="1" customFormat="1" ht="16.899999999999999" customHeight="1">
      <c r="B911" s="33"/>
      <c r="C911" s="202" t="s">
        <v>2927</v>
      </c>
      <c r="H911" s="33"/>
    </row>
    <row r="912" spans="2:8" s="1" customFormat="1" ht="16.899999999999999" customHeight="1">
      <c r="B912" s="33"/>
      <c r="C912" s="200" t="s">
        <v>2711</v>
      </c>
      <c r="D912" s="200" t="s">
        <v>2712</v>
      </c>
      <c r="E912" s="18" t="s">
        <v>144</v>
      </c>
      <c r="F912" s="201">
        <v>4437.88</v>
      </c>
      <c r="H912" s="33"/>
    </row>
    <row r="913" spans="2:8" s="1" customFormat="1" ht="16.899999999999999" customHeight="1">
      <c r="B913" s="33"/>
      <c r="C913" s="200" t="s">
        <v>1993</v>
      </c>
      <c r="D913" s="200" t="s">
        <v>1994</v>
      </c>
      <c r="E913" s="18" t="s">
        <v>144</v>
      </c>
      <c r="F913" s="201">
        <v>20026.150000000001</v>
      </c>
      <c r="H913" s="33"/>
    </row>
    <row r="914" spans="2:8" s="1" customFormat="1" ht="16.899999999999999" customHeight="1">
      <c r="B914" s="33"/>
      <c r="C914" s="196" t="s">
        <v>2541</v>
      </c>
      <c r="D914" s="197" t="s">
        <v>2936</v>
      </c>
      <c r="E914" s="198" t="s">
        <v>262</v>
      </c>
      <c r="F914" s="199">
        <v>488</v>
      </c>
      <c r="H914" s="33"/>
    </row>
    <row r="915" spans="2:8" s="1" customFormat="1" ht="16.899999999999999" customHeight="1">
      <c r="B915" s="33"/>
      <c r="C915" s="200" t="s">
        <v>21</v>
      </c>
      <c r="D915" s="200" t="s">
        <v>2535</v>
      </c>
      <c r="E915" s="18" t="s">
        <v>21</v>
      </c>
      <c r="F915" s="201">
        <v>0</v>
      </c>
      <c r="H915" s="33"/>
    </row>
    <row r="916" spans="2:8" s="1" customFormat="1" ht="16.899999999999999" customHeight="1">
      <c r="B916" s="33"/>
      <c r="C916" s="200" t="s">
        <v>21</v>
      </c>
      <c r="D916" s="200" t="s">
        <v>2536</v>
      </c>
      <c r="E916" s="18" t="s">
        <v>21</v>
      </c>
      <c r="F916" s="201">
        <v>16</v>
      </c>
      <c r="H916" s="33"/>
    </row>
    <row r="917" spans="2:8" s="1" customFormat="1" ht="16.899999999999999" customHeight="1">
      <c r="B917" s="33"/>
      <c r="C917" s="200" t="s">
        <v>21</v>
      </c>
      <c r="D917" s="200" t="s">
        <v>2537</v>
      </c>
      <c r="E917" s="18" t="s">
        <v>21</v>
      </c>
      <c r="F917" s="201">
        <v>336</v>
      </c>
      <c r="H917" s="33"/>
    </row>
    <row r="918" spans="2:8" s="1" customFormat="1" ht="16.899999999999999" customHeight="1">
      <c r="B918" s="33"/>
      <c r="C918" s="200" t="s">
        <v>21</v>
      </c>
      <c r="D918" s="200" t="s">
        <v>2538</v>
      </c>
      <c r="E918" s="18" t="s">
        <v>21</v>
      </c>
      <c r="F918" s="201">
        <v>32</v>
      </c>
      <c r="H918" s="33"/>
    </row>
    <row r="919" spans="2:8" s="1" customFormat="1" ht="16.899999999999999" customHeight="1">
      <c r="B919" s="33"/>
      <c r="C919" s="200" t="s">
        <v>21</v>
      </c>
      <c r="D919" s="200" t="s">
        <v>2539</v>
      </c>
      <c r="E919" s="18" t="s">
        <v>21</v>
      </c>
      <c r="F919" s="201">
        <v>48</v>
      </c>
      <c r="H919" s="33"/>
    </row>
    <row r="920" spans="2:8" s="1" customFormat="1" ht="16.899999999999999" customHeight="1">
      <c r="B920" s="33"/>
      <c r="C920" s="200" t="s">
        <v>21</v>
      </c>
      <c r="D920" s="200" t="s">
        <v>2540</v>
      </c>
      <c r="E920" s="18" t="s">
        <v>21</v>
      </c>
      <c r="F920" s="201">
        <v>56</v>
      </c>
      <c r="H920" s="33"/>
    </row>
    <row r="921" spans="2:8" s="1" customFormat="1" ht="16.899999999999999" customHeight="1">
      <c r="B921" s="33"/>
      <c r="C921" s="200" t="s">
        <v>2541</v>
      </c>
      <c r="D921" s="200" t="s">
        <v>837</v>
      </c>
      <c r="E921" s="18" t="s">
        <v>21</v>
      </c>
      <c r="F921" s="201">
        <v>488</v>
      </c>
      <c r="H921" s="33"/>
    </row>
    <row r="922" spans="2:8" s="1" customFormat="1" ht="16.899999999999999" customHeight="1">
      <c r="B922" s="33"/>
      <c r="C922" s="196" t="s">
        <v>2146</v>
      </c>
      <c r="D922" s="197" t="s">
        <v>2147</v>
      </c>
      <c r="E922" s="198" t="s">
        <v>144</v>
      </c>
      <c r="F922" s="199">
        <v>13519.8</v>
      </c>
      <c r="H922" s="33"/>
    </row>
    <row r="923" spans="2:8" s="1" customFormat="1" ht="16.899999999999999" customHeight="1">
      <c r="B923" s="33"/>
      <c r="C923" s="200" t="s">
        <v>21</v>
      </c>
      <c r="D923" s="200" t="s">
        <v>2699</v>
      </c>
      <c r="E923" s="18" t="s">
        <v>21</v>
      </c>
      <c r="F923" s="201">
        <v>6821.85</v>
      </c>
      <c r="H923" s="33"/>
    </row>
    <row r="924" spans="2:8" s="1" customFormat="1" ht="16.899999999999999" customHeight="1">
      <c r="B924" s="33"/>
      <c r="C924" s="200" t="s">
        <v>21</v>
      </c>
      <c r="D924" s="200" t="s">
        <v>2700</v>
      </c>
      <c r="E924" s="18" t="s">
        <v>21</v>
      </c>
      <c r="F924" s="201">
        <v>6697.95</v>
      </c>
      <c r="H924" s="33"/>
    </row>
    <row r="925" spans="2:8" s="1" customFormat="1" ht="16.899999999999999" customHeight="1">
      <c r="B925" s="33"/>
      <c r="C925" s="200" t="s">
        <v>2146</v>
      </c>
      <c r="D925" s="200" t="s">
        <v>837</v>
      </c>
      <c r="E925" s="18" t="s">
        <v>21</v>
      </c>
      <c r="F925" s="201">
        <v>13519.8</v>
      </c>
      <c r="H925" s="33"/>
    </row>
    <row r="926" spans="2:8" s="1" customFormat="1" ht="16.899999999999999" customHeight="1">
      <c r="B926" s="33"/>
      <c r="C926" s="202" t="s">
        <v>2927</v>
      </c>
      <c r="H926" s="33"/>
    </row>
    <row r="927" spans="2:8" s="1" customFormat="1" ht="16.899999999999999" customHeight="1">
      <c r="B927" s="33"/>
      <c r="C927" s="200" t="s">
        <v>2006</v>
      </c>
      <c r="D927" s="200" t="s">
        <v>2696</v>
      </c>
      <c r="E927" s="18" t="s">
        <v>144</v>
      </c>
      <c r="F927" s="201">
        <v>13519.8</v>
      </c>
      <c r="H927" s="33"/>
    </row>
    <row r="928" spans="2:8" s="1" customFormat="1" ht="16.899999999999999" customHeight="1">
      <c r="B928" s="33"/>
      <c r="C928" s="200" t="s">
        <v>1993</v>
      </c>
      <c r="D928" s="200" t="s">
        <v>1994</v>
      </c>
      <c r="E928" s="18" t="s">
        <v>144</v>
      </c>
      <c r="F928" s="201">
        <v>20026.150000000001</v>
      </c>
      <c r="H928" s="33"/>
    </row>
    <row r="929" spans="2:8" s="1" customFormat="1" ht="16.899999999999999" customHeight="1">
      <c r="B929" s="33"/>
      <c r="C929" s="200" t="s">
        <v>2061</v>
      </c>
      <c r="D929" s="200" t="s">
        <v>2062</v>
      </c>
      <c r="E929" s="18" t="s">
        <v>144</v>
      </c>
      <c r="F929" s="201">
        <v>18163.361000000001</v>
      </c>
      <c r="H929" s="33"/>
    </row>
    <row r="930" spans="2:8" s="1" customFormat="1" ht="16.899999999999999" customHeight="1">
      <c r="B930" s="33"/>
      <c r="C930" s="196" t="s">
        <v>2654</v>
      </c>
      <c r="D930" s="197" t="s">
        <v>2937</v>
      </c>
      <c r="E930" s="198" t="s">
        <v>590</v>
      </c>
      <c r="F930" s="199">
        <v>24.689</v>
      </c>
      <c r="H930" s="33"/>
    </row>
    <row r="931" spans="2:8" s="1" customFormat="1" ht="16.899999999999999" customHeight="1">
      <c r="B931" s="33"/>
      <c r="C931" s="200" t="s">
        <v>21</v>
      </c>
      <c r="D931" s="200" t="s">
        <v>2650</v>
      </c>
      <c r="E931" s="18" t="s">
        <v>21</v>
      </c>
      <c r="F931" s="201">
        <v>18.163</v>
      </c>
      <c r="H931" s="33"/>
    </row>
    <row r="932" spans="2:8" s="1" customFormat="1" ht="16.899999999999999" customHeight="1">
      <c r="B932" s="33"/>
      <c r="C932" s="200" t="s">
        <v>21</v>
      </c>
      <c r="D932" s="200" t="s">
        <v>2651</v>
      </c>
      <c r="E932" s="18" t="s">
        <v>21</v>
      </c>
      <c r="F932" s="201">
        <v>1.23</v>
      </c>
      <c r="H932" s="33"/>
    </row>
    <row r="933" spans="2:8" s="1" customFormat="1" ht="16.899999999999999" customHeight="1">
      <c r="B933" s="33"/>
      <c r="C933" s="200" t="s">
        <v>21</v>
      </c>
      <c r="D933" s="200" t="s">
        <v>2652</v>
      </c>
      <c r="E933" s="18" t="s">
        <v>21</v>
      </c>
      <c r="F933" s="201">
        <v>0</v>
      </c>
      <c r="H933" s="33"/>
    </row>
    <row r="934" spans="2:8" s="1" customFormat="1" ht="16.899999999999999" customHeight="1">
      <c r="B934" s="33"/>
      <c r="C934" s="200" t="s">
        <v>21</v>
      </c>
      <c r="D934" s="200" t="s">
        <v>2653</v>
      </c>
      <c r="E934" s="18" t="s">
        <v>21</v>
      </c>
      <c r="F934" s="201">
        <v>5.2960000000000003</v>
      </c>
      <c r="H934" s="33"/>
    </row>
    <row r="935" spans="2:8" s="1" customFormat="1" ht="16.899999999999999" customHeight="1">
      <c r="B935" s="33"/>
      <c r="C935" s="200" t="s">
        <v>2654</v>
      </c>
      <c r="D935" s="200" t="s">
        <v>837</v>
      </c>
      <c r="E935" s="18" t="s">
        <v>21</v>
      </c>
      <c r="F935" s="201">
        <v>24.689</v>
      </c>
      <c r="H935" s="33"/>
    </row>
    <row r="936" spans="2:8" s="1" customFormat="1" ht="16.899999999999999" customHeight="1">
      <c r="B936" s="33"/>
      <c r="C936" s="196" t="s">
        <v>2177</v>
      </c>
      <c r="D936" s="197" t="s">
        <v>2178</v>
      </c>
      <c r="E936" s="198" t="s">
        <v>144</v>
      </c>
      <c r="F936" s="199">
        <v>105.96</v>
      </c>
      <c r="H936" s="33"/>
    </row>
    <row r="937" spans="2:8" s="1" customFormat="1" ht="16.899999999999999" customHeight="1">
      <c r="B937" s="33"/>
      <c r="C937" s="200" t="s">
        <v>21</v>
      </c>
      <c r="D937" s="200" t="s">
        <v>2458</v>
      </c>
      <c r="E937" s="18" t="s">
        <v>21</v>
      </c>
      <c r="F937" s="201">
        <v>0</v>
      </c>
      <c r="H937" s="33"/>
    </row>
    <row r="938" spans="2:8" s="1" customFormat="1" ht="16.899999999999999" customHeight="1">
      <c r="B938" s="33"/>
      <c r="C938" s="200" t="s">
        <v>2177</v>
      </c>
      <c r="D938" s="200" t="s">
        <v>2720</v>
      </c>
      <c r="E938" s="18" t="s">
        <v>21</v>
      </c>
      <c r="F938" s="201">
        <v>105.96</v>
      </c>
      <c r="H938" s="33"/>
    </row>
    <row r="939" spans="2:8" s="1" customFormat="1" ht="16.899999999999999" customHeight="1">
      <c r="B939" s="33"/>
      <c r="C939" s="202" t="s">
        <v>2927</v>
      </c>
      <c r="H939" s="33"/>
    </row>
    <row r="940" spans="2:8" s="1" customFormat="1" ht="16.899999999999999" customHeight="1">
      <c r="B940" s="33"/>
      <c r="C940" s="200" t="s">
        <v>2716</v>
      </c>
      <c r="D940" s="200" t="s">
        <v>2717</v>
      </c>
      <c r="E940" s="18" t="s">
        <v>144</v>
      </c>
      <c r="F940" s="201">
        <v>105.96</v>
      </c>
      <c r="H940" s="33"/>
    </row>
    <row r="941" spans="2:8" s="1" customFormat="1" ht="16.899999999999999" customHeight="1">
      <c r="B941" s="33"/>
      <c r="C941" s="200" t="s">
        <v>1993</v>
      </c>
      <c r="D941" s="200" t="s">
        <v>1994</v>
      </c>
      <c r="E941" s="18" t="s">
        <v>144</v>
      </c>
      <c r="F941" s="201">
        <v>20026.150000000001</v>
      </c>
      <c r="H941" s="33"/>
    </row>
    <row r="942" spans="2:8" s="1" customFormat="1" ht="16.899999999999999" customHeight="1">
      <c r="B942" s="33"/>
      <c r="C942" s="196" t="s">
        <v>2206</v>
      </c>
      <c r="D942" s="197" t="s">
        <v>2207</v>
      </c>
      <c r="E942" s="198" t="s">
        <v>144</v>
      </c>
      <c r="F942" s="199">
        <v>117.66</v>
      </c>
      <c r="H942" s="33"/>
    </row>
    <row r="943" spans="2:8" s="1" customFormat="1" ht="16.899999999999999" customHeight="1">
      <c r="B943" s="33"/>
      <c r="C943" s="200" t="s">
        <v>21</v>
      </c>
      <c r="D943" s="200" t="s">
        <v>2458</v>
      </c>
      <c r="E943" s="18" t="s">
        <v>21</v>
      </c>
      <c r="F943" s="201">
        <v>0</v>
      </c>
      <c r="H943" s="33"/>
    </row>
    <row r="944" spans="2:8" s="1" customFormat="1" ht="16.899999999999999" customHeight="1">
      <c r="B944" s="33"/>
      <c r="C944" s="200" t="s">
        <v>2206</v>
      </c>
      <c r="D944" s="200" t="s">
        <v>2724</v>
      </c>
      <c r="E944" s="18" t="s">
        <v>21</v>
      </c>
      <c r="F944" s="201">
        <v>117.66</v>
      </c>
      <c r="H944" s="33"/>
    </row>
    <row r="945" spans="2:8" s="1" customFormat="1" ht="16.899999999999999" customHeight="1">
      <c r="B945" s="33"/>
      <c r="C945" s="202" t="s">
        <v>2927</v>
      </c>
      <c r="H945" s="33"/>
    </row>
    <row r="946" spans="2:8" s="1" customFormat="1" ht="16.899999999999999" customHeight="1">
      <c r="B946" s="33"/>
      <c r="C946" s="200" t="s">
        <v>1987</v>
      </c>
      <c r="D946" s="200" t="s">
        <v>2721</v>
      </c>
      <c r="E946" s="18" t="s">
        <v>144</v>
      </c>
      <c r="F946" s="201">
        <v>117.66</v>
      </c>
      <c r="H946" s="33"/>
    </row>
    <row r="947" spans="2:8" s="1" customFormat="1" ht="16.899999999999999" customHeight="1">
      <c r="B947" s="33"/>
      <c r="C947" s="200" t="s">
        <v>1993</v>
      </c>
      <c r="D947" s="200" t="s">
        <v>1994</v>
      </c>
      <c r="E947" s="18" t="s">
        <v>144</v>
      </c>
      <c r="F947" s="201">
        <v>20026.150000000001</v>
      </c>
      <c r="H947" s="33"/>
    </row>
    <row r="948" spans="2:8" s="1" customFormat="1" ht="16.899999999999999" customHeight="1">
      <c r="B948" s="33"/>
      <c r="C948" s="196" t="s">
        <v>2938</v>
      </c>
      <c r="D948" s="197" t="s">
        <v>2939</v>
      </c>
      <c r="E948" s="198" t="s">
        <v>144</v>
      </c>
      <c r="F948" s="199">
        <v>2293.13</v>
      </c>
      <c r="H948" s="33"/>
    </row>
    <row r="949" spans="2:8" s="1" customFormat="1" ht="16.899999999999999" customHeight="1">
      <c r="B949" s="33"/>
      <c r="C949" s="196" t="s">
        <v>2149</v>
      </c>
      <c r="D949" s="197" t="s">
        <v>2150</v>
      </c>
      <c r="E949" s="198" t="s">
        <v>144</v>
      </c>
      <c r="F949" s="199">
        <v>1842.52</v>
      </c>
      <c r="H949" s="33"/>
    </row>
    <row r="950" spans="2:8" s="1" customFormat="1" ht="16.899999999999999" customHeight="1">
      <c r="B950" s="33"/>
      <c r="C950" s="200" t="s">
        <v>21</v>
      </c>
      <c r="D950" s="200" t="s">
        <v>2705</v>
      </c>
      <c r="E950" s="18" t="s">
        <v>21</v>
      </c>
      <c r="F950" s="201">
        <v>0</v>
      </c>
      <c r="H950" s="33"/>
    </row>
    <row r="951" spans="2:8" s="1" customFormat="1" ht="16.899999999999999" customHeight="1">
      <c r="B951" s="33"/>
      <c r="C951" s="200" t="s">
        <v>21</v>
      </c>
      <c r="D951" s="200" t="s">
        <v>2706</v>
      </c>
      <c r="E951" s="18" t="s">
        <v>21</v>
      </c>
      <c r="F951" s="201">
        <v>1842.52</v>
      </c>
      <c r="H951" s="33"/>
    </row>
    <row r="952" spans="2:8" s="1" customFormat="1" ht="16.899999999999999" customHeight="1">
      <c r="B952" s="33"/>
      <c r="C952" s="200" t="s">
        <v>2149</v>
      </c>
      <c r="D952" s="200" t="s">
        <v>837</v>
      </c>
      <c r="E952" s="18" t="s">
        <v>21</v>
      </c>
      <c r="F952" s="201">
        <v>1842.52</v>
      </c>
      <c r="H952" s="33"/>
    </row>
    <row r="953" spans="2:8" s="1" customFormat="1" ht="16.899999999999999" customHeight="1">
      <c r="B953" s="33"/>
      <c r="C953" s="202" t="s">
        <v>2927</v>
      </c>
      <c r="H953" s="33"/>
    </row>
    <row r="954" spans="2:8" s="1" customFormat="1" ht="16.899999999999999" customHeight="1">
      <c r="B954" s="33"/>
      <c r="C954" s="200" t="s">
        <v>2018</v>
      </c>
      <c r="D954" s="200" t="s">
        <v>2701</v>
      </c>
      <c r="E954" s="18" t="s">
        <v>144</v>
      </c>
      <c r="F954" s="201">
        <v>1842.52</v>
      </c>
      <c r="H954" s="33"/>
    </row>
    <row r="955" spans="2:8" s="1" customFormat="1" ht="16.899999999999999" customHeight="1">
      <c r="B955" s="33"/>
      <c r="C955" s="200" t="s">
        <v>1993</v>
      </c>
      <c r="D955" s="200" t="s">
        <v>1994</v>
      </c>
      <c r="E955" s="18" t="s">
        <v>144</v>
      </c>
      <c r="F955" s="201">
        <v>20026.150000000001</v>
      </c>
      <c r="H955" s="33"/>
    </row>
    <row r="956" spans="2:8" s="1" customFormat="1" ht="16.899999999999999" customHeight="1">
      <c r="B956" s="33"/>
      <c r="C956" s="196" t="s">
        <v>2216</v>
      </c>
      <c r="D956" s="197" t="s">
        <v>2216</v>
      </c>
      <c r="E956" s="198" t="s">
        <v>144</v>
      </c>
      <c r="F956" s="199">
        <v>2.33</v>
      </c>
      <c r="H956" s="33"/>
    </row>
    <row r="957" spans="2:8" s="1" customFormat="1" ht="16.899999999999999" customHeight="1">
      <c r="B957" s="33"/>
      <c r="C957" s="200" t="s">
        <v>21</v>
      </c>
      <c r="D957" s="200" t="s">
        <v>2705</v>
      </c>
      <c r="E957" s="18" t="s">
        <v>21</v>
      </c>
      <c r="F957" s="201">
        <v>0</v>
      </c>
      <c r="H957" s="33"/>
    </row>
    <row r="958" spans="2:8" s="1" customFormat="1" ht="16.899999999999999" customHeight="1">
      <c r="B958" s="33"/>
      <c r="C958" s="200" t="s">
        <v>21</v>
      </c>
      <c r="D958" s="200" t="s">
        <v>2710</v>
      </c>
      <c r="E958" s="18" t="s">
        <v>21</v>
      </c>
      <c r="F958" s="201">
        <v>2.33</v>
      </c>
      <c r="H958" s="33"/>
    </row>
    <row r="959" spans="2:8" s="1" customFormat="1" ht="16.899999999999999" customHeight="1">
      <c r="B959" s="33"/>
      <c r="C959" s="200" t="s">
        <v>2216</v>
      </c>
      <c r="D959" s="200" t="s">
        <v>837</v>
      </c>
      <c r="E959" s="18" t="s">
        <v>21</v>
      </c>
      <c r="F959" s="201">
        <v>2.33</v>
      </c>
      <c r="H959" s="33"/>
    </row>
    <row r="960" spans="2:8" s="1" customFormat="1" ht="16.899999999999999" customHeight="1">
      <c r="B960" s="33"/>
      <c r="C960" s="202" t="s">
        <v>2927</v>
      </c>
      <c r="H960" s="33"/>
    </row>
    <row r="961" spans="2:8" s="1" customFormat="1" ht="16.899999999999999" customHeight="1">
      <c r="B961" s="33"/>
      <c r="C961" s="200" t="s">
        <v>1962</v>
      </c>
      <c r="D961" s="200" t="s">
        <v>2707</v>
      </c>
      <c r="E961" s="18" t="s">
        <v>144</v>
      </c>
      <c r="F961" s="201">
        <v>2.33</v>
      </c>
      <c r="H961" s="33"/>
    </row>
    <row r="962" spans="2:8" s="1" customFormat="1" ht="16.899999999999999" customHeight="1">
      <c r="B962" s="33"/>
      <c r="C962" s="200" t="s">
        <v>1993</v>
      </c>
      <c r="D962" s="200" t="s">
        <v>1994</v>
      </c>
      <c r="E962" s="18" t="s">
        <v>144</v>
      </c>
      <c r="F962" s="201">
        <v>20026.150000000001</v>
      </c>
      <c r="H962" s="33"/>
    </row>
    <row r="963" spans="2:8" s="1" customFormat="1" ht="16.899999999999999" customHeight="1">
      <c r="B963" s="33"/>
      <c r="C963" s="196" t="s">
        <v>650</v>
      </c>
      <c r="D963" s="197" t="s">
        <v>2204</v>
      </c>
      <c r="E963" s="198" t="s">
        <v>574</v>
      </c>
      <c r="F963" s="199">
        <v>70.55</v>
      </c>
      <c r="H963" s="33"/>
    </row>
    <row r="964" spans="2:8" s="1" customFormat="1" ht="16.899999999999999" customHeight="1">
      <c r="B964" s="33"/>
      <c r="C964" s="200" t="s">
        <v>21</v>
      </c>
      <c r="D964" s="200" t="s">
        <v>2230</v>
      </c>
      <c r="E964" s="18" t="s">
        <v>21</v>
      </c>
      <c r="F964" s="201">
        <v>0</v>
      </c>
      <c r="H964" s="33"/>
    </row>
    <row r="965" spans="2:8" s="1" customFormat="1" ht="16.899999999999999" customHeight="1">
      <c r="B965" s="33"/>
      <c r="C965" s="200" t="s">
        <v>650</v>
      </c>
      <c r="D965" s="200" t="s">
        <v>2489</v>
      </c>
      <c r="E965" s="18" t="s">
        <v>21</v>
      </c>
      <c r="F965" s="201">
        <v>70.55</v>
      </c>
      <c r="H965" s="33"/>
    </row>
    <row r="966" spans="2:8" s="1" customFormat="1" ht="16.899999999999999" customHeight="1">
      <c r="B966" s="33"/>
      <c r="C966" s="202" t="s">
        <v>2927</v>
      </c>
      <c r="H966" s="33"/>
    </row>
    <row r="967" spans="2:8" s="1" customFormat="1" ht="16.899999999999999" customHeight="1">
      <c r="B967" s="33"/>
      <c r="C967" s="200" t="s">
        <v>2484</v>
      </c>
      <c r="D967" s="200" t="s">
        <v>2485</v>
      </c>
      <c r="E967" s="18" t="s">
        <v>574</v>
      </c>
      <c r="F967" s="201">
        <v>70.55</v>
      </c>
      <c r="H967" s="33"/>
    </row>
    <row r="968" spans="2:8" s="1" customFormat="1" ht="16.899999999999999" customHeight="1">
      <c r="B968" s="33"/>
      <c r="C968" s="200" t="s">
        <v>2490</v>
      </c>
      <c r="D968" s="200" t="s">
        <v>2491</v>
      </c>
      <c r="E968" s="18" t="s">
        <v>574</v>
      </c>
      <c r="F968" s="201">
        <v>70.55</v>
      </c>
      <c r="H968" s="33"/>
    </row>
    <row r="969" spans="2:8" s="1" customFormat="1" ht="16.899999999999999" customHeight="1">
      <c r="B969" s="33"/>
      <c r="C969" s="200" t="s">
        <v>2495</v>
      </c>
      <c r="D969" s="200" t="s">
        <v>2496</v>
      </c>
      <c r="E969" s="18" t="s">
        <v>574</v>
      </c>
      <c r="F969" s="201">
        <v>4233</v>
      </c>
      <c r="H969" s="33"/>
    </row>
    <row r="970" spans="2:8" s="1" customFormat="1" ht="16.899999999999999" customHeight="1">
      <c r="B970" s="33"/>
      <c r="C970" s="200" t="s">
        <v>2501</v>
      </c>
      <c r="D970" s="200" t="s">
        <v>2502</v>
      </c>
      <c r="E970" s="18" t="s">
        <v>574</v>
      </c>
      <c r="F970" s="201">
        <v>70.55</v>
      </c>
      <c r="H970" s="33"/>
    </row>
    <row r="971" spans="2:8" s="1" customFormat="1" ht="16.899999999999999" customHeight="1">
      <c r="B971" s="33"/>
      <c r="C971" s="196" t="s">
        <v>653</v>
      </c>
      <c r="D971" s="197" t="s">
        <v>654</v>
      </c>
      <c r="E971" s="198" t="s">
        <v>484</v>
      </c>
      <c r="F971" s="199">
        <v>395.8</v>
      </c>
      <c r="H971" s="33"/>
    </row>
    <row r="972" spans="2:8" s="1" customFormat="1" ht="16.899999999999999" customHeight="1">
      <c r="B972" s="33"/>
      <c r="C972" s="200" t="s">
        <v>21</v>
      </c>
      <c r="D972" s="200" t="s">
        <v>2478</v>
      </c>
      <c r="E972" s="18" t="s">
        <v>21</v>
      </c>
      <c r="F972" s="201">
        <v>333.2</v>
      </c>
      <c r="H972" s="33"/>
    </row>
    <row r="973" spans="2:8" s="1" customFormat="1" ht="16.899999999999999" customHeight="1">
      <c r="B973" s="33"/>
      <c r="C973" s="200" t="s">
        <v>21</v>
      </c>
      <c r="D973" s="200" t="s">
        <v>2479</v>
      </c>
      <c r="E973" s="18" t="s">
        <v>21</v>
      </c>
      <c r="F973" s="201">
        <v>22.4</v>
      </c>
      <c r="H973" s="33"/>
    </row>
    <row r="974" spans="2:8" s="1" customFormat="1" ht="16.899999999999999" customHeight="1">
      <c r="B974" s="33"/>
      <c r="C974" s="200" t="s">
        <v>21</v>
      </c>
      <c r="D974" s="200" t="s">
        <v>2480</v>
      </c>
      <c r="E974" s="18" t="s">
        <v>21</v>
      </c>
      <c r="F974" s="201">
        <v>40.200000000000003</v>
      </c>
      <c r="H974" s="33"/>
    </row>
    <row r="975" spans="2:8" s="1" customFormat="1" ht="16.899999999999999" customHeight="1">
      <c r="B975" s="33"/>
      <c r="C975" s="200" t="s">
        <v>653</v>
      </c>
      <c r="D975" s="200" t="s">
        <v>837</v>
      </c>
      <c r="E975" s="18" t="s">
        <v>21</v>
      </c>
      <c r="F975" s="201">
        <v>395.8</v>
      </c>
      <c r="H975" s="33"/>
    </row>
    <row r="976" spans="2:8" s="1" customFormat="1" ht="16.899999999999999" customHeight="1">
      <c r="B976" s="33"/>
      <c r="C976" s="202" t="s">
        <v>2927</v>
      </c>
      <c r="H976" s="33"/>
    </row>
    <row r="977" spans="2:8" s="1" customFormat="1" ht="16.899999999999999" customHeight="1">
      <c r="B977" s="33"/>
      <c r="C977" s="200" t="s">
        <v>1535</v>
      </c>
      <c r="D977" s="200" t="s">
        <v>1536</v>
      </c>
      <c r="E977" s="18" t="s">
        <v>484</v>
      </c>
      <c r="F977" s="201">
        <v>395.8</v>
      </c>
      <c r="H977" s="33"/>
    </row>
    <row r="978" spans="2:8" s="1" customFormat="1" ht="16.899999999999999" customHeight="1">
      <c r="B978" s="33"/>
      <c r="C978" s="200" t="s">
        <v>1543</v>
      </c>
      <c r="D978" s="200" t="s">
        <v>1544</v>
      </c>
      <c r="E978" s="18" t="s">
        <v>484</v>
      </c>
      <c r="F978" s="201">
        <v>23748</v>
      </c>
      <c r="H978" s="33"/>
    </row>
    <row r="979" spans="2:8" s="1" customFormat="1" ht="16.899999999999999" customHeight="1">
      <c r="B979" s="33"/>
      <c r="C979" s="200" t="s">
        <v>1550</v>
      </c>
      <c r="D979" s="200" t="s">
        <v>1551</v>
      </c>
      <c r="E979" s="18" t="s">
        <v>484</v>
      </c>
      <c r="F979" s="201">
        <v>395.8</v>
      </c>
      <c r="H979" s="33"/>
    </row>
    <row r="980" spans="2:8" s="1" customFormat="1" ht="16.899999999999999" customHeight="1">
      <c r="B980" s="33"/>
      <c r="C980" s="196" t="s">
        <v>2201</v>
      </c>
      <c r="D980" s="197" t="s">
        <v>2202</v>
      </c>
      <c r="E980" s="198" t="s">
        <v>574</v>
      </c>
      <c r="F980" s="199">
        <v>17.75</v>
      </c>
      <c r="H980" s="33"/>
    </row>
    <row r="981" spans="2:8" s="1" customFormat="1" ht="16.899999999999999" customHeight="1">
      <c r="B981" s="33"/>
      <c r="C981" s="200" t="s">
        <v>21</v>
      </c>
      <c r="D981" s="200" t="s">
        <v>2468</v>
      </c>
      <c r="E981" s="18" t="s">
        <v>21</v>
      </c>
      <c r="F981" s="201">
        <v>0</v>
      </c>
      <c r="H981" s="33"/>
    </row>
    <row r="982" spans="2:8" s="1" customFormat="1" ht="16.899999999999999" customHeight="1">
      <c r="B982" s="33"/>
      <c r="C982" s="200" t="s">
        <v>21</v>
      </c>
      <c r="D982" s="200" t="s">
        <v>2469</v>
      </c>
      <c r="E982" s="18" t="s">
        <v>21</v>
      </c>
      <c r="F982" s="201">
        <v>17.75</v>
      </c>
      <c r="H982" s="33"/>
    </row>
    <row r="983" spans="2:8" s="1" customFormat="1" ht="16.899999999999999" customHeight="1">
      <c r="B983" s="33"/>
      <c r="C983" s="200" t="s">
        <v>2201</v>
      </c>
      <c r="D983" s="200" t="s">
        <v>837</v>
      </c>
      <c r="E983" s="18" t="s">
        <v>21</v>
      </c>
      <c r="F983" s="201">
        <v>17.75</v>
      </c>
      <c r="H983" s="33"/>
    </row>
    <row r="984" spans="2:8" s="1" customFormat="1" ht="16.899999999999999" customHeight="1">
      <c r="B984" s="33"/>
      <c r="C984" s="202" t="s">
        <v>2927</v>
      </c>
      <c r="H984" s="33"/>
    </row>
    <row r="985" spans="2:8" s="1" customFormat="1" ht="16.899999999999999" customHeight="1">
      <c r="B985" s="33"/>
      <c r="C985" s="200" t="s">
        <v>2464</v>
      </c>
      <c r="D985" s="200" t="s">
        <v>2465</v>
      </c>
      <c r="E985" s="18" t="s">
        <v>574</v>
      </c>
      <c r="F985" s="201">
        <v>17.75</v>
      </c>
      <c r="H985" s="33"/>
    </row>
    <row r="986" spans="2:8" s="1" customFormat="1" ht="16.899999999999999" customHeight="1">
      <c r="B986" s="33"/>
      <c r="C986" s="200" t="s">
        <v>1901</v>
      </c>
      <c r="D986" s="200" t="s">
        <v>1902</v>
      </c>
      <c r="E986" s="18" t="s">
        <v>574</v>
      </c>
      <c r="F986" s="201">
        <v>118.008</v>
      </c>
      <c r="H986" s="33"/>
    </row>
    <row r="987" spans="2:8" s="1" customFormat="1" ht="16.899999999999999" customHeight="1">
      <c r="B987" s="33"/>
      <c r="C987" s="196" t="s">
        <v>2192</v>
      </c>
      <c r="D987" s="197" t="s">
        <v>2193</v>
      </c>
      <c r="E987" s="198" t="s">
        <v>590</v>
      </c>
      <c r="F987" s="199">
        <v>6.4749999999999996</v>
      </c>
      <c r="H987" s="33"/>
    </row>
    <row r="988" spans="2:8" s="1" customFormat="1" ht="16.899999999999999" customHeight="1">
      <c r="B988" s="33"/>
      <c r="C988" s="200" t="s">
        <v>2192</v>
      </c>
      <c r="D988" s="200" t="s">
        <v>2307</v>
      </c>
      <c r="E988" s="18" t="s">
        <v>21</v>
      </c>
      <c r="F988" s="201">
        <v>6.4749999999999996</v>
      </c>
      <c r="H988" s="33"/>
    </row>
    <row r="989" spans="2:8" s="1" customFormat="1" ht="16.899999999999999" customHeight="1">
      <c r="B989" s="33"/>
      <c r="C989" s="202" t="s">
        <v>2927</v>
      </c>
      <c r="H989" s="33"/>
    </row>
    <row r="990" spans="2:8" s="1" customFormat="1" ht="16.899999999999999" customHeight="1">
      <c r="B990" s="33"/>
      <c r="C990" s="200" t="s">
        <v>2304</v>
      </c>
      <c r="D990" s="200" t="s">
        <v>2305</v>
      </c>
      <c r="E990" s="18" t="s">
        <v>590</v>
      </c>
      <c r="F990" s="201">
        <v>6.4749999999999996</v>
      </c>
      <c r="H990" s="33"/>
    </row>
    <row r="991" spans="2:8" s="1" customFormat="1" ht="16.899999999999999" customHeight="1">
      <c r="B991" s="33"/>
      <c r="C991" s="200" t="s">
        <v>2291</v>
      </c>
      <c r="D991" s="200" t="s">
        <v>2292</v>
      </c>
      <c r="E991" s="18" t="s">
        <v>144</v>
      </c>
      <c r="F991" s="201">
        <v>43142</v>
      </c>
      <c r="H991" s="33"/>
    </row>
    <row r="992" spans="2:8" s="1" customFormat="1" ht="16.899999999999999" customHeight="1">
      <c r="B992" s="33"/>
      <c r="C992" s="196" t="s">
        <v>2198</v>
      </c>
      <c r="D992" s="197" t="s">
        <v>2199</v>
      </c>
      <c r="E992" s="198" t="s">
        <v>590</v>
      </c>
      <c r="F992" s="199">
        <v>0.56000000000000005</v>
      </c>
      <c r="H992" s="33"/>
    </row>
    <row r="993" spans="2:8" s="1" customFormat="1" ht="16.899999999999999" customHeight="1">
      <c r="B993" s="33"/>
      <c r="C993" s="200" t="s">
        <v>2198</v>
      </c>
      <c r="D993" s="200" t="s">
        <v>2317</v>
      </c>
      <c r="E993" s="18" t="s">
        <v>21</v>
      </c>
      <c r="F993" s="201">
        <v>0.56000000000000005</v>
      </c>
      <c r="H993" s="33"/>
    </row>
    <row r="994" spans="2:8" s="1" customFormat="1" ht="16.899999999999999" customHeight="1">
      <c r="B994" s="33"/>
      <c r="C994" s="202" t="s">
        <v>2927</v>
      </c>
      <c r="H994" s="33"/>
    </row>
    <row r="995" spans="2:8" s="1" customFormat="1" ht="16.899999999999999" customHeight="1">
      <c r="B995" s="33"/>
      <c r="C995" s="200" t="s">
        <v>2313</v>
      </c>
      <c r="D995" s="200" t="s">
        <v>2314</v>
      </c>
      <c r="E995" s="18" t="s">
        <v>590</v>
      </c>
      <c r="F995" s="201">
        <v>0.56000000000000005</v>
      </c>
      <c r="H995" s="33"/>
    </row>
    <row r="996" spans="2:8" s="1" customFormat="1" ht="16.899999999999999" customHeight="1">
      <c r="B996" s="33"/>
      <c r="C996" s="200" t="s">
        <v>2291</v>
      </c>
      <c r="D996" s="200" t="s">
        <v>2292</v>
      </c>
      <c r="E996" s="18" t="s">
        <v>144</v>
      </c>
      <c r="F996" s="201">
        <v>43142</v>
      </c>
      <c r="H996" s="33"/>
    </row>
    <row r="997" spans="2:8" s="1" customFormat="1" ht="16.899999999999999" customHeight="1">
      <c r="B997" s="33"/>
      <c r="C997" s="200" t="s">
        <v>2318</v>
      </c>
      <c r="D997" s="200" t="s">
        <v>2319</v>
      </c>
      <c r="E997" s="18" t="s">
        <v>144</v>
      </c>
      <c r="F997" s="201">
        <v>4291</v>
      </c>
      <c r="H997" s="33"/>
    </row>
    <row r="998" spans="2:8" s="1" customFormat="1" ht="16.899999999999999" customHeight="1">
      <c r="B998" s="33"/>
      <c r="C998" s="196" t="s">
        <v>2152</v>
      </c>
      <c r="D998" s="197" t="s">
        <v>2152</v>
      </c>
      <c r="E998" s="198" t="s">
        <v>144</v>
      </c>
      <c r="F998" s="199">
        <v>4246.5600000000004</v>
      </c>
      <c r="H998" s="33"/>
    </row>
    <row r="999" spans="2:8" s="1" customFormat="1" ht="16.899999999999999" customHeight="1">
      <c r="B999" s="33"/>
      <c r="C999" s="200" t="s">
        <v>21</v>
      </c>
      <c r="D999" s="200" t="s">
        <v>2729</v>
      </c>
      <c r="E999" s="18" t="s">
        <v>21</v>
      </c>
      <c r="F999" s="201">
        <v>4246.5600000000004</v>
      </c>
      <c r="H999" s="33"/>
    </row>
    <row r="1000" spans="2:8" s="1" customFormat="1" ht="16.899999999999999" customHeight="1">
      <c r="B1000" s="33"/>
      <c r="C1000" s="200" t="s">
        <v>2152</v>
      </c>
      <c r="D1000" s="200" t="s">
        <v>837</v>
      </c>
      <c r="E1000" s="18" t="s">
        <v>21</v>
      </c>
      <c r="F1000" s="201">
        <v>4246.5600000000004</v>
      </c>
      <c r="H1000" s="33"/>
    </row>
    <row r="1001" spans="2:8" s="1" customFormat="1" ht="16.899999999999999" customHeight="1">
      <c r="B1001" s="33"/>
      <c r="C1001" s="202" t="s">
        <v>2927</v>
      </c>
      <c r="H1001" s="33"/>
    </row>
    <row r="1002" spans="2:8" s="1" customFormat="1" ht="16.899999999999999" customHeight="1">
      <c r="B1002" s="33"/>
      <c r="C1002" s="200" t="s">
        <v>2048</v>
      </c>
      <c r="D1002" s="200" t="s">
        <v>2726</v>
      </c>
      <c r="E1002" s="18" t="s">
        <v>144</v>
      </c>
      <c r="F1002" s="201">
        <v>4246.5600000000004</v>
      </c>
      <c r="H1002" s="33"/>
    </row>
    <row r="1003" spans="2:8" s="1" customFormat="1" ht="16.899999999999999" customHeight="1">
      <c r="B1003" s="33"/>
      <c r="C1003" s="200" t="s">
        <v>2030</v>
      </c>
      <c r="D1003" s="200" t="s">
        <v>2031</v>
      </c>
      <c r="E1003" s="18" t="s">
        <v>144</v>
      </c>
      <c r="F1003" s="201">
        <v>8260.24</v>
      </c>
      <c r="H1003" s="33"/>
    </row>
    <row r="1004" spans="2:8" s="1" customFormat="1" ht="16.899999999999999" customHeight="1">
      <c r="B1004" s="33"/>
      <c r="C1004" s="196" t="s">
        <v>2164</v>
      </c>
      <c r="D1004" s="197" t="s">
        <v>2164</v>
      </c>
      <c r="E1004" s="198" t="s">
        <v>484</v>
      </c>
      <c r="F1004" s="199">
        <v>33.200000000000003</v>
      </c>
      <c r="H1004" s="33"/>
    </row>
    <row r="1005" spans="2:8" s="1" customFormat="1" ht="16.899999999999999" customHeight="1">
      <c r="B1005" s="33"/>
      <c r="C1005" s="200" t="s">
        <v>21</v>
      </c>
      <c r="D1005" s="200" t="s">
        <v>2230</v>
      </c>
      <c r="E1005" s="18" t="s">
        <v>21</v>
      </c>
      <c r="F1005" s="201">
        <v>0</v>
      </c>
      <c r="H1005" s="33"/>
    </row>
    <row r="1006" spans="2:8" s="1" customFormat="1" ht="16.899999999999999" customHeight="1">
      <c r="B1006" s="33"/>
      <c r="C1006" s="200" t="s">
        <v>2164</v>
      </c>
      <c r="D1006" s="200" t="s">
        <v>2511</v>
      </c>
      <c r="E1006" s="18" t="s">
        <v>21</v>
      </c>
      <c r="F1006" s="201">
        <v>33.200000000000003</v>
      </c>
      <c r="H1006" s="33"/>
    </row>
    <row r="1007" spans="2:8" s="1" customFormat="1" ht="16.899999999999999" customHeight="1">
      <c r="B1007" s="33"/>
      <c r="C1007" s="202" t="s">
        <v>2927</v>
      </c>
      <c r="H1007" s="33"/>
    </row>
    <row r="1008" spans="2:8" s="1" customFormat="1" ht="16.899999999999999" customHeight="1">
      <c r="B1008" s="33"/>
      <c r="C1008" s="200" t="s">
        <v>2506</v>
      </c>
      <c r="D1008" s="200" t="s">
        <v>2507</v>
      </c>
      <c r="E1008" s="18" t="s">
        <v>484</v>
      </c>
      <c r="F1008" s="201">
        <v>33.200000000000003</v>
      </c>
      <c r="H1008" s="33"/>
    </row>
    <row r="1009" spans="2:8" s="1" customFormat="1" ht="16.899999999999999" customHeight="1">
      <c r="B1009" s="33"/>
      <c r="C1009" s="200" t="s">
        <v>2512</v>
      </c>
      <c r="D1009" s="200" t="s">
        <v>2513</v>
      </c>
      <c r="E1009" s="18" t="s">
        <v>484</v>
      </c>
      <c r="F1009" s="201">
        <v>1992</v>
      </c>
      <c r="H1009" s="33"/>
    </row>
    <row r="1010" spans="2:8" s="1" customFormat="1" ht="16.899999999999999" customHeight="1">
      <c r="B1010" s="33"/>
      <c r="C1010" s="200" t="s">
        <v>2518</v>
      </c>
      <c r="D1010" s="200" t="s">
        <v>2519</v>
      </c>
      <c r="E1010" s="18" t="s">
        <v>484</v>
      </c>
      <c r="F1010" s="201">
        <v>33.200000000000003</v>
      </c>
      <c r="H1010" s="33"/>
    </row>
    <row r="1011" spans="2:8" s="1" customFormat="1" ht="16.899999999999999" customHeight="1">
      <c r="B1011" s="33"/>
      <c r="C1011" s="196" t="s">
        <v>2155</v>
      </c>
      <c r="D1011" s="197" t="s">
        <v>2156</v>
      </c>
      <c r="E1011" s="198" t="s">
        <v>144</v>
      </c>
      <c r="F1011" s="199">
        <v>825</v>
      </c>
      <c r="H1011" s="33"/>
    </row>
    <row r="1012" spans="2:8" s="1" customFormat="1" ht="16.899999999999999" customHeight="1">
      <c r="B1012" s="33"/>
      <c r="C1012" s="200" t="s">
        <v>21</v>
      </c>
      <c r="D1012" s="200" t="s">
        <v>2733</v>
      </c>
      <c r="E1012" s="18" t="s">
        <v>21</v>
      </c>
      <c r="F1012" s="201">
        <v>0</v>
      </c>
      <c r="H1012" s="33"/>
    </row>
    <row r="1013" spans="2:8" s="1" customFormat="1" ht="16.899999999999999" customHeight="1">
      <c r="B1013" s="33"/>
      <c r="C1013" s="200" t="s">
        <v>2155</v>
      </c>
      <c r="D1013" s="200" t="s">
        <v>2734</v>
      </c>
      <c r="E1013" s="18" t="s">
        <v>21</v>
      </c>
      <c r="F1013" s="201">
        <v>825</v>
      </c>
      <c r="H1013" s="33"/>
    </row>
    <row r="1014" spans="2:8" s="1" customFormat="1" ht="16.899999999999999" customHeight="1">
      <c r="B1014" s="33"/>
      <c r="C1014" s="202" t="s">
        <v>2927</v>
      </c>
      <c r="H1014" s="33"/>
    </row>
    <row r="1015" spans="2:8" s="1" customFormat="1" ht="16.899999999999999" customHeight="1">
      <c r="B1015" s="33"/>
      <c r="C1015" s="200" t="s">
        <v>2012</v>
      </c>
      <c r="D1015" s="200" t="s">
        <v>2730</v>
      </c>
      <c r="E1015" s="18" t="s">
        <v>144</v>
      </c>
      <c r="F1015" s="201">
        <v>825</v>
      </c>
      <c r="H1015" s="33"/>
    </row>
    <row r="1016" spans="2:8" s="1" customFormat="1" ht="16.899999999999999" customHeight="1">
      <c r="B1016" s="33"/>
      <c r="C1016" s="200" t="s">
        <v>2030</v>
      </c>
      <c r="D1016" s="200" t="s">
        <v>2031</v>
      </c>
      <c r="E1016" s="18" t="s">
        <v>144</v>
      </c>
      <c r="F1016" s="201">
        <v>8260.24</v>
      </c>
      <c r="H1016" s="33"/>
    </row>
    <row r="1017" spans="2:8" s="1" customFormat="1" ht="16.899999999999999" customHeight="1">
      <c r="B1017" s="33"/>
      <c r="C1017" s="196" t="s">
        <v>2158</v>
      </c>
      <c r="D1017" s="197" t="s">
        <v>2159</v>
      </c>
      <c r="E1017" s="198" t="s">
        <v>484</v>
      </c>
      <c r="F1017" s="199">
        <v>34.5</v>
      </c>
      <c r="H1017" s="33"/>
    </row>
    <row r="1018" spans="2:8" s="1" customFormat="1" ht="16.899999999999999" customHeight="1">
      <c r="B1018" s="33"/>
      <c r="C1018" s="200" t="s">
        <v>2158</v>
      </c>
      <c r="D1018" s="200" t="s">
        <v>2773</v>
      </c>
      <c r="E1018" s="18" t="s">
        <v>21</v>
      </c>
      <c r="F1018" s="201">
        <v>34.5</v>
      </c>
      <c r="H1018" s="33"/>
    </row>
    <row r="1019" spans="2:8" s="1" customFormat="1" ht="16.899999999999999" customHeight="1">
      <c r="B1019" s="33"/>
      <c r="C1019" s="202" t="s">
        <v>2927</v>
      </c>
      <c r="H1019" s="33"/>
    </row>
    <row r="1020" spans="2:8" s="1" customFormat="1" ht="16.899999999999999" customHeight="1">
      <c r="B1020" s="33"/>
      <c r="C1020" s="200" t="s">
        <v>2768</v>
      </c>
      <c r="D1020" s="200" t="s">
        <v>2769</v>
      </c>
      <c r="E1020" s="18" t="s">
        <v>484</v>
      </c>
      <c r="F1020" s="201">
        <v>34.5</v>
      </c>
      <c r="H1020" s="33"/>
    </row>
    <row r="1021" spans="2:8" s="1" customFormat="1" ht="16.899999999999999" customHeight="1">
      <c r="B1021" s="33"/>
      <c r="C1021" s="200" t="s">
        <v>2778</v>
      </c>
      <c r="D1021" s="200" t="s">
        <v>2779</v>
      </c>
      <c r="E1021" s="18" t="s">
        <v>484</v>
      </c>
      <c r="F1021" s="201">
        <v>34.5</v>
      </c>
      <c r="H1021" s="33"/>
    </row>
    <row r="1022" spans="2:8" s="1" customFormat="1" ht="16.899999999999999" customHeight="1">
      <c r="B1022" s="33"/>
      <c r="C1022" s="200" t="s">
        <v>2774</v>
      </c>
      <c r="D1022" s="200" t="s">
        <v>2775</v>
      </c>
      <c r="E1022" s="18" t="s">
        <v>590</v>
      </c>
      <c r="F1022" s="201">
        <v>2.5880000000000001</v>
      </c>
      <c r="H1022" s="33"/>
    </row>
    <row r="1023" spans="2:8" s="1" customFormat="1" ht="16.899999999999999" customHeight="1">
      <c r="B1023" s="33"/>
      <c r="C1023" s="196" t="s">
        <v>2161</v>
      </c>
      <c r="D1023" s="197" t="s">
        <v>2162</v>
      </c>
      <c r="E1023" s="198" t="s">
        <v>213</v>
      </c>
      <c r="F1023" s="199">
        <v>69.599999999999994</v>
      </c>
      <c r="H1023" s="33"/>
    </row>
    <row r="1024" spans="2:8" s="1" customFormat="1" ht="16.899999999999999" customHeight="1">
      <c r="B1024" s="33"/>
      <c r="C1024" s="200" t="s">
        <v>21</v>
      </c>
      <c r="D1024" s="200" t="s">
        <v>2230</v>
      </c>
      <c r="E1024" s="18" t="s">
        <v>21</v>
      </c>
      <c r="F1024" s="201">
        <v>0</v>
      </c>
      <c r="H1024" s="33"/>
    </row>
    <row r="1025" spans="2:8" s="1" customFormat="1" ht="16.899999999999999" customHeight="1">
      <c r="B1025" s="33"/>
      <c r="C1025" s="200" t="s">
        <v>21</v>
      </c>
      <c r="D1025" s="200" t="s">
        <v>2348</v>
      </c>
      <c r="E1025" s="18" t="s">
        <v>21</v>
      </c>
      <c r="F1025" s="201">
        <v>0</v>
      </c>
      <c r="H1025" s="33"/>
    </row>
    <row r="1026" spans="2:8" s="1" customFormat="1" ht="16.899999999999999" customHeight="1">
      <c r="B1026" s="33"/>
      <c r="C1026" s="200" t="s">
        <v>2161</v>
      </c>
      <c r="D1026" s="200" t="s">
        <v>2349</v>
      </c>
      <c r="E1026" s="18" t="s">
        <v>21</v>
      </c>
      <c r="F1026" s="201">
        <v>69.599999999999994</v>
      </c>
      <c r="H1026" s="33"/>
    </row>
    <row r="1027" spans="2:8" s="1" customFormat="1" ht="16.899999999999999" customHeight="1">
      <c r="B1027" s="33"/>
      <c r="C1027" s="202" t="s">
        <v>2927</v>
      </c>
      <c r="H1027" s="33"/>
    </row>
    <row r="1028" spans="2:8" s="1" customFormat="1" ht="16.899999999999999" customHeight="1">
      <c r="B1028" s="33"/>
      <c r="C1028" s="200" t="s">
        <v>2345</v>
      </c>
      <c r="D1028" s="200" t="s">
        <v>2346</v>
      </c>
      <c r="E1028" s="18" t="s">
        <v>213</v>
      </c>
      <c r="F1028" s="201">
        <v>69.599999999999994</v>
      </c>
      <c r="H1028" s="33"/>
    </row>
    <row r="1029" spans="2:8" s="1" customFormat="1" ht="16.899999999999999" customHeight="1">
      <c r="B1029" s="33"/>
      <c r="C1029" s="200" t="s">
        <v>2788</v>
      </c>
      <c r="D1029" s="200" t="s">
        <v>2789</v>
      </c>
      <c r="E1029" s="18" t="s">
        <v>213</v>
      </c>
      <c r="F1029" s="201">
        <v>60.3</v>
      </c>
      <c r="H1029" s="33"/>
    </row>
    <row r="1030" spans="2:8" s="1" customFormat="1" ht="16.899999999999999" customHeight="1">
      <c r="B1030" s="33"/>
      <c r="C1030" s="196" t="s">
        <v>936</v>
      </c>
      <c r="D1030" s="197" t="s">
        <v>936</v>
      </c>
      <c r="E1030" s="198" t="s">
        <v>574</v>
      </c>
      <c r="F1030" s="199">
        <v>0</v>
      </c>
      <c r="H1030" s="33"/>
    </row>
    <row r="1031" spans="2:8" s="1" customFormat="1" ht="16.899999999999999" customHeight="1">
      <c r="B1031" s="33"/>
      <c r="C1031" s="196" t="s">
        <v>2195</v>
      </c>
      <c r="D1031" s="197" t="s">
        <v>2196</v>
      </c>
      <c r="E1031" s="198" t="s">
        <v>590</v>
      </c>
      <c r="F1031" s="199">
        <v>3.7309999999999999</v>
      </c>
      <c r="H1031" s="33"/>
    </row>
    <row r="1032" spans="2:8" s="1" customFormat="1" ht="16.899999999999999" customHeight="1">
      <c r="B1032" s="33"/>
      <c r="C1032" s="200" t="s">
        <v>21</v>
      </c>
      <c r="D1032" s="200" t="s">
        <v>2253</v>
      </c>
      <c r="E1032" s="18" t="s">
        <v>21</v>
      </c>
      <c r="F1032" s="201">
        <v>0</v>
      </c>
      <c r="H1032" s="33"/>
    </row>
    <row r="1033" spans="2:8" s="1" customFormat="1" ht="16.899999999999999" customHeight="1">
      <c r="B1033" s="33"/>
      <c r="C1033" s="200" t="s">
        <v>21</v>
      </c>
      <c r="D1033" s="200" t="s">
        <v>2312</v>
      </c>
      <c r="E1033" s="18" t="s">
        <v>21</v>
      </c>
      <c r="F1033" s="201">
        <v>3.7309999999999999</v>
      </c>
      <c r="H1033" s="33"/>
    </row>
    <row r="1034" spans="2:8" s="1" customFormat="1" ht="16.899999999999999" customHeight="1">
      <c r="B1034" s="33"/>
      <c r="C1034" s="200" t="s">
        <v>2195</v>
      </c>
      <c r="D1034" s="200" t="s">
        <v>837</v>
      </c>
      <c r="E1034" s="18" t="s">
        <v>21</v>
      </c>
      <c r="F1034" s="201">
        <v>3.7309999999999999</v>
      </c>
      <c r="H1034" s="33"/>
    </row>
    <row r="1035" spans="2:8" s="1" customFormat="1" ht="16.899999999999999" customHeight="1">
      <c r="B1035" s="33"/>
      <c r="C1035" s="202" t="s">
        <v>2927</v>
      </c>
      <c r="H1035" s="33"/>
    </row>
    <row r="1036" spans="2:8" s="1" customFormat="1" ht="16.899999999999999" customHeight="1">
      <c r="B1036" s="33"/>
      <c r="C1036" s="200" t="s">
        <v>2308</v>
      </c>
      <c r="D1036" s="200" t="s">
        <v>2309</v>
      </c>
      <c r="E1036" s="18" t="s">
        <v>590</v>
      </c>
      <c r="F1036" s="201">
        <v>3.7309999999999999</v>
      </c>
      <c r="H1036" s="33"/>
    </row>
    <row r="1037" spans="2:8" s="1" customFormat="1" ht="16.899999999999999" customHeight="1">
      <c r="B1037" s="33"/>
      <c r="C1037" s="200" t="s">
        <v>2291</v>
      </c>
      <c r="D1037" s="200" t="s">
        <v>2292</v>
      </c>
      <c r="E1037" s="18" t="s">
        <v>144</v>
      </c>
      <c r="F1037" s="201">
        <v>43142</v>
      </c>
      <c r="H1037" s="33"/>
    </row>
    <row r="1038" spans="2:8" s="1" customFormat="1" ht="16.899999999999999" customHeight="1">
      <c r="B1038" s="33"/>
      <c r="C1038" s="200" t="s">
        <v>2318</v>
      </c>
      <c r="D1038" s="200" t="s">
        <v>2319</v>
      </c>
      <c r="E1038" s="18" t="s">
        <v>144</v>
      </c>
      <c r="F1038" s="201">
        <v>4291</v>
      </c>
      <c r="H1038" s="33"/>
    </row>
    <row r="1039" spans="2:8" s="1" customFormat="1" ht="16.899999999999999" customHeight="1">
      <c r="B1039" s="33"/>
      <c r="C1039" s="200" t="s">
        <v>2313</v>
      </c>
      <c r="D1039" s="200" t="s">
        <v>2314</v>
      </c>
      <c r="E1039" s="18" t="s">
        <v>590</v>
      </c>
      <c r="F1039" s="201">
        <v>0.56000000000000005</v>
      </c>
      <c r="H1039" s="33"/>
    </row>
    <row r="1040" spans="2:8" s="1" customFormat="1" ht="16.899999999999999" customHeight="1">
      <c r="B1040" s="33"/>
      <c r="C1040" s="196" t="s">
        <v>579</v>
      </c>
      <c r="D1040" s="197" t="s">
        <v>579</v>
      </c>
      <c r="E1040" s="198" t="s">
        <v>574</v>
      </c>
      <c r="F1040" s="199">
        <v>0.8</v>
      </c>
      <c r="H1040" s="33"/>
    </row>
    <row r="1041" spans="2:8" s="1" customFormat="1" ht="16.899999999999999" customHeight="1">
      <c r="B1041" s="33"/>
      <c r="C1041" s="200" t="s">
        <v>21</v>
      </c>
      <c r="D1041" s="200" t="s">
        <v>2279</v>
      </c>
      <c r="E1041" s="18" t="s">
        <v>21</v>
      </c>
      <c r="F1041" s="201">
        <v>0</v>
      </c>
      <c r="H1041" s="33"/>
    </row>
    <row r="1042" spans="2:8" s="1" customFormat="1" ht="16.899999999999999" customHeight="1">
      <c r="B1042" s="33"/>
      <c r="C1042" s="200" t="s">
        <v>579</v>
      </c>
      <c r="D1042" s="200" t="s">
        <v>2451</v>
      </c>
      <c r="E1042" s="18" t="s">
        <v>21</v>
      </c>
      <c r="F1042" s="201">
        <v>0.8</v>
      </c>
      <c r="H1042" s="33"/>
    </row>
    <row r="1043" spans="2:8" s="1" customFormat="1" ht="16.899999999999999" customHeight="1">
      <c r="B1043" s="33"/>
      <c r="C1043" s="202" t="s">
        <v>2927</v>
      </c>
      <c r="H1043" s="33"/>
    </row>
    <row r="1044" spans="2:8" s="1" customFormat="1" ht="16.899999999999999" customHeight="1">
      <c r="B1044" s="33"/>
      <c r="C1044" s="200" t="s">
        <v>1266</v>
      </c>
      <c r="D1044" s="200" t="s">
        <v>1267</v>
      </c>
      <c r="E1044" s="18" t="s">
        <v>574</v>
      </c>
      <c r="F1044" s="201">
        <v>0.8</v>
      </c>
      <c r="H1044" s="33"/>
    </row>
    <row r="1045" spans="2:8" s="1" customFormat="1" ht="16.899999999999999" customHeight="1">
      <c r="B1045" s="33"/>
      <c r="C1045" s="200" t="s">
        <v>1901</v>
      </c>
      <c r="D1045" s="200" t="s">
        <v>1902</v>
      </c>
      <c r="E1045" s="18" t="s">
        <v>574</v>
      </c>
      <c r="F1045" s="201">
        <v>118.008</v>
      </c>
      <c r="H1045" s="33"/>
    </row>
    <row r="1046" spans="2:8" s="1" customFormat="1" ht="16.899999999999999" customHeight="1">
      <c r="B1046" s="33"/>
      <c r="C1046" s="196" t="s">
        <v>2574</v>
      </c>
      <c r="D1046" s="197" t="s">
        <v>2940</v>
      </c>
      <c r="E1046" s="198" t="s">
        <v>574</v>
      </c>
      <c r="F1046" s="199">
        <v>40.695</v>
      </c>
      <c r="H1046" s="33"/>
    </row>
    <row r="1047" spans="2:8" s="1" customFormat="1" ht="16.899999999999999" customHeight="1">
      <c r="B1047" s="33"/>
      <c r="C1047" s="200" t="s">
        <v>21</v>
      </c>
      <c r="D1047" s="200" t="s">
        <v>2567</v>
      </c>
      <c r="E1047" s="18" t="s">
        <v>21</v>
      </c>
      <c r="F1047" s="201">
        <v>0</v>
      </c>
      <c r="H1047" s="33"/>
    </row>
    <row r="1048" spans="2:8" s="1" customFormat="1" ht="16.899999999999999" customHeight="1">
      <c r="B1048" s="33"/>
      <c r="C1048" s="200" t="s">
        <v>21</v>
      </c>
      <c r="D1048" s="200" t="s">
        <v>2568</v>
      </c>
      <c r="E1048" s="18" t="s">
        <v>21</v>
      </c>
      <c r="F1048" s="201">
        <v>0</v>
      </c>
      <c r="H1048" s="33"/>
    </row>
    <row r="1049" spans="2:8" s="1" customFormat="1" ht="16.899999999999999" customHeight="1">
      <c r="B1049" s="33"/>
      <c r="C1049" s="200" t="s">
        <v>21</v>
      </c>
      <c r="D1049" s="200" t="s">
        <v>2569</v>
      </c>
      <c r="E1049" s="18" t="s">
        <v>21</v>
      </c>
      <c r="F1049" s="201">
        <v>20.954999999999998</v>
      </c>
      <c r="H1049" s="33"/>
    </row>
    <row r="1050" spans="2:8" s="1" customFormat="1" ht="16.899999999999999" customHeight="1">
      <c r="B1050" s="33"/>
      <c r="C1050" s="200" t="s">
        <v>21</v>
      </c>
      <c r="D1050" s="200" t="s">
        <v>2570</v>
      </c>
      <c r="E1050" s="18" t="s">
        <v>21</v>
      </c>
      <c r="F1050" s="201">
        <v>0</v>
      </c>
      <c r="H1050" s="33"/>
    </row>
    <row r="1051" spans="2:8" s="1" customFormat="1" ht="16.899999999999999" customHeight="1">
      <c r="B1051" s="33"/>
      <c r="C1051" s="200" t="s">
        <v>21</v>
      </c>
      <c r="D1051" s="200" t="s">
        <v>2571</v>
      </c>
      <c r="E1051" s="18" t="s">
        <v>21</v>
      </c>
      <c r="F1051" s="201">
        <v>0.24</v>
      </c>
      <c r="H1051" s="33"/>
    </row>
    <row r="1052" spans="2:8" s="1" customFormat="1" ht="16.899999999999999" customHeight="1">
      <c r="B1052" s="33"/>
      <c r="C1052" s="200" t="s">
        <v>21</v>
      </c>
      <c r="D1052" s="200" t="s">
        <v>2572</v>
      </c>
      <c r="E1052" s="18" t="s">
        <v>21</v>
      </c>
      <c r="F1052" s="201">
        <v>0</v>
      </c>
      <c r="H1052" s="33"/>
    </row>
    <row r="1053" spans="2:8" s="1" customFormat="1" ht="16.899999999999999" customHeight="1">
      <c r="B1053" s="33"/>
      <c r="C1053" s="200" t="s">
        <v>21</v>
      </c>
      <c r="D1053" s="200" t="s">
        <v>2573</v>
      </c>
      <c r="E1053" s="18" t="s">
        <v>21</v>
      </c>
      <c r="F1053" s="201">
        <v>19.5</v>
      </c>
      <c r="H1053" s="33"/>
    </row>
    <row r="1054" spans="2:8" s="1" customFormat="1" ht="16.899999999999999" customHeight="1">
      <c r="B1054" s="33"/>
      <c r="C1054" s="200" t="s">
        <v>2574</v>
      </c>
      <c r="D1054" s="200" t="s">
        <v>837</v>
      </c>
      <c r="E1054" s="18" t="s">
        <v>21</v>
      </c>
      <c r="F1054" s="201">
        <v>40.695</v>
      </c>
      <c r="H1054" s="33"/>
    </row>
    <row r="1055" spans="2:8" s="1" customFormat="1" ht="16.899999999999999" customHeight="1">
      <c r="B1055" s="33"/>
      <c r="C1055" s="196" t="s">
        <v>2186</v>
      </c>
      <c r="D1055" s="197" t="s">
        <v>2187</v>
      </c>
      <c r="E1055" s="198" t="s">
        <v>484</v>
      </c>
      <c r="F1055" s="199">
        <v>399.6</v>
      </c>
      <c r="H1055" s="33"/>
    </row>
    <row r="1056" spans="2:8" s="1" customFormat="1" ht="16.899999999999999" customHeight="1">
      <c r="B1056" s="33"/>
      <c r="C1056" s="200" t="s">
        <v>21</v>
      </c>
      <c r="D1056" s="200" t="s">
        <v>2279</v>
      </c>
      <c r="E1056" s="18" t="s">
        <v>21</v>
      </c>
      <c r="F1056" s="201">
        <v>0</v>
      </c>
      <c r="H1056" s="33"/>
    </row>
    <row r="1057" spans="2:8" s="1" customFormat="1" ht="16.899999999999999" customHeight="1">
      <c r="B1057" s="33"/>
      <c r="C1057" s="200" t="s">
        <v>21</v>
      </c>
      <c r="D1057" s="200" t="s">
        <v>2280</v>
      </c>
      <c r="E1057" s="18" t="s">
        <v>21</v>
      </c>
      <c r="F1057" s="201">
        <v>399.6</v>
      </c>
      <c r="H1057" s="33"/>
    </row>
    <row r="1058" spans="2:8" s="1" customFormat="1" ht="16.899999999999999" customHeight="1">
      <c r="B1058" s="33"/>
      <c r="C1058" s="200" t="s">
        <v>2186</v>
      </c>
      <c r="D1058" s="200" t="s">
        <v>837</v>
      </c>
      <c r="E1058" s="18" t="s">
        <v>21</v>
      </c>
      <c r="F1058" s="201">
        <v>399.6</v>
      </c>
      <c r="H1058" s="33"/>
    </row>
    <row r="1059" spans="2:8" s="1" customFormat="1" ht="16.899999999999999" customHeight="1">
      <c r="B1059" s="33"/>
      <c r="C1059" s="202" t="s">
        <v>2927</v>
      </c>
      <c r="H1059" s="33"/>
    </row>
    <row r="1060" spans="2:8" s="1" customFormat="1" ht="16.899999999999999" customHeight="1">
      <c r="B1060" s="33"/>
      <c r="C1060" s="200" t="s">
        <v>2274</v>
      </c>
      <c r="D1060" s="200" t="s">
        <v>2275</v>
      </c>
      <c r="E1060" s="18" t="s">
        <v>484</v>
      </c>
      <c r="F1060" s="201">
        <v>399.6</v>
      </c>
      <c r="H1060" s="33"/>
    </row>
    <row r="1061" spans="2:8" s="1" customFormat="1" ht="16.899999999999999" customHeight="1">
      <c r="B1061" s="33"/>
      <c r="C1061" s="200" t="s">
        <v>2281</v>
      </c>
      <c r="D1061" s="200" t="s">
        <v>2282</v>
      </c>
      <c r="E1061" s="18" t="s">
        <v>590</v>
      </c>
      <c r="F1061" s="201">
        <v>49.350999999999999</v>
      </c>
      <c r="H1061" s="33"/>
    </row>
    <row r="1062" spans="2:8" s="1" customFormat="1" ht="16.899999999999999" customHeight="1">
      <c r="B1062" s="33"/>
      <c r="C1062" s="196" t="s">
        <v>2218</v>
      </c>
      <c r="D1062" s="197" t="s">
        <v>2218</v>
      </c>
      <c r="E1062" s="198" t="s">
        <v>144</v>
      </c>
      <c r="F1062" s="199">
        <v>3188.68</v>
      </c>
      <c r="H1062" s="33"/>
    </row>
    <row r="1063" spans="2:8" s="1" customFormat="1" ht="16.899999999999999" customHeight="1">
      <c r="B1063" s="33"/>
      <c r="C1063" s="200" t="s">
        <v>2218</v>
      </c>
      <c r="D1063" s="200" t="s">
        <v>2739</v>
      </c>
      <c r="E1063" s="18" t="s">
        <v>21</v>
      </c>
      <c r="F1063" s="201">
        <v>3188.68</v>
      </c>
      <c r="H1063" s="33"/>
    </row>
    <row r="1064" spans="2:8" s="1" customFormat="1" ht="16.899999999999999" customHeight="1">
      <c r="B1064" s="33"/>
      <c r="C1064" s="202" t="s">
        <v>2927</v>
      </c>
      <c r="H1064" s="33"/>
    </row>
    <row r="1065" spans="2:8" s="1" customFormat="1" ht="16.899999999999999" customHeight="1">
      <c r="B1065" s="33"/>
      <c r="C1065" s="200" t="s">
        <v>2735</v>
      </c>
      <c r="D1065" s="200" t="s">
        <v>2736</v>
      </c>
      <c r="E1065" s="18" t="s">
        <v>144</v>
      </c>
      <c r="F1065" s="201">
        <v>3188.68</v>
      </c>
      <c r="H1065" s="33"/>
    </row>
    <row r="1066" spans="2:8" s="1" customFormat="1" ht="16.899999999999999" customHeight="1">
      <c r="B1066" s="33"/>
      <c r="C1066" s="200" t="s">
        <v>2030</v>
      </c>
      <c r="D1066" s="200" t="s">
        <v>2031</v>
      </c>
      <c r="E1066" s="18" t="s">
        <v>144</v>
      </c>
      <c r="F1066" s="201">
        <v>8260.24</v>
      </c>
      <c r="H1066" s="33"/>
    </row>
    <row r="1067" spans="2:8" s="1" customFormat="1" ht="16.899999999999999" customHeight="1">
      <c r="B1067" s="33"/>
      <c r="C1067" s="196" t="s">
        <v>2166</v>
      </c>
      <c r="D1067" s="197" t="s">
        <v>2167</v>
      </c>
      <c r="E1067" s="198" t="s">
        <v>484</v>
      </c>
      <c r="F1067" s="199">
        <v>111.78</v>
      </c>
      <c r="H1067" s="33"/>
    </row>
    <row r="1068" spans="2:8" s="1" customFormat="1" ht="16.899999999999999" customHeight="1">
      <c r="B1068" s="33"/>
      <c r="C1068" s="200" t="s">
        <v>21</v>
      </c>
      <c r="D1068" s="200" t="s">
        <v>2666</v>
      </c>
      <c r="E1068" s="18" t="s">
        <v>21</v>
      </c>
      <c r="F1068" s="201">
        <v>0</v>
      </c>
      <c r="H1068" s="33"/>
    </row>
    <row r="1069" spans="2:8" s="1" customFormat="1" ht="16.899999999999999" customHeight="1">
      <c r="B1069" s="33"/>
      <c r="C1069" s="200" t="s">
        <v>2166</v>
      </c>
      <c r="D1069" s="200" t="s">
        <v>2677</v>
      </c>
      <c r="E1069" s="18" t="s">
        <v>21</v>
      </c>
      <c r="F1069" s="201">
        <v>111.78</v>
      </c>
      <c r="H1069" s="33"/>
    </row>
    <row r="1070" spans="2:8" s="1" customFormat="1" ht="16.899999999999999" customHeight="1">
      <c r="B1070" s="33"/>
      <c r="C1070" s="202" t="s">
        <v>2927</v>
      </c>
      <c r="H1070" s="33"/>
    </row>
    <row r="1071" spans="2:8" s="1" customFormat="1" ht="16.899999999999999" customHeight="1">
      <c r="B1071" s="33"/>
      <c r="C1071" s="200" t="s">
        <v>2672</v>
      </c>
      <c r="D1071" s="200" t="s">
        <v>2673</v>
      </c>
      <c r="E1071" s="18" t="s">
        <v>484</v>
      </c>
      <c r="F1071" s="201">
        <v>111.78</v>
      </c>
      <c r="H1071" s="33"/>
    </row>
    <row r="1072" spans="2:8" s="1" customFormat="1" ht="16.899999999999999" customHeight="1">
      <c r="B1072" s="33"/>
      <c r="C1072" s="200" t="s">
        <v>2647</v>
      </c>
      <c r="D1072" s="200" t="s">
        <v>2648</v>
      </c>
      <c r="E1072" s="18" t="s">
        <v>590</v>
      </c>
      <c r="F1072" s="201">
        <v>24.689</v>
      </c>
      <c r="H1072" s="33"/>
    </row>
    <row r="1073" spans="2:8" s="1" customFormat="1" ht="16.899999999999999" customHeight="1">
      <c r="B1073" s="33"/>
      <c r="C1073" s="196" t="s">
        <v>2941</v>
      </c>
      <c r="D1073" s="197" t="s">
        <v>2942</v>
      </c>
      <c r="E1073" s="198" t="s">
        <v>213</v>
      </c>
      <c r="F1073" s="199">
        <v>58.8</v>
      </c>
      <c r="H1073" s="33"/>
    </row>
    <row r="1074" spans="2:8" s="1" customFormat="1" ht="16.899999999999999" customHeight="1">
      <c r="B1074" s="33"/>
      <c r="C1074" s="200" t="s">
        <v>21</v>
      </c>
      <c r="D1074" s="200" t="s">
        <v>2943</v>
      </c>
      <c r="E1074" s="18" t="s">
        <v>21</v>
      </c>
      <c r="F1074" s="201">
        <v>0</v>
      </c>
      <c r="H1074" s="33"/>
    </row>
    <row r="1075" spans="2:8" s="1" customFormat="1" ht="16.899999999999999" customHeight="1">
      <c r="B1075" s="33"/>
      <c r="C1075" s="200" t="s">
        <v>2941</v>
      </c>
      <c r="D1075" s="200" t="s">
        <v>2944</v>
      </c>
      <c r="E1075" s="18" t="s">
        <v>21</v>
      </c>
      <c r="F1075" s="201">
        <v>58.8</v>
      </c>
      <c r="H1075" s="33"/>
    </row>
    <row r="1076" spans="2:8" s="1" customFormat="1" ht="16.899999999999999" customHeight="1">
      <c r="B1076" s="33"/>
      <c r="C1076" s="196" t="s">
        <v>2169</v>
      </c>
      <c r="D1076" s="197" t="s">
        <v>2170</v>
      </c>
      <c r="E1076" s="198" t="s">
        <v>144</v>
      </c>
      <c r="F1076" s="199">
        <v>2139.4899999999998</v>
      </c>
      <c r="H1076" s="33"/>
    </row>
    <row r="1077" spans="2:8" s="1" customFormat="1" ht="16.899999999999999" customHeight="1">
      <c r="B1077" s="33"/>
      <c r="C1077" s="200" t="s">
        <v>21</v>
      </c>
      <c r="D1077" s="200" t="s">
        <v>2535</v>
      </c>
      <c r="E1077" s="18" t="s">
        <v>21</v>
      </c>
      <c r="F1077" s="201">
        <v>0</v>
      </c>
      <c r="H1077" s="33"/>
    </row>
    <row r="1078" spans="2:8" s="1" customFormat="1" ht="16.899999999999999" customHeight="1">
      <c r="B1078" s="33"/>
      <c r="C1078" s="200" t="s">
        <v>21</v>
      </c>
      <c r="D1078" s="200" t="s">
        <v>2689</v>
      </c>
      <c r="E1078" s="18" t="s">
        <v>21</v>
      </c>
      <c r="F1078" s="201">
        <v>99.47</v>
      </c>
      <c r="H1078" s="33"/>
    </row>
    <row r="1079" spans="2:8" s="1" customFormat="1" ht="16.899999999999999" customHeight="1">
      <c r="B1079" s="33"/>
      <c r="C1079" s="200" t="s">
        <v>21</v>
      </c>
      <c r="D1079" s="200" t="s">
        <v>2690</v>
      </c>
      <c r="E1079" s="18" t="s">
        <v>21</v>
      </c>
      <c r="F1079" s="201">
        <v>1644.3</v>
      </c>
      <c r="H1079" s="33"/>
    </row>
    <row r="1080" spans="2:8" s="1" customFormat="1" ht="16.899999999999999" customHeight="1">
      <c r="B1080" s="33"/>
      <c r="C1080" s="200" t="s">
        <v>21</v>
      </c>
      <c r="D1080" s="200" t="s">
        <v>2691</v>
      </c>
      <c r="E1080" s="18" t="s">
        <v>21</v>
      </c>
      <c r="F1080" s="201">
        <v>160.82</v>
      </c>
      <c r="H1080" s="33"/>
    </row>
    <row r="1081" spans="2:8" s="1" customFormat="1" ht="16.899999999999999" customHeight="1">
      <c r="B1081" s="33"/>
      <c r="C1081" s="200" t="s">
        <v>21</v>
      </c>
      <c r="D1081" s="200" t="s">
        <v>2692</v>
      </c>
      <c r="E1081" s="18" t="s">
        <v>21</v>
      </c>
      <c r="F1081" s="201">
        <v>234.9</v>
      </c>
      <c r="H1081" s="33"/>
    </row>
    <row r="1082" spans="2:8" s="1" customFormat="1" ht="16.899999999999999" customHeight="1">
      <c r="B1082" s="33"/>
      <c r="C1082" s="200" t="s">
        <v>2169</v>
      </c>
      <c r="D1082" s="200" t="s">
        <v>837</v>
      </c>
      <c r="E1082" s="18" t="s">
        <v>21</v>
      </c>
      <c r="F1082" s="201">
        <v>2139.4899999999998</v>
      </c>
      <c r="H1082" s="33"/>
    </row>
    <row r="1083" spans="2:8" s="1" customFormat="1" ht="16.899999999999999" customHeight="1">
      <c r="B1083" s="33"/>
      <c r="C1083" s="202" t="s">
        <v>2927</v>
      </c>
      <c r="H1083" s="33"/>
    </row>
    <row r="1084" spans="2:8" s="1" customFormat="1" ht="16.899999999999999" customHeight="1">
      <c r="B1084" s="33"/>
      <c r="C1084" s="200" t="s">
        <v>2685</v>
      </c>
      <c r="D1084" s="200" t="s">
        <v>2686</v>
      </c>
      <c r="E1084" s="18" t="s">
        <v>144</v>
      </c>
      <c r="F1084" s="201">
        <v>2139.4899999999998</v>
      </c>
      <c r="H1084" s="33"/>
    </row>
    <row r="1085" spans="2:8" s="1" customFormat="1" ht="16.899999999999999" customHeight="1">
      <c r="B1085" s="33"/>
      <c r="C1085" s="200" t="s">
        <v>2061</v>
      </c>
      <c r="D1085" s="200" t="s">
        <v>2062</v>
      </c>
      <c r="E1085" s="18" t="s">
        <v>144</v>
      </c>
      <c r="F1085" s="201">
        <v>18163.361000000001</v>
      </c>
      <c r="H1085" s="33"/>
    </row>
    <row r="1086" spans="2:8" s="1" customFormat="1" ht="16.899999999999999" customHeight="1">
      <c r="B1086" s="33"/>
      <c r="C1086" s="196" t="s">
        <v>2172</v>
      </c>
      <c r="D1086" s="197" t="s">
        <v>2173</v>
      </c>
      <c r="E1086" s="198" t="s">
        <v>144</v>
      </c>
      <c r="F1086" s="199">
        <v>884.1</v>
      </c>
      <c r="H1086" s="33"/>
    </row>
    <row r="1087" spans="2:8" s="1" customFormat="1" ht="16.899999999999999" customHeight="1">
      <c r="B1087" s="33"/>
      <c r="C1087" s="200" t="s">
        <v>21</v>
      </c>
      <c r="D1087" s="200" t="s">
        <v>2745</v>
      </c>
      <c r="E1087" s="18" t="s">
        <v>21</v>
      </c>
      <c r="F1087" s="201">
        <v>0</v>
      </c>
      <c r="H1087" s="33"/>
    </row>
    <row r="1088" spans="2:8" s="1" customFormat="1" ht="16.899999999999999" customHeight="1">
      <c r="B1088" s="33"/>
      <c r="C1088" s="200" t="s">
        <v>21</v>
      </c>
      <c r="D1088" s="200" t="s">
        <v>2746</v>
      </c>
      <c r="E1088" s="18" t="s">
        <v>21</v>
      </c>
      <c r="F1088" s="201">
        <v>453.6</v>
      </c>
      <c r="H1088" s="33"/>
    </row>
    <row r="1089" spans="2:8" s="1" customFormat="1" ht="16.899999999999999" customHeight="1">
      <c r="B1089" s="33"/>
      <c r="C1089" s="200" t="s">
        <v>21</v>
      </c>
      <c r="D1089" s="200" t="s">
        <v>2747</v>
      </c>
      <c r="E1089" s="18" t="s">
        <v>21</v>
      </c>
      <c r="F1089" s="201">
        <v>430.5</v>
      </c>
      <c r="H1089" s="33"/>
    </row>
    <row r="1090" spans="2:8" s="1" customFormat="1" ht="16.899999999999999" customHeight="1">
      <c r="B1090" s="33"/>
      <c r="C1090" s="200" t="s">
        <v>2172</v>
      </c>
      <c r="D1090" s="200" t="s">
        <v>837</v>
      </c>
      <c r="E1090" s="18" t="s">
        <v>21</v>
      </c>
      <c r="F1090" s="201">
        <v>884.1</v>
      </c>
      <c r="H1090" s="33"/>
    </row>
    <row r="1091" spans="2:8" s="1" customFormat="1" ht="16.899999999999999" customHeight="1">
      <c r="B1091" s="33"/>
      <c r="C1091" s="202" t="s">
        <v>2927</v>
      </c>
      <c r="H1091" s="33"/>
    </row>
    <row r="1092" spans="2:8" s="1" customFormat="1" ht="16.899999999999999" customHeight="1">
      <c r="B1092" s="33"/>
      <c r="C1092" s="200" t="s">
        <v>2741</v>
      </c>
      <c r="D1092" s="200" t="s">
        <v>2742</v>
      </c>
      <c r="E1092" s="18" t="s">
        <v>144</v>
      </c>
      <c r="F1092" s="201">
        <v>884.1</v>
      </c>
      <c r="H1092" s="33"/>
    </row>
    <row r="1093" spans="2:8" s="1" customFormat="1" ht="16.899999999999999" customHeight="1">
      <c r="B1093" s="33"/>
      <c r="C1093" s="200" t="s">
        <v>2042</v>
      </c>
      <c r="D1093" s="200" t="s">
        <v>2043</v>
      </c>
      <c r="E1093" s="18" t="s">
        <v>144</v>
      </c>
      <c r="F1093" s="201">
        <v>884.1</v>
      </c>
      <c r="H1093" s="33"/>
    </row>
    <row r="1094" spans="2:8" s="1" customFormat="1" ht="26.45" customHeight="1">
      <c r="B1094" s="33"/>
      <c r="C1094" s="195" t="s">
        <v>94</v>
      </c>
      <c r="D1094" s="195" t="s">
        <v>95</v>
      </c>
      <c r="H1094" s="33"/>
    </row>
    <row r="1095" spans="2:8" s="1" customFormat="1" ht="16.899999999999999" customHeight="1">
      <c r="B1095" s="33"/>
      <c r="C1095" s="196" t="s">
        <v>2800</v>
      </c>
      <c r="D1095" s="197" t="s">
        <v>2801</v>
      </c>
      <c r="E1095" s="198" t="s">
        <v>144</v>
      </c>
      <c r="F1095" s="199">
        <v>1355.75</v>
      </c>
      <c r="H1095" s="33"/>
    </row>
    <row r="1096" spans="2:8" s="1" customFormat="1" ht="16.899999999999999" customHeight="1">
      <c r="B1096" s="33"/>
      <c r="C1096" s="200" t="s">
        <v>21</v>
      </c>
      <c r="D1096" s="200" t="s">
        <v>2820</v>
      </c>
      <c r="E1096" s="18" t="s">
        <v>21</v>
      </c>
      <c r="F1096" s="201">
        <v>0</v>
      </c>
      <c r="H1096" s="33"/>
    </row>
    <row r="1097" spans="2:8" s="1" customFormat="1" ht="16.899999999999999" customHeight="1">
      <c r="B1097" s="33"/>
      <c r="C1097" s="200" t="s">
        <v>21</v>
      </c>
      <c r="D1097" s="200" t="s">
        <v>2834</v>
      </c>
      <c r="E1097" s="18" t="s">
        <v>21</v>
      </c>
      <c r="F1097" s="201">
        <v>616.25</v>
      </c>
      <c r="H1097" s="33"/>
    </row>
    <row r="1098" spans="2:8" s="1" customFormat="1" ht="16.899999999999999" customHeight="1">
      <c r="B1098" s="33"/>
      <c r="C1098" s="200" t="s">
        <v>21</v>
      </c>
      <c r="D1098" s="200" t="s">
        <v>2835</v>
      </c>
      <c r="E1098" s="18" t="s">
        <v>21</v>
      </c>
      <c r="F1098" s="201">
        <v>739.5</v>
      </c>
      <c r="H1098" s="33"/>
    </row>
    <row r="1099" spans="2:8" s="1" customFormat="1" ht="16.899999999999999" customHeight="1">
      <c r="B1099" s="33"/>
      <c r="C1099" s="200" t="s">
        <v>2800</v>
      </c>
      <c r="D1099" s="200" t="s">
        <v>837</v>
      </c>
      <c r="E1099" s="18" t="s">
        <v>21</v>
      </c>
      <c r="F1099" s="201">
        <v>1355.75</v>
      </c>
      <c r="H1099" s="33"/>
    </row>
    <row r="1100" spans="2:8" s="1" customFormat="1" ht="16.899999999999999" customHeight="1">
      <c r="B1100" s="33"/>
      <c r="C1100" s="202" t="s">
        <v>2927</v>
      </c>
      <c r="H1100" s="33"/>
    </row>
    <row r="1101" spans="2:8" s="1" customFormat="1" ht="16.899999999999999" customHeight="1">
      <c r="B1101" s="33"/>
      <c r="C1101" s="200" t="s">
        <v>2000</v>
      </c>
      <c r="D1101" s="200" t="s">
        <v>2832</v>
      </c>
      <c r="E1101" s="18" t="s">
        <v>144</v>
      </c>
      <c r="F1101" s="201">
        <v>1355.75</v>
      </c>
      <c r="H1101" s="33"/>
    </row>
    <row r="1102" spans="2:8" s="1" customFormat="1" ht="16.899999999999999" customHeight="1">
      <c r="B1102" s="33"/>
      <c r="C1102" s="200" t="s">
        <v>2030</v>
      </c>
      <c r="D1102" s="200" t="s">
        <v>2031</v>
      </c>
      <c r="E1102" s="18" t="s">
        <v>144</v>
      </c>
      <c r="F1102" s="201">
        <v>2572.79</v>
      </c>
      <c r="H1102" s="33"/>
    </row>
    <row r="1103" spans="2:8" s="1" customFormat="1" ht="16.899999999999999" customHeight="1">
      <c r="B1103" s="33"/>
      <c r="C1103" s="196" t="s">
        <v>2803</v>
      </c>
      <c r="D1103" s="197" t="s">
        <v>2804</v>
      </c>
      <c r="E1103" s="198" t="s">
        <v>144</v>
      </c>
      <c r="F1103" s="199">
        <v>1217.04</v>
      </c>
      <c r="H1103" s="33"/>
    </row>
    <row r="1104" spans="2:8" s="1" customFormat="1" ht="16.899999999999999" customHeight="1">
      <c r="B1104" s="33"/>
      <c r="C1104" s="200" t="s">
        <v>21</v>
      </c>
      <c r="D1104" s="200" t="s">
        <v>2820</v>
      </c>
      <c r="E1104" s="18" t="s">
        <v>21</v>
      </c>
      <c r="F1104" s="201">
        <v>0</v>
      </c>
      <c r="H1104" s="33"/>
    </row>
    <row r="1105" spans="2:8" s="1" customFormat="1" ht="16.899999999999999" customHeight="1">
      <c r="B1105" s="33"/>
      <c r="C1105" s="200" t="s">
        <v>21</v>
      </c>
      <c r="D1105" s="200" t="s">
        <v>2838</v>
      </c>
      <c r="E1105" s="18" t="s">
        <v>21</v>
      </c>
      <c r="F1105" s="201">
        <v>663.84</v>
      </c>
      <c r="H1105" s="33"/>
    </row>
    <row r="1106" spans="2:8" s="1" customFormat="1" ht="16.899999999999999" customHeight="1">
      <c r="B1106" s="33"/>
      <c r="C1106" s="200" t="s">
        <v>21</v>
      </c>
      <c r="D1106" s="200" t="s">
        <v>2839</v>
      </c>
      <c r="E1106" s="18" t="s">
        <v>21</v>
      </c>
      <c r="F1106" s="201">
        <v>553.20000000000005</v>
      </c>
      <c r="H1106" s="33"/>
    </row>
    <row r="1107" spans="2:8" s="1" customFormat="1" ht="16.899999999999999" customHeight="1">
      <c r="B1107" s="33"/>
      <c r="C1107" s="200" t="s">
        <v>2803</v>
      </c>
      <c r="D1107" s="200" t="s">
        <v>837</v>
      </c>
      <c r="E1107" s="18" t="s">
        <v>21</v>
      </c>
      <c r="F1107" s="201">
        <v>1217.04</v>
      </c>
      <c r="H1107" s="33"/>
    </row>
    <row r="1108" spans="2:8" s="1" customFormat="1" ht="16.899999999999999" customHeight="1">
      <c r="B1108" s="33"/>
      <c r="C1108" s="202" t="s">
        <v>2927</v>
      </c>
      <c r="H1108" s="33"/>
    </row>
    <row r="1109" spans="2:8" s="1" customFormat="1" ht="16.899999999999999" customHeight="1">
      <c r="B1109" s="33"/>
      <c r="C1109" s="200" t="s">
        <v>2685</v>
      </c>
      <c r="D1109" s="200" t="s">
        <v>2836</v>
      </c>
      <c r="E1109" s="18" t="s">
        <v>144</v>
      </c>
      <c r="F1109" s="201">
        <v>1217.04</v>
      </c>
      <c r="H1109" s="33"/>
    </row>
    <row r="1110" spans="2:8" s="1" customFormat="1" ht="16.899999999999999" customHeight="1">
      <c r="B1110" s="33"/>
      <c r="C1110" s="200" t="s">
        <v>2030</v>
      </c>
      <c r="D1110" s="200" t="s">
        <v>2031</v>
      </c>
      <c r="E1110" s="18" t="s">
        <v>144</v>
      </c>
      <c r="F1110" s="201">
        <v>2572.79</v>
      </c>
      <c r="H1110" s="33"/>
    </row>
    <row r="1111" spans="2:8" s="1" customFormat="1" ht="16.899999999999999" customHeight="1">
      <c r="B1111" s="33"/>
      <c r="C1111" s="196" t="s">
        <v>2806</v>
      </c>
      <c r="D1111" s="197" t="s">
        <v>2807</v>
      </c>
      <c r="E1111" s="198" t="s">
        <v>262</v>
      </c>
      <c r="F1111" s="199">
        <v>44</v>
      </c>
      <c r="H1111" s="33"/>
    </row>
    <row r="1112" spans="2:8" s="1" customFormat="1" ht="16.899999999999999" customHeight="1">
      <c r="B1112" s="33"/>
      <c r="C1112" s="200" t="s">
        <v>21</v>
      </c>
      <c r="D1112" s="200" t="s">
        <v>2820</v>
      </c>
      <c r="E1112" s="18" t="s">
        <v>21</v>
      </c>
      <c r="F1112" s="201">
        <v>0</v>
      </c>
      <c r="H1112" s="33"/>
    </row>
    <row r="1113" spans="2:8" s="1" customFormat="1" ht="16.899999999999999" customHeight="1">
      <c r="B1113" s="33"/>
      <c r="C1113" s="200" t="s">
        <v>21</v>
      </c>
      <c r="D1113" s="200" t="s">
        <v>2821</v>
      </c>
      <c r="E1113" s="18" t="s">
        <v>21</v>
      </c>
      <c r="F1113" s="201">
        <v>20</v>
      </c>
      <c r="H1113" s="33"/>
    </row>
    <row r="1114" spans="2:8" s="1" customFormat="1" ht="16.899999999999999" customHeight="1">
      <c r="B1114" s="33"/>
      <c r="C1114" s="200" t="s">
        <v>21</v>
      </c>
      <c r="D1114" s="200" t="s">
        <v>2822</v>
      </c>
      <c r="E1114" s="18" t="s">
        <v>21</v>
      </c>
      <c r="F1114" s="201">
        <v>24</v>
      </c>
      <c r="H1114" s="33"/>
    </row>
    <row r="1115" spans="2:8" s="1" customFormat="1" ht="16.899999999999999" customHeight="1">
      <c r="B1115" s="33"/>
      <c r="C1115" s="200" t="s">
        <v>2806</v>
      </c>
      <c r="D1115" s="200" t="s">
        <v>837</v>
      </c>
      <c r="E1115" s="18" t="s">
        <v>21</v>
      </c>
      <c r="F1115" s="201">
        <v>44</v>
      </c>
      <c r="H1115" s="33"/>
    </row>
    <row r="1116" spans="2:8" s="1" customFormat="1" ht="16.899999999999999" customHeight="1">
      <c r="B1116" s="33"/>
      <c r="C1116" s="202" t="s">
        <v>2927</v>
      </c>
      <c r="H1116" s="33"/>
    </row>
    <row r="1117" spans="2:8" s="1" customFormat="1" ht="16.899999999999999" customHeight="1">
      <c r="B1117" s="33"/>
      <c r="C1117" s="200" t="s">
        <v>2816</v>
      </c>
      <c r="D1117" s="200" t="s">
        <v>2817</v>
      </c>
      <c r="E1117" s="18" t="s">
        <v>262</v>
      </c>
      <c r="F1117" s="201">
        <v>44</v>
      </c>
      <c r="H1117" s="33"/>
    </row>
    <row r="1118" spans="2:8" s="1" customFormat="1" ht="16.899999999999999" customHeight="1">
      <c r="B1118" s="33"/>
      <c r="C1118" s="200" t="s">
        <v>2823</v>
      </c>
      <c r="D1118" s="200" t="s">
        <v>2824</v>
      </c>
      <c r="E1118" s="18" t="s">
        <v>262</v>
      </c>
      <c r="F1118" s="201">
        <v>44</v>
      </c>
      <c r="H1118" s="33"/>
    </row>
    <row r="1119" spans="2:8" s="1" customFormat="1" ht="7.35" customHeight="1">
      <c r="B1119" s="42"/>
      <c r="C1119" s="43"/>
      <c r="D1119" s="43"/>
      <c r="E1119" s="43"/>
      <c r="F1119" s="43"/>
      <c r="G1119" s="43"/>
      <c r="H1119" s="33"/>
    </row>
    <row r="1120" spans="2:8" s="1" customFormat="1" ht="11.25"/>
  </sheetData>
  <sheetProtection algorithmName="SHA-512" hashValue="bI64lR5gL71nWyxFyy5d6+BXhBmRtiAAMeMlEhZSjfixINp4TNzeIQkC++aZIBsfv14zf6jR6gVOcmP2oSWqSg==" saltValue="QOOC6eiI34/WD5pQtLHeylS4N1iilwknObVD+zv0fJaBJs0nEFQYWlYGELGzFcOVKQEWwLxyQ0VkGuF1Vb890g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5"/>
  <cols>
    <col min="1" max="1" width="8.33203125" style="203" customWidth="1"/>
    <col min="2" max="2" width="1.6640625" style="203" customWidth="1"/>
    <col min="3" max="4" width="5" style="203" customWidth="1"/>
    <col min="5" max="5" width="11.6640625" style="203" customWidth="1"/>
    <col min="6" max="6" width="9.1640625" style="203" customWidth="1"/>
    <col min="7" max="7" width="5" style="203" customWidth="1"/>
    <col min="8" max="8" width="77.83203125" style="203" customWidth="1"/>
    <col min="9" max="10" width="20" style="203" customWidth="1"/>
    <col min="11" max="11" width="1.6640625" style="203" customWidth="1"/>
  </cols>
  <sheetData>
    <row r="1" spans="2:11" customFormat="1" ht="37.5" customHeight="1"/>
    <row r="2" spans="2:11" customFormat="1" ht="7.5" customHeight="1">
      <c r="B2" s="204"/>
      <c r="C2" s="205"/>
      <c r="D2" s="205"/>
      <c r="E2" s="205"/>
      <c r="F2" s="205"/>
      <c r="G2" s="205"/>
      <c r="H2" s="205"/>
      <c r="I2" s="205"/>
      <c r="J2" s="205"/>
      <c r="K2" s="206"/>
    </row>
    <row r="3" spans="2:11" s="16" customFormat="1" ht="45" customHeight="1">
      <c r="B3" s="207"/>
      <c r="C3" s="331" t="s">
        <v>2945</v>
      </c>
      <c r="D3" s="331"/>
      <c r="E3" s="331"/>
      <c r="F3" s="331"/>
      <c r="G3" s="331"/>
      <c r="H3" s="331"/>
      <c r="I3" s="331"/>
      <c r="J3" s="331"/>
      <c r="K3" s="208"/>
    </row>
    <row r="4" spans="2:11" customFormat="1" ht="25.5" customHeight="1">
      <c r="B4" s="209"/>
      <c r="C4" s="330" t="s">
        <v>2946</v>
      </c>
      <c r="D4" s="330"/>
      <c r="E4" s="330"/>
      <c r="F4" s="330"/>
      <c r="G4" s="330"/>
      <c r="H4" s="330"/>
      <c r="I4" s="330"/>
      <c r="J4" s="330"/>
      <c r="K4" s="210"/>
    </row>
    <row r="5" spans="2:11" customFormat="1" ht="5.25" customHeight="1">
      <c r="B5" s="209"/>
      <c r="C5" s="211"/>
      <c r="D5" s="211"/>
      <c r="E5" s="211"/>
      <c r="F5" s="211"/>
      <c r="G5" s="211"/>
      <c r="H5" s="211"/>
      <c r="I5" s="211"/>
      <c r="J5" s="211"/>
      <c r="K5" s="210"/>
    </row>
    <row r="6" spans="2:11" customFormat="1" ht="15" customHeight="1">
      <c r="B6" s="209"/>
      <c r="C6" s="329" t="s">
        <v>2947</v>
      </c>
      <c r="D6" s="329"/>
      <c r="E6" s="329"/>
      <c r="F6" s="329"/>
      <c r="G6" s="329"/>
      <c r="H6" s="329"/>
      <c r="I6" s="329"/>
      <c r="J6" s="329"/>
      <c r="K6" s="210"/>
    </row>
    <row r="7" spans="2:11" customFormat="1" ht="15" customHeight="1">
      <c r="B7" s="213"/>
      <c r="C7" s="329" t="s">
        <v>2948</v>
      </c>
      <c r="D7" s="329"/>
      <c r="E7" s="329"/>
      <c r="F7" s="329"/>
      <c r="G7" s="329"/>
      <c r="H7" s="329"/>
      <c r="I7" s="329"/>
      <c r="J7" s="329"/>
      <c r="K7" s="210"/>
    </row>
    <row r="8" spans="2:11" customFormat="1" ht="12.75" customHeight="1">
      <c r="B8" s="213"/>
      <c r="C8" s="212"/>
      <c r="D8" s="212"/>
      <c r="E8" s="212"/>
      <c r="F8" s="212"/>
      <c r="G8" s="212"/>
      <c r="H8" s="212"/>
      <c r="I8" s="212"/>
      <c r="J8" s="212"/>
      <c r="K8" s="210"/>
    </row>
    <row r="9" spans="2:11" customFormat="1" ht="15" customHeight="1">
      <c r="B9" s="213"/>
      <c r="C9" s="329" t="s">
        <v>2949</v>
      </c>
      <c r="D9" s="329"/>
      <c r="E9" s="329"/>
      <c r="F9" s="329"/>
      <c r="G9" s="329"/>
      <c r="H9" s="329"/>
      <c r="I9" s="329"/>
      <c r="J9" s="329"/>
      <c r="K9" s="210"/>
    </row>
    <row r="10" spans="2:11" customFormat="1" ht="15" customHeight="1">
      <c r="B10" s="213"/>
      <c r="C10" s="212"/>
      <c r="D10" s="329" t="s">
        <v>2950</v>
      </c>
      <c r="E10" s="329"/>
      <c r="F10" s="329"/>
      <c r="G10" s="329"/>
      <c r="H10" s="329"/>
      <c r="I10" s="329"/>
      <c r="J10" s="329"/>
      <c r="K10" s="210"/>
    </row>
    <row r="11" spans="2:11" customFormat="1" ht="15" customHeight="1">
      <c r="B11" s="213"/>
      <c r="C11" s="214"/>
      <c r="D11" s="329" t="s">
        <v>2951</v>
      </c>
      <c r="E11" s="329"/>
      <c r="F11" s="329"/>
      <c r="G11" s="329"/>
      <c r="H11" s="329"/>
      <c r="I11" s="329"/>
      <c r="J11" s="329"/>
      <c r="K11" s="210"/>
    </row>
    <row r="12" spans="2:11" customFormat="1" ht="15" customHeight="1">
      <c r="B12" s="213"/>
      <c r="C12" s="214"/>
      <c r="D12" s="212"/>
      <c r="E12" s="212"/>
      <c r="F12" s="212"/>
      <c r="G12" s="212"/>
      <c r="H12" s="212"/>
      <c r="I12" s="212"/>
      <c r="J12" s="212"/>
      <c r="K12" s="210"/>
    </row>
    <row r="13" spans="2:11" customFormat="1" ht="15" customHeight="1">
      <c r="B13" s="213"/>
      <c r="C13" s="214"/>
      <c r="D13" s="215" t="s">
        <v>2952</v>
      </c>
      <c r="E13" s="212"/>
      <c r="F13" s="212"/>
      <c r="G13" s="212"/>
      <c r="H13" s="212"/>
      <c r="I13" s="212"/>
      <c r="J13" s="212"/>
      <c r="K13" s="210"/>
    </row>
    <row r="14" spans="2:11" customFormat="1" ht="12.75" customHeight="1">
      <c r="B14" s="213"/>
      <c r="C14" s="214"/>
      <c r="D14" s="214"/>
      <c r="E14" s="214"/>
      <c r="F14" s="214"/>
      <c r="G14" s="214"/>
      <c r="H14" s="214"/>
      <c r="I14" s="214"/>
      <c r="J14" s="214"/>
      <c r="K14" s="210"/>
    </row>
    <row r="15" spans="2:11" customFormat="1" ht="15" customHeight="1">
      <c r="B15" s="213"/>
      <c r="C15" s="214"/>
      <c r="D15" s="329" t="s">
        <v>2953</v>
      </c>
      <c r="E15" s="329"/>
      <c r="F15" s="329"/>
      <c r="G15" s="329"/>
      <c r="H15" s="329"/>
      <c r="I15" s="329"/>
      <c r="J15" s="329"/>
      <c r="K15" s="210"/>
    </row>
    <row r="16" spans="2:11" customFormat="1" ht="15" customHeight="1">
      <c r="B16" s="213"/>
      <c r="C16" s="214"/>
      <c r="D16" s="329" t="s">
        <v>2954</v>
      </c>
      <c r="E16" s="329"/>
      <c r="F16" s="329"/>
      <c r="G16" s="329"/>
      <c r="H16" s="329"/>
      <c r="I16" s="329"/>
      <c r="J16" s="329"/>
      <c r="K16" s="210"/>
    </row>
    <row r="17" spans="2:11" customFormat="1" ht="15" customHeight="1">
      <c r="B17" s="213"/>
      <c r="C17" s="214"/>
      <c r="D17" s="329" t="s">
        <v>2955</v>
      </c>
      <c r="E17" s="329"/>
      <c r="F17" s="329"/>
      <c r="G17" s="329"/>
      <c r="H17" s="329"/>
      <c r="I17" s="329"/>
      <c r="J17" s="329"/>
      <c r="K17" s="210"/>
    </row>
    <row r="18" spans="2:11" customFormat="1" ht="15" customHeight="1">
      <c r="B18" s="213"/>
      <c r="C18" s="214"/>
      <c r="D18" s="214"/>
      <c r="E18" s="216" t="s">
        <v>84</v>
      </c>
      <c r="F18" s="329" t="s">
        <v>2956</v>
      </c>
      <c r="G18" s="329"/>
      <c r="H18" s="329"/>
      <c r="I18" s="329"/>
      <c r="J18" s="329"/>
      <c r="K18" s="210"/>
    </row>
    <row r="19" spans="2:11" customFormat="1" ht="15" customHeight="1">
      <c r="B19" s="213"/>
      <c r="C19" s="214"/>
      <c r="D19" s="214"/>
      <c r="E19" s="216" t="s">
        <v>2957</v>
      </c>
      <c r="F19" s="329" t="s">
        <v>2958</v>
      </c>
      <c r="G19" s="329"/>
      <c r="H19" s="329"/>
      <c r="I19" s="329"/>
      <c r="J19" s="329"/>
      <c r="K19" s="210"/>
    </row>
    <row r="20" spans="2:11" customFormat="1" ht="15" customHeight="1">
      <c r="B20" s="213"/>
      <c r="C20" s="214"/>
      <c r="D20" s="214"/>
      <c r="E20" s="216" t="s">
        <v>2959</v>
      </c>
      <c r="F20" s="329" t="s">
        <v>2960</v>
      </c>
      <c r="G20" s="329"/>
      <c r="H20" s="329"/>
      <c r="I20" s="329"/>
      <c r="J20" s="329"/>
      <c r="K20" s="210"/>
    </row>
    <row r="21" spans="2:11" customFormat="1" ht="15" customHeight="1">
      <c r="B21" s="213"/>
      <c r="C21" s="214"/>
      <c r="D21" s="214"/>
      <c r="E21" s="216" t="s">
        <v>97</v>
      </c>
      <c r="F21" s="329" t="s">
        <v>98</v>
      </c>
      <c r="G21" s="329"/>
      <c r="H21" s="329"/>
      <c r="I21" s="329"/>
      <c r="J21" s="329"/>
      <c r="K21" s="210"/>
    </row>
    <row r="22" spans="2:11" customFormat="1" ht="15" customHeight="1">
      <c r="B22" s="213"/>
      <c r="C22" s="214"/>
      <c r="D22" s="214"/>
      <c r="E22" s="216" t="s">
        <v>2961</v>
      </c>
      <c r="F22" s="329" t="s">
        <v>550</v>
      </c>
      <c r="G22" s="329"/>
      <c r="H22" s="329"/>
      <c r="I22" s="329"/>
      <c r="J22" s="329"/>
      <c r="K22" s="210"/>
    </row>
    <row r="23" spans="2:11" customFormat="1" ht="15" customHeight="1">
      <c r="B23" s="213"/>
      <c r="C23" s="214"/>
      <c r="D23" s="214"/>
      <c r="E23" s="216" t="s">
        <v>2962</v>
      </c>
      <c r="F23" s="329" t="s">
        <v>2963</v>
      </c>
      <c r="G23" s="329"/>
      <c r="H23" s="329"/>
      <c r="I23" s="329"/>
      <c r="J23" s="329"/>
      <c r="K23" s="210"/>
    </row>
    <row r="24" spans="2:11" customFormat="1" ht="12.75" customHeight="1">
      <c r="B24" s="213"/>
      <c r="C24" s="214"/>
      <c r="D24" s="214"/>
      <c r="E24" s="214"/>
      <c r="F24" s="214"/>
      <c r="G24" s="214"/>
      <c r="H24" s="214"/>
      <c r="I24" s="214"/>
      <c r="J24" s="214"/>
      <c r="K24" s="210"/>
    </row>
    <row r="25" spans="2:11" customFormat="1" ht="15" customHeight="1">
      <c r="B25" s="213"/>
      <c r="C25" s="329" t="s">
        <v>2964</v>
      </c>
      <c r="D25" s="329"/>
      <c r="E25" s="329"/>
      <c r="F25" s="329"/>
      <c r="G25" s="329"/>
      <c r="H25" s="329"/>
      <c r="I25" s="329"/>
      <c r="J25" s="329"/>
      <c r="K25" s="210"/>
    </row>
    <row r="26" spans="2:11" customFormat="1" ht="15" customHeight="1">
      <c r="B26" s="213"/>
      <c r="C26" s="329" t="s">
        <v>2965</v>
      </c>
      <c r="D26" s="329"/>
      <c r="E26" s="329"/>
      <c r="F26" s="329"/>
      <c r="G26" s="329"/>
      <c r="H26" s="329"/>
      <c r="I26" s="329"/>
      <c r="J26" s="329"/>
      <c r="K26" s="210"/>
    </row>
    <row r="27" spans="2:11" customFormat="1" ht="15" customHeight="1">
      <c r="B27" s="213"/>
      <c r="C27" s="212"/>
      <c r="D27" s="329" t="s">
        <v>2966</v>
      </c>
      <c r="E27" s="329"/>
      <c r="F27" s="329"/>
      <c r="G27" s="329"/>
      <c r="H27" s="329"/>
      <c r="I27" s="329"/>
      <c r="J27" s="329"/>
      <c r="K27" s="210"/>
    </row>
    <row r="28" spans="2:11" customFormat="1" ht="15" customHeight="1">
      <c r="B28" s="213"/>
      <c r="C28" s="214"/>
      <c r="D28" s="329" t="s">
        <v>2967</v>
      </c>
      <c r="E28" s="329"/>
      <c r="F28" s="329"/>
      <c r="G28" s="329"/>
      <c r="H28" s="329"/>
      <c r="I28" s="329"/>
      <c r="J28" s="329"/>
      <c r="K28" s="210"/>
    </row>
    <row r="29" spans="2:11" customFormat="1" ht="12.75" customHeight="1">
      <c r="B29" s="213"/>
      <c r="C29" s="214"/>
      <c r="D29" s="214"/>
      <c r="E29" s="214"/>
      <c r="F29" s="214"/>
      <c r="G29" s="214"/>
      <c r="H29" s="214"/>
      <c r="I29" s="214"/>
      <c r="J29" s="214"/>
      <c r="K29" s="210"/>
    </row>
    <row r="30" spans="2:11" customFormat="1" ht="15" customHeight="1">
      <c r="B30" s="213"/>
      <c r="C30" s="214"/>
      <c r="D30" s="329" t="s">
        <v>2968</v>
      </c>
      <c r="E30" s="329"/>
      <c r="F30" s="329"/>
      <c r="G30" s="329"/>
      <c r="H30" s="329"/>
      <c r="I30" s="329"/>
      <c r="J30" s="329"/>
      <c r="K30" s="210"/>
    </row>
    <row r="31" spans="2:11" customFormat="1" ht="15" customHeight="1">
      <c r="B31" s="213"/>
      <c r="C31" s="214"/>
      <c r="D31" s="329" t="s">
        <v>2969</v>
      </c>
      <c r="E31" s="329"/>
      <c r="F31" s="329"/>
      <c r="G31" s="329"/>
      <c r="H31" s="329"/>
      <c r="I31" s="329"/>
      <c r="J31" s="329"/>
      <c r="K31" s="210"/>
    </row>
    <row r="32" spans="2:11" customFormat="1" ht="12.75" customHeight="1">
      <c r="B32" s="213"/>
      <c r="C32" s="214"/>
      <c r="D32" s="214"/>
      <c r="E32" s="214"/>
      <c r="F32" s="214"/>
      <c r="G32" s="214"/>
      <c r="H32" s="214"/>
      <c r="I32" s="214"/>
      <c r="J32" s="214"/>
      <c r="K32" s="210"/>
    </row>
    <row r="33" spans="2:11" customFormat="1" ht="15" customHeight="1">
      <c r="B33" s="213"/>
      <c r="C33" s="214"/>
      <c r="D33" s="329" t="s">
        <v>2970</v>
      </c>
      <c r="E33" s="329"/>
      <c r="F33" s="329"/>
      <c r="G33" s="329"/>
      <c r="H33" s="329"/>
      <c r="I33" s="329"/>
      <c r="J33" s="329"/>
      <c r="K33" s="210"/>
    </row>
    <row r="34" spans="2:11" customFormat="1" ht="15" customHeight="1">
      <c r="B34" s="213"/>
      <c r="C34" s="214"/>
      <c r="D34" s="329" t="s">
        <v>2971</v>
      </c>
      <c r="E34" s="329"/>
      <c r="F34" s="329"/>
      <c r="G34" s="329"/>
      <c r="H34" s="329"/>
      <c r="I34" s="329"/>
      <c r="J34" s="329"/>
      <c r="K34" s="210"/>
    </row>
    <row r="35" spans="2:11" customFormat="1" ht="15" customHeight="1">
      <c r="B35" s="213"/>
      <c r="C35" s="214"/>
      <c r="D35" s="329" t="s">
        <v>2972</v>
      </c>
      <c r="E35" s="329"/>
      <c r="F35" s="329"/>
      <c r="G35" s="329"/>
      <c r="H35" s="329"/>
      <c r="I35" s="329"/>
      <c r="J35" s="329"/>
      <c r="K35" s="210"/>
    </row>
    <row r="36" spans="2:11" customFormat="1" ht="15" customHeight="1">
      <c r="B36" s="213"/>
      <c r="C36" s="214"/>
      <c r="D36" s="212"/>
      <c r="E36" s="215" t="s">
        <v>123</v>
      </c>
      <c r="F36" s="212"/>
      <c r="G36" s="329" t="s">
        <v>2973</v>
      </c>
      <c r="H36" s="329"/>
      <c r="I36" s="329"/>
      <c r="J36" s="329"/>
      <c r="K36" s="210"/>
    </row>
    <row r="37" spans="2:11" customFormat="1" ht="30.75" customHeight="1">
      <c r="B37" s="213"/>
      <c r="C37" s="214"/>
      <c r="D37" s="212"/>
      <c r="E37" s="215" t="s">
        <v>2974</v>
      </c>
      <c r="F37" s="212"/>
      <c r="G37" s="329" t="s">
        <v>2975</v>
      </c>
      <c r="H37" s="329"/>
      <c r="I37" s="329"/>
      <c r="J37" s="329"/>
      <c r="K37" s="210"/>
    </row>
    <row r="38" spans="2:11" customFormat="1" ht="15" customHeight="1">
      <c r="B38" s="213"/>
      <c r="C38" s="214"/>
      <c r="D38" s="212"/>
      <c r="E38" s="215" t="s">
        <v>58</v>
      </c>
      <c r="F38" s="212"/>
      <c r="G38" s="329" t="s">
        <v>2976</v>
      </c>
      <c r="H38" s="329"/>
      <c r="I38" s="329"/>
      <c r="J38" s="329"/>
      <c r="K38" s="210"/>
    </row>
    <row r="39" spans="2:11" customFormat="1" ht="15" customHeight="1">
      <c r="B39" s="213"/>
      <c r="C39" s="214"/>
      <c r="D39" s="212"/>
      <c r="E39" s="215" t="s">
        <v>59</v>
      </c>
      <c r="F39" s="212"/>
      <c r="G39" s="329" t="s">
        <v>2977</v>
      </c>
      <c r="H39" s="329"/>
      <c r="I39" s="329"/>
      <c r="J39" s="329"/>
      <c r="K39" s="210"/>
    </row>
    <row r="40" spans="2:11" customFormat="1" ht="15" customHeight="1">
      <c r="B40" s="213"/>
      <c r="C40" s="214"/>
      <c r="D40" s="212"/>
      <c r="E40" s="215" t="s">
        <v>124</v>
      </c>
      <c r="F40" s="212"/>
      <c r="G40" s="329" t="s">
        <v>2978</v>
      </c>
      <c r="H40" s="329"/>
      <c r="I40" s="329"/>
      <c r="J40" s="329"/>
      <c r="K40" s="210"/>
    </row>
    <row r="41" spans="2:11" customFormat="1" ht="15" customHeight="1">
      <c r="B41" s="213"/>
      <c r="C41" s="214"/>
      <c r="D41" s="212"/>
      <c r="E41" s="215" t="s">
        <v>125</v>
      </c>
      <c r="F41" s="212"/>
      <c r="G41" s="329" t="s">
        <v>2979</v>
      </c>
      <c r="H41" s="329"/>
      <c r="I41" s="329"/>
      <c r="J41" s="329"/>
      <c r="K41" s="210"/>
    </row>
    <row r="42" spans="2:11" customFormat="1" ht="15" customHeight="1">
      <c r="B42" s="213"/>
      <c r="C42" s="214"/>
      <c r="D42" s="212"/>
      <c r="E42" s="215" t="s">
        <v>2980</v>
      </c>
      <c r="F42" s="212"/>
      <c r="G42" s="329" t="s">
        <v>2981</v>
      </c>
      <c r="H42" s="329"/>
      <c r="I42" s="329"/>
      <c r="J42" s="329"/>
      <c r="K42" s="210"/>
    </row>
    <row r="43" spans="2:11" customFormat="1" ht="15" customHeight="1">
      <c r="B43" s="213"/>
      <c r="C43" s="214"/>
      <c r="D43" s="212"/>
      <c r="E43" s="215"/>
      <c r="F43" s="212"/>
      <c r="G43" s="329" t="s">
        <v>2982</v>
      </c>
      <c r="H43" s="329"/>
      <c r="I43" s="329"/>
      <c r="J43" s="329"/>
      <c r="K43" s="210"/>
    </row>
    <row r="44" spans="2:11" customFormat="1" ht="15" customHeight="1">
      <c r="B44" s="213"/>
      <c r="C44" s="214"/>
      <c r="D44" s="212"/>
      <c r="E44" s="215" t="s">
        <v>2983</v>
      </c>
      <c r="F44" s="212"/>
      <c r="G44" s="329" t="s">
        <v>2984</v>
      </c>
      <c r="H44" s="329"/>
      <c r="I44" s="329"/>
      <c r="J44" s="329"/>
      <c r="K44" s="210"/>
    </row>
    <row r="45" spans="2:11" customFormat="1" ht="15" customHeight="1">
      <c r="B45" s="213"/>
      <c r="C45" s="214"/>
      <c r="D45" s="212"/>
      <c r="E45" s="215" t="s">
        <v>127</v>
      </c>
      <c r="F45" s="212"/>
      <c r="G45" s="329" t="s">
        <v>2985</v>
      </c>
      <c r="H45" s="329"/>
      <c r="I45" s="329"/>
      <c r="J45" s="329"/>
      <c r="K45" s="210"/>
    </row>
    <row r="46" spans="2:11" customFormat="1" ht="12.75" customHeight="1">
      <c r="B46" s="213"/>
      <c r="C46" s="214"/>
      <c r="D46" s="212"/>
      <c r="E46" s="212"/>
      <c r="F46" s="212"/>
      <c r="G46" s="212"/>
      <c r="H46" s="212"/>
      <c r="I46" s="212"/>
      <c r="J46" s="212"/>
      <c r="K46" s="210"/>
    </row>
    <row r="47" spans="2:11" customFormat="1" ht="15" customHeight="1">
      <c r="B47" s="213"/>
      <c r="C47" s="214"/>
      <c r="D47" s="329" t="s">
        <v>2986</v>
      </c>
      <c r="E47" s="329"/>
      <c r="F47" s="329"/>
      <c r="G47" s="329"/>
      <c r="H47" s="329"/>
      <c r="I47" s="329"/>
      <c r="J47" s="329"/>
      <c r="K47" s="210"/>
    </row>
    <row r="48" spans="2:11" customFormat="1" ht="15" customHeight="1">
      <c r="B48" s="213"/>
      <c r="C48" s="214"/>
      <c r="D48" s="214"/>
      <c r="E48" s="329" t="s">
        <v>2987</v>
      </c>
      <c r="F48" s="329"/>
      <c r="G48" s="329"/>
      <c r="H48" s="329"/>
      <c r="I48" s="329"/>
      <c r="J48" s="329"/>
      <c r="K48" s="210"/>
    </row>
    <row r="49" spans="2:11" customFormat="1" ht="15" customHeight="1">
      <c r="B49" s="213"/>
      <c r="C49" s="214"/>
      <c r="D49" s="214"/>
      <c r="E49" s="329" t="s">
        <v>2988</v>
      </c>
      <c r="F49" s="329"/>
      <c r="G49" s="329"/>
      <c r="H49" s="329"/>
      <c r="I49" s="329"/>
      <c r="J49" s="329"/>
      <c r="K49" s="210"/>
    </row>
    <row r="50" spans="2:11" customFormat="1" ht="15" customHeight="1">
      <c r="B50" s="213"/>
      <c r="C50" s="214"/>
      <c r="D50" s="214"/>
      <c r="E50" s="329" t="s">
        <v>2989</v>
      </c>
      <c r="F50" s="329"/>
      <c r="G50" s="329"/>
      <c r="H50" s="329"/>
      <c r="I50" s="329"/>
      <c r="J50" s="329"/>
      <c r="K50" s="210"/>
    </row>
    <row r="51" spans="2:11" customFormat="1" ht="15" customHeight="1">
      <c r="B51" s="213"/>
      <c r="C51" s="214"/>
      <c r="D51" s="329" t="s">
        <v>2990</v>
      </c>
      <c r="E51" s="329"/>
      <c r="F51" s="329"/>
      <c r="G51" s="329"/>
      <c r="H51" s="329"/>
      <c r="I51" s="329"/>
      <c r="J51" s="329"/>
      <c r="K51" s="210"/>
    </row>
    <row r="52" spans="2:11" customFormat="1" ht="25.5" customHeight="1">
      <c r="B52" s="209"/>
      <c r="C52" s="330" t="s">
        <v>2991</v>
      </c>
      <c r="D52" s="330"/>
      <c r="E52" s="330"/>
      <c r="F52" s="330"/>
      <c r="G52" s="330"/>
      <c r="H52" s="330"/>
      <c r="I52" s="330"/>
      <c r="J52" s="330"/>
      <c r="K52" s="210"/>
    </row>
    <row r="53" spans="2:11" customFormat="1" ht="5.25" customHeight="1">
      <c r="B53" s="209"/>
      <c r="C53" s="211"/>
      <c r="D53" s="211"/>
      <c r="E53" s="211"/>
      <c r="F53" s="211"/>
      <c r="G53" s="211"/>
      <c r="H53" s="211"/>
      <c r="I53" s="211"/>
      <c r="J53" s="211"/>
      <c r="K53" s="210"/>
    </row>
    <row r="54" spans="2:11" customFormat="1" ht="15" customHeight="1">
      <c r="B54" s="209"/>
      <c r="C54" s="329" t="s">
        <v>2992</v>
      </c>
      <c r="D54" s="329"/>
      <c r="E54" s="329"/>
      <c r="F54" s="329"/>
      <c r="G54" s="329"/>
      <c r="H54" s="329"/>
      <c r="I54" s="329"/>
      <c r="J54" s="329"/>
      <c r="K54" s="210"/>
    </row>
    <row r="55" spans="2:11" customFormat="1" ht="15" customHeight="1">
      <c r="B55" s="209"/>
      <c r="C55" s="329" t="s">
        <v>2993</v>
      </c>
      <c r="D55" s="329"/>
      <c r="E55" s="329"/>
      <c r="F55" s="329"/>
      <c r="G55" s="329"/>
      <c r="H55" s="329"/>
      <c r="I55" s="329"/>
      <c r="J55" s="329"/>
      <c r="K55" s="210"/>
    </row>
    <row r="56" spans="2:11" customFormat="1" ht="12.75" customHeight="1">
      <c r="B56" s="209"/>
      <c r="C56" s="212"/>
      <c r="D56" s="212"/>
      <c r="E56" s="212"/>
      <c r="F56" s="212"/>
      <c r="G56" s="212"/>
      <c r="H56" s="212"/>
      <c r="I56" s="212"/>
      <c r="J56" s="212"/>
      <c r="K56" s="210"/>
    </row>
    <row r="57" spans="2:11" customFormat="1" ht="15" customHeight="1">
      <c r="B57" s="209"/>
      <c r="C57" s="329" t="s">
        <v>2994</v>
      </c>
      <c r="D57" s="329"/>
      <c r="E57" s="329"/>
      <c r="F57" s="329"/>
      <c r="G57" s="329"/>
      <c r="H57" s="329"/>
      <c r="I57" s="329"/>
      <c r="J57" s="329"/>
      <c r="K57" s="210"/>
    </row>
    <row r="58" spans="2:11" customFormat="1" ht="15" customHeight="1">
      <c r="B58" s="209"/>
      <c r="C58" s="214"/>
      <c r="D58" s="329" t="s">
        <v>2995</v>
      </c>
      <c r="E58" s="329"/>
      <c r="F58" s="329"/>
      <c r="G58" s="329"/>
      <c r="H58" s="329"/>
      <c r="I58" s="329"/>
      <c r="J58" s="329"/>
      <c r="K58" s="210"/>
    </row>
    <row r="59" spans="2:11" customFormat="1" ht="15" customHeight="1">
      <c r="B59" s="209"/>
      <c r="C59" s="214"/>
      <c r="D59" s="329" t="s">
        <v>2996</v>
      </c>
      <c r="E59" s="329"/>
      <c r="F59" s="329"/>
      <c r="G59" s="329"/>
      <c r="H59" s="329"/>
      <c r="I59" s="329"/>
      <c r="J59" s="329"/>
      <c r="K59" s="210"/>
    </row>
    <row r="60" spans="2:11" customFormat="1" ht="15" customHeight="1">
      <c r="B60" s="209"/>
      <c r="C60" s="214"/>
      <c r="D60" s="329" t="s">
        <v>2997</v>
      </c>
      <c r="E60" s="329"/>
      <c r="F60" s="329"/>
      <c r="G60" s="329"/>
      <c r="H60" s="329"/>
      <c r="I60" s="329"/>
      <c r="J60" s="329"/>
      <c r="K60" s="210"/>
    </row>
    <row r="61" spans="2:11" customFormat="1" ht="15" customHeight="1">
      <c r="B61" s="209"/>
      <c r="C61" s="214"/>
      <c r="D61" s="329" t="s">
        <v>2998</v>
      </c>
      <c r="E61" s="329"/>
      <c r="F61" s="329"/>
      <c r="G61" s="329"/>
      <c r="H61" s="329"/>
      <c r="I61" s="329"/>
      <c r="J61" s="329"/>
      <c r="K61" s="210"/>
    </row>
    <row r="62" spans="2:11" customFormat="1" ht="15" customHeight="1">
      <c r="B62" s="209"/>
      <c r="C62" s="214"/>
      <c r="D62" s="332" t="s">
        <v>2999</v>
      </c>
      <c r="E62" s="332"/>
      <c r="F62" s="332"/>
      <c r="G62" s="332"/>
      <c r="H62" s="332"/>
      <c r="I62" s="332"/>
      <c r="J62" s="332"/>
      <c r="K62" s="210"/>
    </row>
    <row r="63" spans="2:11" customFormat="1" ht="15" customHeight="1">
      <c r="B63" s="209"/>
      <c r="C63" s="214"/>
      <c r="D63" s="329" t="s">
        <v>3000</v>
      </c>
      <c r="E63" s="329"/>
      <c r="F63" s="329"/>
      <c r="G63" s="329"/>
      <c r="H63" s="329"/>
      <c r="I63" s="329"/>
      <c r="J63" s="329"/>
      <c r="K63" s="210"/>
    </row>
    <row r="64" spans="2:11" customFormat="1" ht="12.75" customHeight="1">
      <c r="B64" s="209"/>
      <c r="C64" s="214"/>
      <c r="D64" s="214"/>
      <c r="E64" s="217"/>
      <c r="F64" s="214"/>
      <c r="G64" s="214"/>
      <c r="H64" s="214"/>
      <c r="I64" s="214"/>
      <c r="J64" s="214"/>
      <c r="K64" s="210"/>
    </row>
    <row r="65" spans="2:11" customFormat="1" ht="15" customHeight="1">
      <c r="B65" s="209"/>
      <c r="C65" s="214"/>
      <c r="D65" s="329" t="s">
        <v>3001</v>
      </c>
      <c r="E65" s="329"/>
      <c r="F65" s="329"/>
      <c r="G65" s="329"/>
      <c r="H65" s="329"/>
      <c r="I65" s="329"/>
      <c r="J65" s="329"/>
      <c r="K65" s="210"/>
    </row>
    <row r="66" spans="2:11" customFormat="1" ht="15" customHeight="1">
      <c r="B66" s="209"/>
      <c r="C66" s="214"/>
      <c r="D66" s="332" t="s">
        <v>3002</v>
      </c>
      <c r="E66" s="332"/>
      <c r="F66" s="332"/>
      <c r="G66" s="332"/>
      <c r="H66" s="332"/>
      <c r="I66" s="332"/>
      <c r="J66" s="332"/>
      <c r="K66" s="210"/>
    </row>
    <row r="67" spans="2:11" customFormat="1" ht="15" customHeight="1">
      <c r="B67" s="209"/>
      <c r="C67" s="214"/>
      <c r="D67" s="329" t="s">
        <v>3003</v>
      </c>
      <c r="E67" s="329"/>
      <c r="F67" s="329"/>
      <c r="G67" s="329"/>
      <c r="H67" s="329"/>
      <c r="I67" s="329"/>
      <c r="J67" s="329"/>
      <c r="K67" s="210"/>
    </row>
    <row r="68" spans="2:11" customFormat="1" ht="15" customHeight="1">
      <c r="B68" s="209"/>
      <c r="C68" s="214"/>
      <c r="D68" s="329" t="s">
        <v>3004</v>
      </c>
      <c r="E68" s="329"/>
      <c r="F68" s="329"/>
      <c r="G68" s="329"/>
      <c r="H68" s="329"/>
      <c r="I68" s="329"/>
      <c r="J68" s="329"/>
      <c r="K68" s="210"/>
    </row>
    <row r="69" spans="2:11" customFormat="1" ht="15" customHeight="1">
      <c r="B69" s="209"/>
      <c r="C69" s="214"/>
      <c r="D69" s="329" t="s">
        <v>3005</v>
      </c>
      <c r="E69" s="329"/>
      <c r="F69" s="329"/>
      <c r="G69" s="329"/>
      <c r="H69" s="329"/>
      <c r="I69" s="329"/>
      <c r="J69" s="329"/>
      <c r="K69" s="210"/>
    </row>
    <row r="70" spans="2:11" customFormat="1" ht="15" customHeight="1">
      <c r="B70" s="209"/>
      <c r="C70" s="214"/>
      <c r="D70" s="329" t="s">
        <v>3006</v>
      </c>
      <c r="E70" s="329"/>
      <c r="F70" s="329"/>
      <c r="G70" s="329"/>
      <c r="H70" s="329"/>
      <c r="I70" s="329"/>
      <c r="J70" s="329"/>
      <c r="K70" s="210"/>
    </row>
    <row r="71" spans="2:11" customFormat="1" ht="12.75" customHeight="1">
      <c r="B71" s="218"/>
      <c r="C71" s="219"/>
      <c r="D71" s="219"/>
      <c r="E71" s="219"/>
      <c r="F71" s="219"/>
      <c r="G71" s="219"/>
      <c r="H71" s="219"/>
      <c r="I71" s="219"/>
      <c r="J71" s="219"/>
      <c r="K71" s="220"/>
    </row>
    <row r="72" spans="2:11" customFormat="1" ht="18.75" customHeight="1">
      <c r="B72" s="221"/>
      <c r="C72" s="221"/>
      <c r="D72" s="221"/>
      <c r="E72" s="221"/>
      <c r="F72" s="221"/>
      <c r="G72" s="221"/>
      <c r="H72" s="221"/>
      <c r="I72" s="221"/>
      <c r="J72" s="221"/>
      <c r="K72" s="222"/>
    </row>
    <row r="73" spans="2:11" customFormat="1" ht="18.75" customHeight="1">
      <c r="B73" s="222"/>
      <c r="C73" s="222"/>
      <c r="D73" s="222"/>
      <c r="E73" s="222"/>
      <c r="F73" s="222"/>
      <c r="G73" s="222"/>
      <c r="H73" s="222"/>
      <c r="I73" s="222"/>
      <c r="J73" s="222"/>
      <c r="K73" s="222"/>
    </row>
    <row r="74" spans="2:11" customFormat="1" ht="7.5" customHeight="1">
      <c r="B74" s="223"/>
      <c r="C74" s="224"/>
      <c r="D74" s="224"/>
      <c r="E74" s="224"/>
      <c r="F74" s="224"/>
      <c r="G74" s="224"/>
      <c r="H74" s="224"/>
      <c r="I74" s="224"/>
      <c r="J74" s="224"/>
      <c r="K74" s="225"/>
    </row>
    <row r="75" spans="2:11" customFormat="1" ht="45" customHeight="1">
      <c r="B75" s="226"/>
      <c r="C75" s="333" t="s">
        <v>3007</v>
      </c>
      <c r="D75" s="333"/>
      <c r="E75" s="333"/>
      <c r="F75" s="333"/>
      <c r="G75" s="333"/>
      <c r="H75" s="333"/>
      <c r="I75" s="333"/>
      <c r="J75" s="333"/>
      <c r="K75" s="227"/>
    </row>
    <row r="76" spans="2:11" customFormat="1" ht="17.25" customHeight="1">
      <c r="B76" s="226"/>
      <c r="C76" s="228" t="s">
        <v>3008</v>
      </c>
      <c r="D76" s="228"/>
      <c r="E76" s="228"/>
      <c r="F76" s="228" t="s">
        <v>3009</v>
      </c>
      <c r="G76" s="229"/>
      <c r="H76" s="228" t="s">
        <v>59</v>
      </c>
      <c r="I76" s="228" t="s">
        <v>62</v>
      </c>
      <c r="J76" s="228" t="s">
        <v>3010</v>
      </c>
      <c r="K76" s="227"/>
    </row>
    <row r="77" spans="2:11" customFormat="1" ht="17.25" customHeight="1">
      <c r="B77" s="226"/>
      <c r="C77" s="230" t="s">
        <v>3011</v>
      </c>
      <c r="D77" s="230"/>
      <c r="E77" s="230"/>
      <c r="F77" s="231" t="s">
        <v>3012</v>
      </c>
      <c r="G77" s="232"/>
      <c r="H77" s="230"/>
      <c r="I77" s="230"/>
      <c r="J77" s="230" t="s">
        <v>3013</v>
      </c>
      <c r="K77" s="227"/>
    </row>
    <row r="78" spans="2:11" customFormat="1" ht="5.25" customHeight="1">
      <c r="B78" s="226"/>
      <c r="C78" s="233"/>
      <c r="D78" s="233"/>
      <c r="E78" s="233"/>
      <c r="F78" s="233"/>
      <c r="G78" s="234"/>
      <c r="H78" s="233"/>
      <c r="I78" s="233"/>
      <c r="J78" s="233"/>
      <c r="K78" s="227"/>
    </row>
    <row r="79" spans="2:11" customFormat="1" ht="15" customHeight="1">
      <c r="B79" s="226"/>
      <c r="C79" s="215" t="s">
        <v>58</v>
      </c>
      <c r="D79" s="235"/>
      <c r="E79" s="235"/>
      <c r="F79" s="236" t="s">
        <v>3014</v>
      </c>
      <c r="G79" s="237"/>
      <c r="H79" s="215" t="s">
        <v>3015</v>
      </c>
      <c r="I79" s="215" t="s">
        <v>3016</v>
      </c>
      <c r="J79" s="215">
        <v>20</v>
      </c>
      <c r="K79" s="227"/>
    </row>
    <row r="80" spans="2:11" customFormat="1" ht="15" customHeight="1">
      <c r="B80" s="226"/>
      <c r="C80" s="215" t="s">
        <v>3017</v>
      </c>
      <c r="D80" s="215"/>
      <c r="E80" s="215"/>
      <c r="F80" s="236" t="s">
        <v>3014</v>
      </c>
      <c r="G80" s="237"/>
      <c r="H80" s="215" t="s">
        <v>3018</v>
      </c>
      <c r="I80" s="215" t="s">
        <v>3016</v>
      </c>
      <c r="J80" s="215">
        <v>120</v>
      </c>
      <c r="K80" s="227"/>
    </row>
    <row r="81" spans="2:11" customFormat="1" ht="15" customHeight="1">
      <c r="B81" s="238"/>
      <c r="C81" s="215" t="s">
        <v>3019</v>
      </c>
      <c r="D81" s="215"/>
      <c r="E81" s="215"/>
      <c r="F81" s="236" t="s">
        <v>3020</v>
      </c>
      <c r="G81" s="237"/>
      <c r="H81" s="215" t="s">
        <v>3021</v>
      </c>
      <c r="I81" s="215" t="s">
        <v>3016</v>
      </c>
      <c r="J81" s="215">
        <v>50</v>
      </c>
      <c r="K81" s="227"/>
    </row>
    <row r="82" spans="2:11" customFormat="1" ht="15" customHeight="1">
      <c r="B82" s="238"/>
      <c r="C82" s="215" t="s">
        <v>3022</v>
      </c>
      <c r="D82" s="215"/>
      <c r="E82" s="215"/>
      <c r="F82" s="236" t="s">
        <v>3014</v>
      </c>
      <c r="G82" s="237"/>
      <c r="H82" s="215" t="s">
        <v>3023</v>
      </c>
      <c r="I82" s="215" t="s">
        <v>3024</v>
      </c>
      <c r="J82" s="215"/>
      <c r="K82" s="227"/>
    </row>
    <row r="83" spans="2:11" customFormat="1" ht="15" customHeight="1">
      <c r="B83" s="238"/>
      <c r="C83" s="215" t="s">
        <v>3025</v>
      </c>
      <c r="D83" s="215"/>
      <c r="E83" s="215"/>
      <c r="F83" s="236" t="s">
        <v>3020</v>
      </c>
      <c r="G83" s="215"/>
      <c r="H83" s="215" t="s">
        <v>3026</v>
      </c>
      <c r="I83" s="215" t="s">
        <v>3016</v>
      </c>
      <c r="J83" s="215">
        <v>15</v>
      </c>
      <c r="K83" s="227"/>
    </row>
    <row r="84" spans="2:11" customFormat="1" ht="15" customHeight="1">
      <c r="B84" s="238"/>
      <c r="C84" s="215" t="s">
        <v>3027</v>
      </c>
      <c r="D84" s="215"/>
      <c r="E84" s="215"/>
      <c r="F84" s="236" t="s">
        <v>3020</v>
      </c>
      <c r="G84" s="215"/>
      <c r="H84" s="215" t="s">
        <v>3028</v>
      </c>
      <c r="I84" s="215" t="s">
        <v>3016</v>
      </c>
      <c r="J84" s="215">
        <v>15</v>
      </c>
      <c r="K84" s="227"/>
    </row>
    <row r="85" spans="2:11" customFormat="1" ht="15" customHeight="1">
      <c r="B85" s="238"/>
      <c r="C85" s="215" t="s">
        <v>3029</v>
      </c>
      <c r="D85" s="215"/>
      <c r="E85" s="215"/>
      <c r="F85" s="236" t="s">
        <v>3020</v>
      </c>
      <c r="G85" s="215"/>
      <c r="H85" s="215" t="s">
        <v>3030</v>
      </c>
      <c r="I85" s="215" t="s">
        <v>3016</v>
      </c>
      <c r="J85" s="215">
        <v>20</v>
      </c>
      <c r="K85" s="227"/>
    </row>
    <row r="86" spans="2:11" customFormat="1" ht="15" customHeight="1">
      <c r="B86" s="238"/>
      <c r="C86" s="215" t="s">
        <v>3031</v>
      </c>
      <c r="D86" s="215"/>
      <c r="E86" s="215"/>
      <c r="F86" s="236" t="s">
        <v>3020</v>
      </c>
      <c r="G86" s="215"/>
      <c r="H86" s="215" t="s">
        <v>3032</v>
      </c>
      <c r="I86" s="215" t="s">
        <v>3016</v>
      </c>
      <c r="J86" s="215">
        <v>20</v>
      </c>
      <c r="K86" s="227"/>
    </row>
    <row r="87" spans="2:11" customFormat="1" ht="15" customHeight="1">
      <c r="B87" s="238"/>
      <c r="C87" s="215" t="s">
        <v>3033</v>
      </c>
      <c r="D87" s="215"/>
      <c r="E87" s="215"/>
      <c r="F87" s="236" t="s">
        <v>3020</v>
      </c>
      <c r="G87" s="237"/>
      <c r="H87" s="215" t="s">
        <v>3034</v>
      </c>
      <c r="I87" s="215" t="s">
        <v>3016</v>
      </c>
      <c r="J87" s="215">
        <v>50</v>
      </c>
      <c r="K87" s="227"/>
    </row>
    <row r="88" spans="2:11" customFormat="1" ht="15" customHeight="1">
      <c r="B88" s="238"/>
      <c r="C88" s="215" t="s">
        <v>3035</v>
      </c>
      <c r="D88" s="215"/>
      <c r="E88" s="215"/>
      <c r="F88" s="236" t="s">
        <v>3020</v>
      </c>
      <c r="G88" s="237"/>
      <c r="H88" s="215" t="s">
        <v>3036</v>
      </c>
      <c r="I88" s="215" t="s">
        <v>3016</v>
      </c>
      <c r="J88" s="215">
        <v>20</v>
      </c>
      <c r="K88" s="227"/>
    </row>
    <row r="89" spans="2:11" customFormat="1" ht="15" customHeight="1">
      <c r="B89" s="238"/>
      <c r="C89" s="215" t="s">
        <v>3037</v>
      </c>
      <c r="D89" s="215"/>
      <c r="E89" s="215"/>
      <c r="F89" s="236" t="s">
        <v>3020</v>
      </c>
      <c r="G89" s="237"/>
      <c r="H89" s="215" t="s">
        <v>3038</v>
      </c>
      <c r="I89" s="215" t="s">
        <v>3016</v>
      </c>
      <c r="J89" s="215">
        <v>20</v>
      </c>
      <c r="K89" s="227"/>
    </row>
    <row r="90" spans="2:11" customFormat="1" ht="15" customHeight="1">
      <c r="B90" s="238"/>
      <c r="C90" s="215" t="s">
        <v>3039</v>
      </c>
      <c r="D90" s="215"/>
      <c r="E90" s="215"/>
      <c r="F90" s="236" t="s">
        <v>3020</v>
      </c>
      <c r="G90" s="237"/>
      <c r="H90" s="215" t="s">
        <v>3040</v>
      </c>
      <c r="I90" s="215" t="s">
        <v>3016</v>
      </c>
      <c r="J90" s="215">
        <v>50</v>
      </c>
      <c r="K90" s="227"/>
    </row>
    <row r="91" spans="2:11" customFormat="1" ht="15" customHeight="1">
      <c r="B91" s="238"/>
      <c r="C91" s="215" t="s">
        <v>3041</v>
      </c>
      <c r="D91" s="215"/>
      <c r="E91" s="215"/>
      <c r="F91" s="236" t="s">
        <v>3020</v>
      </c>
      <c r="G91" s="237"/>
      <c r="H91" s="215" t="s">
        <v>3041</v>
      </c>
      <c r="I91" s="215" t="s">
        <v>3016</v>
      </c>
      <c r="J91" s="215">
        <v>50</v>
      </c>
      <c r="K91" s="227"/>
    </row>
    <row r="92" spans="2:11" customFormat="1" ht="15" customHeight="1">
      <c r="B92" s="238"/>
      <c r="C92" s="215" t="s">
        <v>3042</v>
      </c>
      <c r="D92" s="215"/>
      <c r="E92" s="215"/>
      <c r="F92" s="236" t="s">
        <v>3020</v>
      </c>
      <c r="G92" s="237"/>
      <c r="H92" s="215" t="s">
        <v>3043</v>
      </c>
      <c r="I92" s="215" t="s">
        <v>3016</v>
      </c>
      <c r="J92" s="215">
        <v>255</v>
      </c>
      <c r="K92" s="227"/>
    </row>
    <row r="93" spans="2:11" customFormat="1" ht="15" customHeight="1">
      <c r="B93" s="238"/>
      <c r="C93" s="215" t="s">
        <v>3044</v>
      </c>
      <c r="D93" s="215"/>
      <c r="E93" s="215"/>
      <c r="F93" s="236" t="s">
        <v>3014</v>
      </c>
      <c r="G93" s="237"/>
      <c r="H93" s="215" t="s">
        <v>3045</v>
      </c>
      <c r="I93" s="215" t="s">
        <v>3046</v>
      </c>
      <c r="J93" s="215"/>
      <c r="K93" s="227"/>
    </row>
    <row r="94" spans="2:11" customFormat="1" ht="15" customHeight="1">
      <c r="B94" s="238"/>
      <c r="C94" s="215" t="s">
        <v>3047</v>
      </c>
      <c r="D94" s="215"/>
      <c r="E94" s="215"/>
      <c r="F94" s="236" t="s">
        <v>3014</v>
      </c>
      <c r="G94" s="237"/>
      <c r="H94" s="215" t="s">
        <v>3048</v>
      </c>
      <c r="I94" s="215" t="s">
        <v>3049</v>
      </c>
      <c r="J94" s="215"/>
      <c r="K94" s="227"/>
    </row>
    <row r="95" spans="2:11" customFormat="1" ht="15" customHeight="1">
      <c r="B95" s="238"/>
      <c r="C95" s="215" t="s">
        <v>3050</v>
      </c>
      <c r="D95" s="215"/>
      <c r="E95" s="215"/>
      <c r="F95" s="236" t="s">
        <v>3014</v>
      </c>
      <c r="G95" s="237"/>
      <c r="H95" s="215" t="s">
        <v>3050</v>
      </c>
      <c r="I95" s="215" t="s">
        <v>3049</v>
      </c>
      <c r="J95" s="215"/>
      <c r="K95" s="227"/>
    </row>
    <row r="96" spans="2:11" customFormat="1" ht="15" customHeight="1">
      <c r="B96" s="238"/>
      <c r="C96" s="215" t="s">
        <v>43</v>
      </c>
      <c r="D96" s="215"/>
      <c r="E96" s="215"/>
      <c r="F96" s="236" t="s">
        <v>3014</v>
      </c>
      <c r="G96" s="237"/>
      <c r="H96" s="215" t="s">
        <v>3051</v>
      </c>
      <c r="I96" s="215" t="s">
        <v>3049</v>
      </c>
      <c r="J96" s="215"/>
      <c r="K96" s="227"/>
    </row>
    <row r="97" spans="2:11" customFormat="1" ht="15" customHeight="1">
      <c r="B97" s="238"/>
      <c r="C97" s="215" t="s">
        <v>53</v>
      </c>
      <c r="D97" s="215"/>
      <c r="E97" s="215"/>
      <c r="F97" s="236" t="s">
        <v>3014</v>
      </c>
      <c r="G97" s="237"/>
      <c r="H97" s="215" t="s">
        <v>3052</v>
      </c>
      <c r="I97" s="215" t="s">
        <v>3049</v>
      </c>
      <c r="J97" s="215"/>
      <c r="K97" s="227"/>
    </row>
    <row r="98" spans="2:11" customFormat="1" ht="15" customHeight="1">
      <c r="B98" s="239"/>
      <c r="C98" s="240"/>
      <c r="D98" s="240"/>
      <c r="E98" s="240"/>
      <c r="F98" s="240"/>
      <c r="G98" s="240"/>
      <c r="H98" s="240"/>
      <c r="I98" s="240"/>
      <c r="J98" s="240"/>
      <c r="K98" s="241"/>
    </row>
    <row r="99" spans="2:11" customFormat="1" ht="18.75" customHeight="1">
      <c r="B99" s="242"/>
      <c r="C99" s="243"/>
      <c r="D99" s="243"/>
      <c r="E99" s="243"/>
      <c r="F99" s="243"/>
      <c r="G99" s="243"/>
      <c r="H99" s="243"/>
      <c r="I99" s="243"/>
      <c r="J99" s="243"/>
      <c r="K99" s="242"/>
    </row>
    <row r="100" spans="2:11" customFormat="1" ht="18.75" customHeight="1">
      <c r="B100" s="222"/>
      <c r="C100" s="222"/>
      <c r="D100" s="222"/>
      <c r="E100" s="222"/>
      <c r="F100" s="222"/>
      <c r="G100" s="222"/>
      <c r="H100" s="222"/>
      <c r="I100" s="222"/>
      <c r="J100" s="222"/>
      <c r="K100" s="222"/>
    </row>
    <row r="101" spans="2:11" customFormat="1" ht="7.5" customHeight="1">
      <c r="B101" s="223"/>
      <c r="C101" s="224"/>
      <c r="D101" s="224"/>
      <c r="E101" s="224"/>
      <c r="F101" s="224"/>
      <c r="G101" s="224"/>
      <c r="H101" s="224"/>
      <c r="I101" s="224"/>
      <c r="J101" s="224"/>
      <c r="K101" s="225"/>
    </row>
    <row r="102" spans="2:11" customFormat="1" ht="45" customHeight="1">
      <c r="B102" s="226"/>
      <c r="C102" s="333" t="s">
        <v>3053</v>
      </c>
      <c r="D102" s="333"/>
      <c r="E102" s="333"/>
      <c r="F102" s="333"/>
      <c r="G102" s="333"/>
      <c r="H102" s="333"/>
      <c r="I102" s="333"/>
      <c r="J102" s="333"/>
      <c r="K102" s="227"/>
    </row>
    <row r="103" spans="2:11" customFormat="1" ht="17.25" customHeight="1">
      <c r="B103" s="226"/>
      <c r="C103" s="228" t="s">
        <v>3008</v>
      </c>
      <c r="D103" s="228"/>
      <c r="E103" s="228"/>
      <c r="F103" s="228" t="s">
        <v>3009</v>
      </c>
      <c r="G103" s="229"/>
      <c r="H103" s="228" t="s">
        <v>59</v>
      </c>
      <c r="I103" s="228" t="s">
        <v>62</v>
      </c>
      <c r="J103" s="228" t="s">
        <v>3010</v>
      </c>
      <c r="K103" s="227"/>
    </row>
    <row r="104" spans="2:11" customFormat="1" ht="17.25" customHeight="1">
      <c r="B104" s="226"/>
      <c r="C104" s="230" t="s">
        <v>3011</v>
      </c>
      <c r="D104" s="230"/>
      <c r="E104" s="230"/>
      <c r="F104" s="231" t="s">
        <v>3012</v>
      </c>
      <c r="G104" s="232"/>
      <c r="H104" s="230"/>
      <c r="I104" s="230"/>
      <c r="J104" s="230" t="s">
        <v>3013</v>
      </c>
      <c r="K104" s="227"/>
    </row>
    <row r="105" spans="2:11" customFormat="1" ht="5.25" customHeight="1">
      <c r="B105" s="226"/>
      <c r="C105" s="228"/>
      <c r="D105" s="228"/>
      <c r="E105" s="228"/>
      <c r="F105" s="228"/>
      <c r="G105" s="244"/>
      <c r="H105" s="228"/>
      <c r="I105" s="228"/>
      <c r="J105" s="228"/>
      <c r="K105" s="227"/>
    </row>
    <row r="106" spans="2:11" customFormat="1" ht="15" customHeight="1">
      <c r="B106" s="226"/>
      <c r="C106" s="215" t="s">
        <v>58</v>
      </c>
      <c r="D106" s="235"/>
      <c r="E106" s="235"/>
      <c r="F106" s="236" t="s">
        <v>3014</v>
      </c>
      <c r="G106" s="215"/>
      <c r="H106" s="215" t="s">
        <v>3054</v>
      </c>
      <c r="I106" s="215" t="s">
        <v>3016</v>
      </c>
      <c r="J106" s="215">
        <v>20</v>
      </c>
      <c r="K106" s="227"/>
    </row>
    <row r="107" spans="2:11" customFormat="1" ht="15" customHeight="1">
      <c r="B107" s="226"/>
      <c r="C107" s="215" t="s">
        <v>3017</v>
      </c>
      <c r="D107" s="215"/>
      <c r="E107" s="215"/>
      <c r="F107" s="236" t="s">
        <v>3014</v>
      </c>
      <c r="G107" s="215"/>
      <c r="H107" s="215" t="s">
        <v>3054</v>
      </c>
      <c r="I107" s="215" t="s">
        <v>3016</v>
      </c>
      <c r="J107" s="215">
        <v>120</v>
      </c>
      <c r="K107" s="227"/>
    </row>
    <row r="108" spans="2:11" customFormat="1" ht="15" customHeight="1">
      <c r="B108" s="238"/>
      <c r="C108" s="215" t="s">
        <v>3019</v>
      </c>
      <c r="D108" s="215"/>
      <c r="E108" s="215"/>
      <c r="F108" s="236" t="s">
        <v>3020</v>
      </c>
      <c r="G108" s="215"/>
      <c r="H108" s="215" t="s">
        <v>3054</v>
      </c>
      <c r="I108" s="215" t="s">
        <v>3016</v>
      </c>
      <c r="J108" s="215">
        <v>50</v>
      </c>
      <c r="K108" s="227"/>
    </row>
    <row r="109" spans="2:11" customFormat="1" ht="15" customHeight="1">
      <c r="B109" s="238"/>
      <c r="C109" s="215" t="s">
        <v>3022</v>
      </c>
      <c r="D109" s="215"/>
      <c r="E109" s="215"/>
      <c r="F109" s="236" t="s">
        <v>3014</v>
      </c>
      <c r="G109" s="215"/>
      <c r="H109" s="215" t="s">
        <v>3054</v>
      </c>
      <c r="I109" s="215" t="s">
        <v>3024</v>
      </c>
      <c r="J109" s="215"/>
      <c r="K109" s="227"/>
    </row>
    <row r="110" spans="2:11" customFormat="1" ht="15" customHeight="1">
      <c r="B110" s="238"/>
      <c r="C110" s="215" t="s">
        <v>3033</v>
      </c>
      <c r="D110" s="215"/>
      <c r="E110" s="215"/>
      <c r="F110" s="236" t="s">
        <v>3020</v>
      </c>
      <c r="G110" s="215"/>
      <c r="H110" s="215" t="s">
        <v>3054</v>
      </c>
      <c r="I110" s="215" t="s">
        <v>3016</v>
      </c>
      <c r="J110" s="215">
        <v>50</v>
      </c>
      <c r="K110" s="227"/>
    </row>
    <row r="111" spans="2:11" customFormat="1" ht="15" customHeight="1">
      <c r="B111" s="238"/>
      <c r="C111" s="215" t="s">
        <v>3041</v>
      </c>
      <c r="D111" s="215"/>
      <c r="E111" s="215"/>
      <c r="F111" s="236" t="s">
        <v>3020</v>
      </c>
      <c r="G111" s="215"/>
      <c r="H111" s="215" t="s">
        <v>3054</v>
      </c>
      <c r="I111" s="215" t="s">
        <v>3016</v>
      </c>
      <c r="J111" s="215">
        <v>50</v>
      </c>
      <c r="K111" s="227"/>
    </row>
    <row r="112" spans="2:11" customFormat="1" ht="15" customHeight="1">
      <c r="B112" s="238"/>
      <c r="C112" s="215" t="s">
        <v>3039</v>
      </c>
      <c r="D112" s="215"/>
      <c r="E112" s="215"/>
      <c r="F112" s="236" t="s">
        <v>3020</v>
      </c>
      <c r="G112" s="215"/>
      <c r="H112" s="215" t="s">
        <v>3054</v>
      </c>
      <c r="I112" s="215" t="s">
        <v>3016</v>
      </c>
      <c r="J112" s="215">
        <v>50</v>
      </c>
      <c r="K112" s="227"/>
    </row>
    <row r="113" spans="2:11" customFormat="1" ht="15" customHeight="1">
      <c r="B113" s="238"/>
      <c r="C113" s="215" t="s">
        <v>58</v>
      </c>
      <c r="D113" s="215"/>
      <c r="E113" s="215"/>
      <c r="F113" s="236" t="s">
        <v>3014</v>
      </c>
      <c r="G113" s="215"/>
      <c r="H113" s="215" t="s">
        <v>3055</v>
      </c>
      <c r="I113" s="215" t="s">
        <v>3016</v>
      </c>
      <c r="J113" s="215">
        <v>20</v>
      </c>
      <c r="K113" s="227"/>
    </row>
    <row r="114" spans="2:11" customFormat="1" ht="15" customHeight="1">
      <c r="B114" s="238"/>
      <c r="C114" s="215" t="s">
        <v>3056</v>
      </c>
      <c r="D114" s="215"/>
      <c r="E114" s="215"/>
      <c r="F114" s="236" t="s">
        <v>3014</v>
      </c>
      <c r="G114" s="215"/>
      <c r="H114" s="215" t="s">
        <v>3057</v>
      </c>
      <c r="I114" s="215" t="s">
        <v>3016</v>
      </c>
      <c r="J114" s="215">
        <v>120</v>
      </c>
      <c r="K114" s="227"/>
    </row>
    <row r="115" spans="2:11" customFormat="1" ht="15" customHeight="1">
      <c r="B115" s="238"/>
      <c r="C115" s="215" t="s">
        <v>43</v>
      </c>
      <c r="D115" s="215"/>
      <c r="E115" s="215"/>
      <c r="F115" s="236" t="s">
        <v>3014</v>
      </c>
      <c r="G115" s="215"/>
      <c r="H115" s="215" t="s">
        <v>3058</v>
      </c>
      <c r="I115" s="215" t="s">
        <v>3049</v>
      </c>
      <c r="J115" s="215"/>
      <c r="K115" s="227"/>
    </row>
    <row r="116" spans="2:11" customFormat="1" ht="15" customHeight="1">
      <c r="B116" s="238"/>
      <c r="C116" s="215" t="s">
        <v>53</v>
      </c>
      <c r="D116" s="215"/>
      <c r="E116" s="215"/>
      <c r="F116" s="236" t="s">
        <v>3014</v>
      </c>
      <c r="G116" s="215"/>
      <c r="H116" s="215" t="s">
        <v>3059</v>
      </c>
      <c r="I116" s="215" t="s">
        <v>3049</v>
      </c>
      <c r="J116" s="215"/>
      <c r="K116" s="227"/>
    </row>
    <row r="117" spans="2:11" customFormat="1" ht="15" customHeight="1">
      <c r="B117" s="238"/>
      <c r="C117" s="215" t="s">
        <v>62</v>
      </c>
      <c r="D117" s="215"/>
      <c r="E117" s="215"/>
      <c r="F117" s="236" t="s">
        <v>3014</v>
      </c>
      <c r="G117" s="215"/>
      <c r="H117" s="215" t="s">
        <v>3060</v>
      </c>
      <c r="I117" s="215" t="s">
        <v>3061</v>
      </c>
      <c r="J117" s="215"/>
      <c r="K117" s="227"/>
    </row>
    <row r="118" spans="2:11" customFormat="1" ht="15" customHeight="1">
      <c r="B118" s="239"/>
      <c r="C118" s="245"/>
      <c r="D118" s="245"/>
      <c r="E118" s="245"/>
      <c r="F118" s="245"/>
      <c r="G118" s="245"/>
      <c r="H118" s="245"/>
      <c r="I118" s="245"/>
      <c r="J118" s="245"/>
      <c r="K118" s="241"/>
    </row>
    <row r="119" spans="2:11" customFormat="1" ht="18.75" customHeight="1">
      <c r="B119" s="246"/>
      <c r="C119" s="247"/>
      <c r="D119" s="247"/>
      <c r="E119" s="247"/>
      <c r="F119" s="248"/>
      <c r="G119" s="247"/>
      <c r="H119" s="247"/>
      <c r="I119" s="247"/>
      <c r="J119" s="247"/>
      <c r="K119" s="246"/>
    </row>
    <row r="120" spans="2:11" customFormat="1" ht="18.75" customHeight="1">
      <c r="B120" s="222"/>
      <c r="C120" s="222"/>
      <c r="D120" s="222"/>
      <c r="E120" s="222"/>
      <c r="F120" s="222"/>
      <c r="G120" s="222"/>
      <c r="H120" s="222"/>
      <c r="I120" s="222"/>
      <c r="J120" s="222"/>
      <c r="K120" s="222"/>
    </row>
    <row r="121" spans="2:11" customFormat="1" ht="7.5" customHeight="1">
      <c r="B121" s="249"/>
      <c r="C121" s="250"/>
      <c r="D121" s="250"/>
      <c r="E121" s="250"/>
      <c r="F121" s="250"/>
      <c r="G121" s="250"/>
      <c r="H121" s="250"/>
      <c r="I121" s="250"/>
      <c r="J121" s="250"/>
      <c r="K121" s="251"/>
    </row>
    <row r="122" spans="2:11" customFormat="1" ht="45" customHeight="1">
      <c r="B122" s="252"/>
      <c r="C122" s="331" t="s">
        <v>3062</v>
      </c>
      <c r="D122" s="331"/>
      <c r="E122" s="331"/>
      <c r="F122" s="331"/>
      <c r="G122" s="331"/>
      <c r="H122" s="331"/>
      <c r="I122" s="331"/>
      <c r="J122" s="331"/>
      <c r="K122" s="253"/>
    </row>
    <row r="123" spans="2:11" customFormat="1" ht="17.25" customHeight="1">
      <c r="B123" s="254"/>
      <c r="C123" s="228" t="s">
        <v>3008</v>
      </c>
      <c r="D123" s="228"/>
      <c r="E123" s="228"/>
      <c r="F123" s="228" t="s">
        <v>3009</v>
      </c>
      <c r="G123" s="229"/>
      <c r="H123" s="228" t="s">
        <v>59</v>
      </c>
      <c r="I123" s="228" t="s">
        <v>62</v>
      </c>
      <c r="J123" s="228" t="s">
        <v>3010</v>
      </c>
      <c r="K123" s="255"/>
    </row>
    <row r="124" spans="2:11" customFormat="1" ht="17.25" customHeight="1">
      <c r="B124" s="254"/>
      <c r="C124" s="230" t="s">
        <v>3011</v>
      </c>
      <c r="D124" s="230"/>
      <c r="E124" s="230"/>
      <c r="F124" s="231" t="s">
        <v>3012</v>
      </c>
      <c r="G124" s="232"/>
      <c r="H124" s="230"/>
      <c r="I124" s="230"/>
      <c r="J124" s="230" t="s">
        <v>3013</v>
      </c>
      <c r="K124" s="255"/>
    </row>
    <row r="125" spans="2:11" customFormat="1" ht="5.25" customHeight="1">
      <c r="B125" s="256"/>
      <c r="C125" s="233"/>
      <c r="D125" s="233"/>
      <c r="E125" s="233"/>
      <c r="F125" s="233"/>
      <c r="G125" s="257"/>
      <c r="H125" s="233"/>
      <c r="I125" s="233"/>
      <c r="J125" s="233"/>
      <c r="K125" s="258"/>
    </row>
    <row r="126" spans="2:11" customFormat="1" ht="15" customHeight="1">
      <c r="B126" s="256"/>
      <c r="C126" s="215" t="s">
        <v>3017</v>
      </c>
      <c r="D126" s="235"/>
      <c r="E126" s="235"/>
      <c r="F126" s="236" t="s">
        <v>3014</v>
      </c>
      <c r="G126" s="215"/>
      <c r="H126" s="215" t="s">
        <v>3054</v>
      </c>
      <c r="I126" s="215" t="s">
        <v>3016</v>
      </c>
      <c r="J126" s="215">
        <v>120</v>
      </c>
      <c r="K126" s="259"/>
    </row>
    <row r="127" spans="2:11" customFormat="1" ht="15" customHeight="1">
      <c r="B127" s="256"/>
      <c r="C127" s="215" t="s">
        <v>3063</v>
      </c>
      <c r="D127" s="215"/>
      <c r="E127" s="215"/>
      <c r="F127" s="236" t="s">
        <v>3014</v>
      </c>
      <c r="G127" s="215"/>
      <c r="H127" s="215" t="s">
        <v>3064</v>
      </c>
      <c r="I127" s="215" t="s">
        <v>3016</v>
      </c>
      <c r="J127" s="215" t="s">
        <v>3065</v>
      </c>
      <c r="K127" s="259"/>
    </row>
    <row r="128" spans="2:11" customFormat="1" ht="15" customHeight="1">
      <c r="B128" s="256"/>
      <c r="C128" s="215" t="s">
        <v>2962</v>
      </c>
      <c r="D128" s="215"/>
      <c r="E128" s="215"/>
      <c r="F128" s="236" t="s">
        <v>3014</v>
      </c>
      <c r="G128" s="215"/>
      <c r="H128" s="215" t="s">
        <v>3066</v>
      </c>
      <c r="I128" s="215" t="s">
        <v>3016</v>
      </c>
      <c r="J128" s="215" t="s">
        <v>3065</v>
      </c>
      <c r="K128" s="259"/>
    </row>
    <row r="129" spans="2:11" customFormat="1" ht="15" customHeight="1">
      <c r="B129" s="256"/>
      <c r="C129" s="215" t="s">
        <v>3025</v>
      </c>
      <c r="D129" s="215"/>
      <c r="E129" s="215"/>
      <c r="F129" s="236" t="s">
        <v>3020</v>
      </c>
      <c r="G129" s="215"/>
      <c r="H129" s="215" t="s">
        <v>3026</v>
      </c>
      <c r="I129" s="215" t="s">
        <v>3016</v>
      </c>
      <c r="J129" s="215">
        <v>15</v>
      </c>
      <c r="K129" s="259"/>
    </row>
    <row r="130" spans="2:11" customFormat="1" ht="15" customHeight="1">
      <c r="B130" s="256"/>
      <c r="C130" s="215" t="s">
        <v>3027</v>
      </c>
      <c r="D130" s="215"/>
      <c r="E130" s="215"/>
      <c r="F130" s="236" t="s">
        <v>3020</v>
      </c>
      <c r="G130" s="215"/>
      <c r="H130" s="215" t="s">
        <v>3028</v>
      </c>
      <c r="I130" s="215" t="s">
        <v>3016</v>
      </c>
      <c r="J130" s="215">
        <v>15</v>
      </c>
      <c r="K130" s="259"/>
    </row>
    <row r="131" spans="2:11" customFormat="1" ht="15" customHeight="1">
      <c r="B131" s="256"/>
      <c r="C131" s="215" t="s">
        <v>3029</v>
      </c>
      <c r="D131" s="215"/>
      <c r="E131" s="215"/>
      <c r="F131" s="236" t="s">
        <v>3020</v>
      </c>
      <c r="G131" s="215"/>
      <c r="H131" s="215" t="s">
        <v>3030</v>
      </c>
      <c r="I131" s="215" t="s">
        <v>3016</v>
      </c>
      <c r="J131" s="215">
        <v>20</v>
      </c>
      <c r="K131" s="259"/>
    </row>
    <row r="132" spans="2:11" customFormat="1" ht="15" customHeight="1">
      <c r="B132" s="256"/>
      <c r="C132" s="215" t="s">
        <v>3031</v>
      </c>
      <c r="D132" s="215"/>
      <c r="E132" s="215"/>
      <c r="F132" s="236" t="s">
        <v>3020</v>
      </c>
      <c r="G132" s="215"/>
      <c r="H132" s="215" t="s">
        <v>3032</v>
      </c>
      <c r="I132" s="215" t="s">
        <v>3016</v>
      </c>
      <c r="J132" s="215">
        <v>20</v>
      </c>
      <c r="K132" s="259"/>
    </row>
    <row r="133" spans="2:11" customFormat="1" ht="15" customHeight="1">
      <c r="B133" s="256"/>
      <c r="C133" s="215" t="s">
        <v>3019</v>
      </c>
      <c r="D133" s="215"/>
      <c r="E133" s="215"/>
      <c r="F133" s="236" t="s">
        <v>3020</v>
      </c>
      <c r="G133" s="215"/>
      <c r="H133" s="215" t="s">
        <v>3054</v>
      </c>
      <c r="I133" s="215" t="s">
        <v>3016</v>
      </c>
      <c r="J133" s="215">
        <v>50</v>
      </c>
      <c r="K133" s="259"/>
    </row>
    <row r="134" spans="2:11" customFormat="1" ht="15" customHeight="1">
      <c r="B134" s="256"/>
      <c r="C134" s="215" t="s">
        <v>3033</v>
      </c>
      <c r="D134" s="215"/>
      <c r="E134" s="215"/>
      <c r="F134" s="236" t="s">
        <v>3020</v>
      </c>
      <c r="G134" s="215"/>
      <c r="H134" s="215" t="s">
        <v>3054</v>
      </c>
      <c r="I134" s="215" t="s">
        <v>3016</v>
      </c>
      <c r="J134" s="215">
        <v>50</v>
      </c>
      <c r="K134" s="259"/>
    </row>
    <row r="135" spans="2:11" customFormat="1" ht="15" customHeight="1">
      <c r="B135" s="256"/>
      <c r="C135" s="215" t="s">
        <v>3039</v>
      </c>
      <c r="D135" s="215"/>
      <c r="E135" s="215"/>
      <c r="F135" s="236" t="s">
        <v>3020</v>
      </c>
      <c r="G135" s="215"/>
      <c r="H135" s="215" t="s">
        <v>3054</v>
      </c>
      <c r="I135" s="215" t="s">
        <v>3016</v>
      </c>
      <c r="J135" s="215">
        <v>50</v>
      </c>
      <c r="K135" s="259"/>
    </row>
    <row r="136" spans="2:11" customFormat="1" ht="15" customHeight="1">
      <c r="B136" s="256"/>
      <c r="C136" s="215" t="s">
        <v>3041</v>
      </c>
      <c r="D136" s="215"/>
      <c r="E136" s="215"/>
      <c r="F136" s="236" t="s">
        <v>3020</v>
      </c>
      <c r="G136" s="215"/>
      <c r="H136" s="215" t="s">
        <v>3054</v>
      </c>
      <c r="I136" s="215" t="s">
        <v>3016</v>
      </c>
      <c r="J136" s="215">
        <v>50</v>
      </c>
      <c r="K136" s="259"/>
    </row>
    <row r="137" spans="2:11" customFormat="1" ht="15" customHeight="1">
      <c r="B137" s="256"/>
      <c r="C137" s="215" t="s">
        <v>3042</v>
      </c>
      <c r="D137" s="215"/>
      <c r="E137" s="215"/>
      <c r="F137" s="236" t="s">
        <v>3020</v>
      </c>
      <c r="G137" s="215"/>
      <c r="H137" s="215" t="s">
        <v>3067</v>
      </c>
      <c r="I137" s="215" t="s">
        <v>3016</v>
      </c>
      <c r="J137" s="215">
        <v>255</v>
      </c>
      <c r="K137" s="259"/>
    </row>
    <row r="138" spans="2:11" customFormat="1" ht="15" customHeight="1">
      <c r="B138" s="256"/>
      <c r="C138" s="215" t="s">
        <v>3044</v>
      </c>
      <c r="D138" s="215"/>
      <c r="E138" s="215"/>
      <c r="F138" s="236" t="s">
        <v>3014</v>
      </c>
      <c r="G138" s="215"/>
      <c r="H138" s="215" t="s">
        <v>3068</v>
      </c>
      <c r="I138" s="215" t="s">
        <v>3046</v>
      </c>
      <c r="J138" s="215"/>
      <c r="K138" s="259"/>
    </row>
    <row r="139" spans="2:11" customFormat="1" ht="15" customHeight="1">
      <c r="B139" s="256"/>
      <c r="C139" s="215" t="s">
        <v>3047</v>
      </c>
      <c r="D139" s="215"/>
      <c r="E139" s="215"/>
      <c r="F139" s="236" t="s">
        <v>3014</v>
      </c>
      <c r="G139" s="215"/>
      <c r="H139" s="215" t="s">
        <v>3069</v>
      </c>
      <c r="I139" s="215" t="s">
        <v>3049</v>
      </c>
      <c r="J139" s="215"/>
      <c r="K139" s="259"/>
    </row>
    <row r="140" spans="2:11" customFormat="1" ht="15" customHeight="1">
      <c r="B140" s="256"/>
      <c r="C140" s="215" t="s">
        <v>3050</v>
      </c>
      <c r="D140" s="215"/>
      <c r="E140" s="215"/>
      <c r="F140" s="236" t="s">
        <v>3014</v>
      </c>
      <c r="G140" s="215"/>
      <c r="H140" s="215" t="s">
        <v>3050</v>
      </c>
      <c r="I140" s="215" t="s">
        <v>3049</v>
      </c>
      <c r="J140" s="215"/>
      <c r="K140" s="259"/>
    </row>
    <row r="141" spans="2:11" customFormat="1" ht="15" customHeight="1">
      <c r="B141" s="256"/>
      <c r="C141" s="215" t="s">
        <v>43</v>
      </c>
      <c r="D141" s="215"/>
      <c r="E141" s="215"/>
      <c r="F141" s="236" t="s">
        <v>3014</v>
      </c>
      <c r="G141" s="215"/>
      <c r="H141" s="215" t="s">
        <v>3070</v>
      </c>
      <c r="I141" s="215" t="s">
        <v>3049</v>
      </c>
      <c r="J141" s="215"/>
      <c r="K141" s="259"/>
    </row>
    <row r="142" spans="2:11" customFormat="1" ht="15" customHeight="1">
      <c r="B142" s="256"/>
      <c r="C142" s="215" t="s">
        <v>3071</v>
      </c>
      <c r="D142" s="215"/>
      <c r="E142" s="215"/>
      <c r="F142" s="236" t="s">
        <v>3014</v>
      </c>
      <c r="G142" s="215"/>
      <c r="H142" s="215" t="s">
        <v>3072</v>
      </c>
      <c r="I142" s="215" t="s">
        <v>3049</v>
      </c>
      <c r="J142" s="215"/>
      <c r="K142" s="259"/>
    </row>
    <row r="143" spans="2:11" customFormat="1" ht="15" customHeight="1">
      <c r="B143" s="260"/>
      <c r="C143" s="261"/>
      <c r="D143" s="261"/>
      <c r="E143" s="261"/>
      <c r="F143" s="261"/>
      <c r="G143" s="261"/>
      <c r="H143" s="261"/>
      <c r="I143" s="261"/>
      <c r="J143" s="261"/>
      <c r="K143" s="262"/>
    </row>
    <row r="144" spans="2:11" customFormat="1" ht="18.75" customHeight="1">
      <c r="B144" s="247"/>
      <c r="C144" s="247"/>
      <c r="D144" s="247"/>
      <c r="E144" s="247"/>
      <c r="F144" s="248"/>
      <c r="G144" s="247"/>
      <c r="H144" s="247"/>
      <c r="I144" s="247"/>
      <c r="J144" s="247"/>
      <c r="K144" s="247"/>
    </row>
    <row r="145" spans="2:11" customFormat="1" ht="18.75" customHeight="1">
      <c r="B145" s="222"/>
      <c r="C145" s="222"/>
      <c r="D145" s="222"/>
      <c r="E145" s="222"/>
      <c r="F145" s="222"/>
      <c r="G145" s="222"/>
      <c r="H145" s="222"/>
      <c r="I145" s="222"/>
      <c r="J145" s="222"/>
      <c r="K145" s="222"/>
    </row>
    <row r="146" spans="2:11" customFormat="1" ht="7.5" customHeight="1">
      <c r="B146" s="223"/>
      <c r="C146" s="224"/>
      <c r="D146" s="224"/>
      <c r="E146" s="224"/>
      <c r="F146" s="224"/>
      <c r="G146" s="224"/>
      <c r="H146" s="224"/>
      <c r="I146" s="224"/>
      <c r="J146" s="224"/>
      <c r="K146" s="225"/>
    </row>
    <row r="147" spans="2:11" customFormat="1" ht="45" customHeight="1">
      <c r="B147" s="226"/>
      <c r="C147" s="333" t="s">
        <v>3073</v>
      </c>
      <c r="D147" s="333"/>
      <c r="E147" s="333"/>
      <c r="F147" s="333"/>
      <c r="G147" s="333"/>
      <c r="H147" s="333"/>
      <c r="I147" s="333"/>
      <c r="J147" s="333"/>
      <c r="K147" s="227"/>
    </row>
    <row r="148" spans="2:11" customFormat="1" ht="17.25" customHeight="1">
      <c r="B148" s="226"/>
      <c r="C148" s="228" t="s">
        <v>3008</v>
      </c>
      <c r="D148" s="228"/>
      <c r="E148" s="228"/>
      <c r="F148" s="228" t="s">
        <v>3009</v>
      </c>
      <c r="G148" s="229"/>
      <c r="H148" s="228" t="s">
        <v>59</v>
      </c>
      <c r="I148" s="228" t="s">
        <v>62</v>
      </c>
      <c r="J148" s="228" t="s">
        <v>3010</v>
      </c>
      <c r="K148" s="227"/>
    </row>
    <row r="149" spans="2:11" customFormat="1" ht="17.25" customHeight="1">
      <c r="B149" s="226"/>
      <c r="C149" s="230" t="s">
        <v>3011</v>
      </c>
      <c r="D149" s="230"/>
      <c r="E149" s="230"/>
      <c r="F149" s="231" t="s">
        <v>3012</v>
      </c>
      <c r="G149" s="232"/>
      <c r="H149" s="230"/>
      <c r="I149" s="230"/>
      <c r="J149" s="230" t="s">
        <v>3013</v>
      </c>
      <c r="K149" s="227"/>
    </row>
    <row r="150" spans="2:11" customFormat="1" ht="5.25" customHeight="1">
      <c r="B150" s="238"/>
      <c r="C150" s="233"/>
      <c r="D150" s="233"/>
      <c r="E150" s="233"/>
      <c r="F150" s="233"/>
      <c r="G150" s="234"/>
      <c r="H150" s="233"/>
      <c r="I150" s="233"/>
      <c r="J150" s="233"/>
      <c r="K150" s="259"/>
    </row>
    <row r="151" spans="2:11" customFormat="1" ht="15" customHeight="1">
      <c r="B151" s="238"/>
      <c r="C151" s="263" t="s">
        <v>3017</v>
      </c>
      <c r="D151" s="215"/>
      <c r="E151" s="215"/>
      <c r="F151" s="264" t="s">
        <v>3014</v>
      </c>
      <c r="G151" s="215"/>
      <c r="H151" s="263" t="s">
        <v>3054</v>
      </c>
      <c r="I151" s="263" t="s">
        <v>3016</v>
      </c>
      <c r="J151" s="263">
        <v>120</v>
      </c>
      <c r="K151" s="259"/>
    </row>
    <row r="152" spans="2:11" customFormat="1" ht="15" customHeight="1">
      <c r="B152" s="238"/>
      <c r="C152" s="263" t="s">
        <v>3063</v>
      </c>
      <c r="D152" s="215"/>
      <c r="E152" s="215"/>
      <c r="F152" s="264" t="s">
        <v>3014</v>
      </c>
      <c r="G152" s="215"/>
      <c r="H152" s="263" t="s">
        <v>3074</v>
      </c>
      <c r="I152" s="263" t="s">
        <v>3016</v>
      </c>
      <c r="J152" s="263" t="s">
        <v>3065</v>
      </c>
      <c r="K152" s="259"/>
    </row>
    <row r="153" spans="2:11" customFormat="1" ht="15" customHeight="1">
      <c r="B153" s="238"/>
      <c r="C153" s="263" t="s">
        <v>2962</v>
      </c>
      <c r="D153" s="215"/>
      <c r="E153" s="215"/>
      <c r="F153" s="264" t="s">
        <v>3014</v>
      </c>
      <c r="G153" s="215"/>
      <c r="H153" s="263" t="s">
        <v>3075</v>
      </c>
      <c r="I153" s="263" t="s">
        <v>3016</v>
      </c>
      <c r="J153" s="263" t="s">
        <v>3065</v>
      </c>
      <c r="K153" s="259"/>
    </row>
    <row r="154" spans="2:11" customFormat="1" ht="15" customHeight="1">
      <c r="B154" s="238"/>
      <c r="C154" s="263" t="s">
        <v>3019</v>
      </c>
      <c r="D154" s="215"/>
      <c r="E154" s="215"/>
      <c r="F154" s="264" t="s">
        <v>3020</v>
      </c>
      <c r="G154" s="215"/>
      <c r="H154" s="263" t="s">
        <v>3054</v>
      </c>
      <c r="I154" s="263" t="s">
        <v>3016</v>
      </c>
      <c r="J154" s="263">
        <v>50</v>
      </c>
      <c r="K154" s="259"/>
    </row>
    <row r="155" spans="2:11" customFormat="1" ht="15" customHeight="1">
      <c r="B155" s="238"/>
      <c r="C155" s="263" t="s">
        <v>3022</v>
      </c>
      <c r="D155" s="215"/>
      <c r="E155" s="215"/>
      <c r="F155" s="264" t="s">
        <v>3014</v>
      </c>
      <c r="G155" s="215"/>
      <c r="H155" s="263" t="s">
        <v>3054</v>
      </c>
      <c r="I155" s="263" t="s">
        <v>3024</v>
      </c>
      <c r="J155" s="263"/>
      <c r="K155" s="259"/>
    </row>
    <row r="156" spans="2:11" customFormat="1" ht="15" customHeight="1">
      <c r="B156" s="238"/>
      <c r="C156" s="263" t="s">
        <v>3033</v>
      </c>
      <c r="D156" s="215"/>
      <c r="E156" s="215"/>
      <c r="F156" s="264" t="s">
        <v>3020</v>
      </c>
      <c r="G156" s="215"/>
      <c r="H156" s="263" t="s">
        <v>3054</v>
      </c>
      <c r="I156" s="263" t="s">
        <v>3016</v>
      </c>
      <c r="J156" s="263">
        <v>50</v>
      </c>
      <c r="K156" s="259"/>
    </row>
    <row r="157" spans="2:11" customFormat="1" ht="15" customHeight="1">
      <c r="B157" s="238"/>
      <c r="C157" s="263" t="s">
        <v>3041</v>
      </c>
      <c r="D157" s="215"/>
      <c r="E157" s="215"/>
      <c r="F157" s="264" t="s">
        <v>3020</v>
      </c>
      <c r="G157" s="215"/>
      <c r="H157" s="263" t="s">
        <v>3054</v>
      </c>
      <c r="I157" s="263" t="s">
        <v>3016</v>
      </c>
      <c r="J157" s="263">
        <v>50</v>
      </c>
      <c r="K157" s="259"/>
    </row>
    <row r="158" spans="2:11" customFormat="1" ht="15" customHeight="1">
      <c r="B158" s="238"/>
      <c r="C158" s="263" t="s">
        <v>3039</v>
      </c>
      <c r="D158" s="215"/>
      <c r="E158" s="215"/>
      <c r="F158" s="264" t="s">
        <v>3020</v>
      </c>
      <c r="G158" s="215"/>
      <c r="H158" s="263" t="s">
        <v>3054</v>
      </c>
      <c r="I158" s="263" t="s">
        <v>3016</v>
      </c>
      <c r="J158" s="263">
        <v>50</v>
      </c>
      <c r="K158" s="259"/>
    </row>
    <row r="159" spans="2:11" customFormat="1" ht="15" customHeight="1">
      <c r="B159" s="238"/>
      <c r="C159" s="263" t="s">
        <v>105</v>
      </c>
      <c r="D159" s="215"/>
      <c r="E159" s="215"/>
      <c r="F159" s="264" t="s">
        <v>3014</v>
      </c>
      <c r="G159" s="215"/>
      <c r="H159" s="263" t="s">
        <v>3076</v>
      </c>
      <c r="I159" s="263" t="s">
        <v>3016</v>
      </c>
      <c r="J159" s="263" t="s">
        <v>3077</v>
      </c>
      <c r="K159" s="259"/>
    </row>
    <row r="160" spans="2:11" customFormat="1" ht="15" customHeight="1">
      <c r="B160" s="238"/>
      <c r="C160" s="263" t="s">
        <v>3078</v>
      </c>
      <c r="D160" s="215"/>
      <c r="E160" s="215"/>
      <c r="F160" s="264" t="s">
        <v>3014</v>
      </c>
      <c r="G160" s="215"/>
      <c r="H160" s="263" t="s">
        <v>3079</v>
      </c>
      <c r="I160" s="263" t="s">
        <v>3049</v>
      </c>
      <c r="J160" s="263"/>
      <c r="K160" s="259"/>
    </row>
    <row r="161" spans="2:11" customFormat="1" ht="15" customHeight="1">
      <c r="B161" s="265"/>
      <c r="C161" s="245"/>
      <c r="D161" s="245"/>
      <c r="E161" s="245"/>
      <c r="F161" s="245"/>
      <c r="G161" s="245"/>
      <c r="H161" s="245"/>
      <c r="I161" s="245"/>
      <c r="J161" s="245"/>
      <c r="K161" s="266"/>
    </row>
    <row r="162" spans="2:11" customFormat="1" ht="18.75" customHeight="1">
      <c r="B162" s="247"/>
      <c r="C162" s="257"/>
      <c r="D162" s="257"/>
      <c r="E162" s="257"/>
      <c r="F162" s="267"/>
      <c r="G162" s="257"/>
      <c r="H162" s="257"/>
      <c r="I162" s="257"/>
      <c r="J162" s="257"/>
      <c r="K162" s="247"/>
    </row>
    <row r="163" spans="2:11" customFormat="1" ht="18.75" customHeight="1">
      <c r="B163" s="222"/>
      <c r="C163" s="222"/>
      <c r="D163" s="222"/>
      <c r="E163" s="222"/>
      <c r="F163" s="222"/>
      <c r="G163" s="222"/>
      <c r="H163" s="222"/>
      <c r="I163" s="222"/>
      <c r="J163" s="222"/>
      <c r="K163" s="222"/>
    </row>
    <row r="164" spans="2:11" customFormat="1" ht="7.5" customHeight="1">
      <c r="B164" s="204"/>
      <c r="C164" s="205"/>
      <c r="D164" s="205"/>
      <c r="E164" s="205"/>
      <c r="F164" s="205"/>
      <c r="G164" s="205"/>
      <c r="H164" s="205"/>
      <c r="I164" s="205"/>
      <c r="J164" s="205"/>
      <c r="K164" s="206"/>
    </row>
    <row r="165" spans="2:11" customFormat="1" ht="45" customHeight="1">
      <c r="B165" s="207"/>
      <c r="C165" s="331" t="s">
        <v>3080</v>
      </c>
      <c r="D165" s="331"/>
      <c r="E165" s="331"/>
      <c r="F165" s="331"/>
      <c r="G165" s="331"/>
      <c r="H165" s="331"/>
      <c r="I165" s="331"/>
      <c r="J165" s="331"/>
      <c r="K165" s="208"/>
    </row>
    <row r="166" spans="2:11" customFormat="1" ht="17.25" customHeight="1">
      <c r="B166" s="207"/>
      <c r="C166" s="228" t="s">
        <v>3008</v>
      </c>
      <c r="D166" s="228"/>
      <c r="E166" s="228"/>
      <c r="F166" s="228" t="s">
        <v>3009</v>
      </c>
      <c r="G166" s="268"/>
      <c r="H166" s="269" t="s">
        <v>59</v>
      </c>
      <c r="I166" s="269" t="s">
        <v>62</v>
      </c>
      <c r="J166" s="228" t="s">
        <v>3010</v>
      </c>
      <c r="K166" s="208"/>
    </row>
    <row r="167" spans="2:11" customFormat="1" ht="17.25" customHeight="1">
      <c r="B167" s="209"/>
      <c r="C167" s="230" t="s">
        <v>3011</v>
      </c>
      <c r="D167" s="230"/>
      <c r="E167" s="230"/>
      <c r="F167" s="231" t="s">
        <v>3012</v>
      </c>
      <c r="G167" s="270"/>
      <c r="H167" s="271"/>
      <c r="I167" s="271"/>
      <c r="J167" s="230" t="s">
        <v>3013</v>
      </c>
      <c r="K167" s="210"/>
    </row>
    <row r="168" spans="2:11" customFormat="1" ht="5.25" customHeight="1">
      <c r="B168" s="238"/>
      <c r="C168" s="233"/>
      <c r="D168" s="233"/>
      <c r="E168" s="233"/>
      <c r="F168" s="233"/>
      <c r="G168" s="234"/>
      <c r="H168" s="233"/>
      <c r="I168" s="233"/>
      <c r="J168" s="233"/>
      <c r="K168" s="259"/>
    </row>
    <row r="169" spans="2:11" customFormat="1" ht="15" customHeight="1">
      <c r="B169" s="238"/>
      <c r="C169" s="215" t="s">
        <v>3017</v>
      </c>
      <c r="D169" s="215"/>
      <c r="E169" s="215"/>
      <c r="F169" s="236" t="s">
        <v>3014</v>
      </c>
      <c r="G169" s="215"/>
      <c r="H169" s="215" t="s">
        <v>3054</v>
      </c>
      <c r="I169" s="215" t="s">
        <v>3016</v>
      </c>
      <c r="J169" s="215">
        <v>120</v>
      </c>
      <c r="K169" s="259"/>
    </row>
    <row r="170" spans="2:11" customFormat="1" ht="15" customHeight="1">
      <c r="B170" s="238"/>
      <c r="C170" s="215" t="s">
        <v>3063</v>
      </c>
      <c r="D170" s="215"/>
      <c r="E170" s="215"/>
      <c r="F170" s="236" t="s">
        <v>3014</v>
      </c>
      <c r="G170" s="215"/>
      <c r="H170" s="215" t="s">
        <v>3064</v>
      </c>
      <c r="I170" s="215" t="s">
        <v>3016</v>
      </c>
      <c r="J170" s="215" t="s">
        <v>3065</v>
      </c>
      <c r="K170" s="259"/>
    </row>
    <row r="171" spans="2:11" customFormat="1" ht="15" customHeight="1">
      <c r="B171" s="238"/>
      <c r="C171" s="215" t="s">
        <v>2962</v>
      </c>
      <c r="D171" s="215"/>
      <c r="E171" s="215"/>
      <c r="F171" s="236" t="s">
        <v>3014</v>
      </c>
      <c r="G171" s="215"/>
      <c r="H171" s="215" t="s">
        <v>3081</v>
      </c>
      <c r="I171" s="215" t="s">
        <v>3016</v>
      </c>
      <c r="J171" s="215" t="s">
        <v>3065</v>
      </c>
      <c r="K171" s="259"/>
    </row>
    <row r="172" spans="2:11" customFormat="1" ht="15" customHeight="1">
      <c r="B172" s="238"/>
      <c r="C172" s="215" t="s">
        <v>3019</v>
      </c>
      <c r="D172" s="215"/>
      <c r="E172" s="215"/>
      <c r="F172" s="236" t="s">
        <v>3020</v>
      </c>
      <c r="G172" s="215"/>
      <c r="H172" s="215" t="s">
        <v>3081</v>
      </c>
      <c r="I172" s="215" t="s">
        <v>3016</v>
      </c>
      <c r="J172" s="215">
        <v>50</v>
      </c>
      <c r="K172" s="259"/>
    </row>
    <row r="173" spans="2:11" customFormat="1" ht="15" customHeight="1">
      <c r="B173" s="238"/>
      <c r="C173" s="215" t="s">
        <v>3022</v>
      </c>
      <c r="D173" s="215"/>
      <c r="E173" s="215"/>
      <c r="F173" s="236" t="s">
        <v>3014</v>
      </c>
      <c r="G173" s="215"/>
      <c r="H173" s="215" t="s">
        <v>3081</v>
      </c>
      <c r="I173" s="215" t="s">
        <v>3024</v>
      </c>
      <c r="J173" s="215"/>
      <c r="K173" s="259"/>
    </row>
    <row r="174" spans="2:11" customFormat="1" ht="15" customHeight="1">
      <c r="B174" s="238"/>
      <c r="C174" s="215" t="s">
        <v>3033</v>
      </c>
      <c r="D174" s="215"/>
      <c r="E174" s="215"/>
      <c r="F174" s="236" t="s">
        <v>3020</v>
      </c>
      <c r="G174" s="215"/>
      <c r="H174" s="215" t="s">
        <v>3081</v>
      </c>
      <c r="I174" s="215" t="s">
        <v>3016</v>
      </c>
      <c r="J174" s="215">
        <v>50</v>
      </c>
      <c r="K174" s="259"/>
    </row>
    <row r="175" spans="2:11" customFormat="1" ht="15" customHeight="1">
      <c r="B175" s="238"/>
      <c r="C175" s="215" t="s">
        <v>3041</v>
      </c>
      <c r="D175" s="215"/>
      <c r="E175" s="215"/>
      <c r="F175" s="236" t="s">
        <v>3020</v>
      </c>
      <c r="G175" s="215"/>
      <c r="H175" s="215" t="s">
        <v>3081</v>
      </c>
      <c r="I175" s="215" t="s">
        <v>3016</v>
      </c>
      <c r="J175" s="215">
        <v>50</v>
      </c>
      <c r="K175" s="259"/>
    </row>
    <row r="176" spans="2:11" customFormat="1" ht="15" customHeight="1">
      <c r="B176" s="238"/>
      <c r="C176" s="215" t="s">
        <v>3039</v>
      </c>
      <c r="D176" s="215"/>
      <c r="E176" s="215"/>
      <c r="F176" s="236" t="s">
        <v>3020</v>
      </c>
      <c r="G176" s="215"/>
      <c r="H176" s="215" t="s">
        <v>3081</v>
      </c>
      <c r="I176" s="215" t="s">
        <v>3016</v>
      </c>
      <c r="J176" s="215">
        <v>50</v>
      </c>
      <c r="K176" s="259"/>
    </row>
    <row r="177" spans="2:11" customFormat="1" ht="15" customHeight="1">
      <c r="B177" s="238"/>
      <c r="C177" s="215" t="s">
        <v>123</v>
      </c>
      <c r="D177" s="215"/>
      <c r="E177" s="215"/>
      <c r="F177" s="236" t="s">
        <v>3014</v>
      </c>
      <c r="G177" s="215"/>
      <c r="H177" s="215" t="s">
        <v>3082</v>
      </c>
      <c r="I177" s="215" t="s">
        <v>3083</v>
      </c>
      <c r="J177" s="215"/>
      <c r="K177" s="259"/>
    </row>
    <row r="178" spans="2:11" customFormat="1" ht="15" customHeight="1">
      <c r="B178" s="238"/>
      <c r="C178" s="215" t="s">
        <v>62</v>
      </c>
      <c r="D178" s="215"/>
      <c r="E178" s="215"/>
      <c r="F178" s="236" t="s">
        <v>3014</v>
      </c>
      <c r="G178" s="215"/>
      <c r="H178" s="215" t="s">
        <v>3084</v>
      </c>
      <c r="I178" s="215" t="s">
        <v>3085</v>
      </c>
      <c r="J178" s="215">
        <v>1</v>
      </c>
      <c r="K178" s="259"/>
    </row>
    <row r="179" spans="2:11" customFormat="1" ht="15" customHeight="1">
      <c r="B179" s="238"/>
      <c r="C179" s="215" t="s">
        <v>58</v>
      </c>
      <c r="D179" s="215"/>
      <c r="E179" s="215"/>
      <c r="F179" s="236" t="s">
        <v>3014</v>
      </c>
      <c r="G179" s="215"/>
      <c r="H179" s="215" t="s">
        <v>3086</v>
      </c>
      <c r="I179" s="215" t="s">
        <v>3016</v>
      </c>
      <c r="J179" s="215">
        <v>20</v>
      </c>
      <c r="K179" s="259"/>
    </row>
    <row r="180" spans="2:11" customFormat="1" ht="15" customHeight="1">
      <c r="B180" s="238"/>
      <c r="C180" s="215" t="s">
        <v>59</v>
      </c>
      <c r="D180" s="215"/>
      <c r="E180" s="215"/>
      <c r="F180" s="236" t="s">
        <v>3014</v>
      </c>
      <c r="G180" s="215"/>
      <c r="H180" s="215" t="s">
        <v>3087</v>
      </c>
      <c r="I180" s="215" t="s">
        <v>3016</v>
      </c>
      <c r="J180" s="215">
        <v>255</v>
      </c>
      <c r="K180" s="259"/>
    </row>
    <row r="181" spans="2:11" customFormat="1" ht="15" customHeight="1">
      <c r="B181" s="238"/>
      <c r="C181" s="215" t="s">
        <v>124</v>
      </c>
      <c r="D181" s="215"/>
      <c r="E181" s="215"/>
      <c r="F181" s="236" t="s">
        <v>3014</v>
      </c>
      <c r="G181" s="215"/>
      <c r="H181" s="215" t="s">
        <v>2978</v>
      </c>
      <c r="I181" s="215" t="s">
        <v>3016</v>
      </c>
      <c r="J181" s="215">
        <v>10</v>
      </c>
      <c r="K181" s="259"/>
    </row>
    <row r="182" spans="2:11" customFormat="1" ht="15" customHeight="1">
      <c r="B182" s="238"/>
      <c r="C182" s="215" t="s">
        <v>125</v>
      </c>
      <c r="D182" s="215"/>
      <c r="E182" s="215"/>
      <c r="F182" s="236" t="s">
        <v>3014</v>
      </c>
      <c r="G182" s="215"/>
      <c r="H182" s="215" t="s">
        <v>3088</v>
      </c>
      <c r="I182" s="215" t="s">
        <v>3049</v>
      </c>
      <c r="J182" s="215"/>
      <c r="K182" s="259"/>
    </row>
    <row r="183" spans="2:11" customFormat="1" ht="15" customHeight="1">
      <c r="B183" s="238"/>
      <c r="C183" s="215" t="s">
        <v>3089</v>
      </c>
      <c r="D183" s="215"/>
      <c r="E183" s="215"/>
      <c r="F183" s="236" t="s">
        <v>3014</v>
      </c>
      <c r="G183" s="215"/>
      <c r="H183" s="215" t="s">
        <v>3090</v>
      </c>
      <c r="I183" s="215" t="s">
        <v>3049</v>
      </c>
      <c r="J183" s="215"/>
      <c r="K183" s="259"/>
    </row>
    <row r="184" spans="2:11" customFormat="1" ht="15" customHeight="1">
      <c r="B184" s="238"/>
      <c r="C184" s="215" t="s">
        <v>3078</v>
      </c>
      <c r="D184" s="215"/>
      <c r="E184" s="215"/>
      <c r="F184" s="236" t="s">
        <v>3014</v>
      </c>
      <c r="G184" s="215"/>
      <c r="H184" s="215" t="s">
        <v>3091</v>
      </c>
      <c r="I184" s="215" t="s">
        <v>3049</v>
      </c>
      <c r="J184" s="215"/>
      <c r="K184" s="259"/>
    </row>
    <row r="185" spans="2:11" customFormat="1" ht="15" customHeight="1">
      <c r="B185" s="238"/>
      <c r="C185" s="215" t="s">
        <v>127</v>
      </c>
      <c r="D185" s="215"/>
      <c r="E185" s="215"/>
      <c r="F185" s="236" t="s">
        <v>3020</v>
      </c>
      <c r="G185" s="215"/>
      <c r="H185" s="215" t="s">
        <v>3092</v>
      </c>
      <c r="I185" s="215" t="s">
        <v>3016</v>
      </c>
      <c r="J185" s="215">
        <v>50</v>
      </c>
      <c r="K185" s="259"/>
    </row>
    <row r="186" spans="2:11" customFormat="1" ht="15" customHeight="1">
      <c r="B186" s="238"/>
      <c r="C186" s="215" t="s">
        <v>3093</v>
      </c>
      <c r="D186" s="215"/>
      <c r="E186" s="215"/>
      <c r="F186" s="236" t="s">
        <v>3020</v>
      </c>
      <c r="G186" s="215"/>
      <c r="H186" s="215" t="s">
        <v>3094</v>
      </c>
      <c r="I186" s="215" t="s">
        <v>3095</v>
      </c>
      <c r="J186" s="215"/>
      <c r="K186" s="259"/>
    </row>
    <row r="187" spans="2:11" customFormat="1" ht="15" customHeight="1">
      <c r="B187" s="238"/>
      <c r="C187" s="215" t="s">
        <v>3096</v>
      </c>
      <c r="D187" s="215"/>
      <c r="E187" s="215"/>
      <c r="F187" s="236" t="s">
        <v>3020</v>
      </c>
      <c r="G187" s="215"/>
      <c r="H187" s="215" t="s">
        <v>3097</v>
      </c>
      <c r="I187" s="215" t="s">
        <v>3095</v>
      </c>
      <c r="J187" s="215"/>
      <c r="K187" s="259"/>
    </row>
    <row r="188" spans="2:11" customFormat="1" ht="15" customHeight="1">
      <c r="B188" s="238"/>
      <c r="C188" s="215" t="s">
        <v>3098</v>
      </c>
      <c r="D188" s="215"/>
      <c r="E188" s="215"/>
      <c r="F188" s="236" t="s">
        <v>3020</v>
      </c>
      <c r="G188" s="215"/>
      <c r="H188" s="215" t="s">
        <v>3099</v>
      </c>
      <c r="I188" s="215" t="s">
        <v>3095</v>
      </c>
      <c r="J188" s="215"/>
      <c r="K188" s="259"/>
    </row>
    <row r="189" spans="2:11" customFormat="1" ht="15" customHeight="1">
      <c r="B189" s="238"/>
      <c r="C189" s="272" t="s">
        <v>3100</v>
      </c>
      <c r="D189" s="215"/>
      <c r="E189" s="215"/>
      <c r="F189" s="236" t="s">
        <v>3020</v>
      </c>
      <c r="G189" s="215"/>
      <c r="H189" s="215" t="s">
        <v>3101</v>
      </c>
      <c r="I189" s="215" t="s">
        <v>3102</v>
      </c>
      <c r="J189" s="273" t="s">
        <v>3103</v>
      </c>
      <c r="K189" s="259"/>
    </row>
    <row r="190" spans="2:11" customFormat="1" ht="15" customHeight="1">
      <c r="B190" s="274"/>
      <c r="C190" s="275" t="s">
        <v>3104</v>
      </c>
      <c r="D190" s="276"/>
      <c r="E190" s="276"/>
      <c r="F190" s="277" t="s">
        <v>3020</v>
      </c>
      <c r="G190" s="276"/>
      <c r="H190" s="276" t="s">
        <v>3105</v>
      </c>
      <c r="I190" s="276" t="s">
        <v>3102</v>
      </c>
      <c r="J190" s="278" t="s">
        <v>3103</v>
      </c>
      <c r="K190" s="279"/>
    </row>
    <row r="191" spans="2:11" customFormat="1" ht="15" customHeight="1">
      <c r="B191" s="238"/>
      <c r="C191" s="272" t="s">
        <v>47</v>
      </c>
      <c r="D191" s="215"/>
      <c r="E191" s="215"/>
      <c r="F191" s="236" t="s">
        <v>3014</v>
      </c>
      <c r="G191" s="215"/>
      <c r="H191" s="212" t="s">
        <v>3106</v>
      </c>
      <c r="I191" s="215" t="s">
        <v>3107</v>
      </c>
      <c r="J191" s="215"/>
      <c r="K191" s="259"/>
    </row>
    <row r="192" spans="2:11" customFormat="1" ht="15" customHeight="1">
      <c r="B192" s="238"/>
      <c r="C192" s="272" t="s">
        <v>3108</v>
      </c>
      <c r="D192" s="215"/>
      <c r="E192" s="215"/>
      <c r="F192" s="236" t="s">
        <v>3014</v>
      </c>
      <c r="G192" s="215"/>
      <c r="H192" s="215" t="s">
        <v>3109</v>
      </c>
      <c r="I192" s="215" t="s">
        <v>3049</v>
      </c>
      <c r="J192" s="215"/>
      <c r="K192" s="259"/>
    </row>
    <row r="193" spans="2:11" customFormat="1" ht="15" customHeight="1">
      <c r="B193" s="238"/>
      <c r="C193" s="272" t="s">
        <v>3110</v>
      </c>
      <c r="D193" s="215"/>
      <c r="E193" s="215"/>
      <c r="F193" s="236" t="s">
        <v>3014</v>
      </c>
      <c r="G193" s="215"/>
      <c r="H193" s="215" t="s">
        <v>3111</v>
      </c>
      <c r="I193" s="215" t="s">
        <v>3049</v>
      </c>
      <c r="J193" s="215"/>
      <c r="K193" s="259"/>
    </row>
    <row r="194" spans="2:11" customFormat="1" ht="15" customHeight="1">
      <c r="B194" s="238"/>
      <c r="C194" s="272" t="s">
        <v>3112</v>
      </c>
      <c r="D194" s="215"/>
      <c r="E194" s="215"/>
      <c r="F194" s="236" t="s">
        <v>3020</v>
      </c>
      <c r="G194" s="215"/>
      <c r="H194" s="215" t="s">
        <v>3113</v>
      </c>
      <c r="I194" s="215" t="s">
        <v>3049</v>
      </c>
      <c r="J194" s="215"/>
      <c r="K194" s="259"/>
    </row>
    <row r="195" spans="2:11" customFormat="1" ht="15" customHeight="1">
      <c r="B195" s="265"/>
      <c r="C195" s="280"/>
      <c r="D195" s="245"/>
      <c r="E195" s="245"/>
      <c r="F195" s="245"/>
      <c r="G195" s="245"/>
      <c r="H195" s="245"/>
      <c r="I195" s="245"/>
      <c r="J195" s="245"/>
      <c r="K195" s="266"/>
    </row>
    <row r="196" spans="2:11" customFormat="1" ht="18.75" customHeight="1">
      <c r="B196" s="247"/>
      <c r="C196" s="257"/>
      <c r="D196" s="257"/>
      <c r="E196" s="257"/>
      <c r="F196" s="267"/>
      <c r="G196" s="257"/>
      <c r="H196" s="257"/>
      <c r="I196" s="257"/>
      <c r="J196" s="257"/>
      <c r="K196" s="247"/>
    </row>
    <row r="197" spans="2:11" customFormat="1" ht="18.75" customHeight="1">
      <c r="B197" s="247"/>
      <c r="C197" s="257"/>
      <c r="D197" s="257"/>
      <c r="E197" s="257"/>
      <c r="F197" s="267"/>
      <c r="G197" s="257"/>
      <c r="H197" s="257"/>
      <c r="I197" s="257"/>
      <c r="J197" s="257"/>
      <c r="K197" s="247"/>
    </row>
    <row r="198" spans="2:11" customFormat="1" ht="18.75" customHeight="1">
      <c r="B198" s="222"/>
      <c r="C198" s="222"/>
      <c r="D198" s="222"/>
      <c r="E198" s="222"/>
      <c r="F198" s="222"/>
      <c r="G198" s="222"/>
      <c r="H198" s="222"/>
      <c r="I198" s="222"/>
      <c r="J198" s="222"/>
      <c r="K198" s="222"/>
    </row>
    <row r="199" spans="2:11" customFormat="1" ht="13.5">
      <c r="B199" s="204"/>
      <c r="C199" s="205"/>
      <c r="D199" s="205"/>
      <c r="E199" s="205"/>
      <c r="F199" s="205"/>
      <c r="G199" s="205"/>
      <c r="H199" s="205"/>
      <c r="I199" s="205"/>
      <c r="J199" s="205"/>
      <c r="K199" s="206"/>
    </row>
    <row r="200" spans="2:11" customFormat="1" ht="21">
      <c r="B200" s="207"/>
      <c r="C200" s="331" t="s">
        <v>3114</v>
      </c>
      <c r="D200" s="331"/>
      <c r="E200" s="331"/>
      <c r="F200" s="331"/>
      <c r="G200" s="331"/>
      <c r="H200" s="331"/>
      <c r="I200" s="331"/>
      <c r="J200" s="331"/>
      <c r="K200" s="208"/>
    </row>
    <row r="201" spans="2:11" customFormat="1" ht="25.5" customHeight="1">
      <c r="B201" s="207"/>
      <c r="C201" s="281" t="s">
        <v>3115</v>
      </c>
      <c r="D201" s="281"/>
      <c r="E201" s="281"/>
      <c r="F201" s="281" t="s">
        <v>3116</v>
      </c>
      <c r="G201" s="282"/>
      <c r="H201" s="334" t="s">
        <v>3117</v>
      </c>
      <c r="I201" s="334"/>
      <c r="J201" s="334"/>
      <c r="K201" s="208"/>
    </row>
    <row r="202" spans="2:11" customFormat="1" ht="5.25" customHeight="1">
      <c r="B202" s="238"/>
      <c r="C202" s="233"/>
      <c r="D202" s="233"/>
      <c r="E202" s="233"/>
      <c r="F202" s="233"/>
      <c r="G202" s="257"/>
      <c r="H202" s="233"/>
      <c r="I202" s="233"/>
      <c r="J202" s="233"/>
      <c r="K202" s="259"/>
    </row>
    <row r="203" spans="2:11" customFormat="1" ht="15" customHeight="1">
      <c r="B203" s="238"/>
      <c r="C203" s="215" t="s">
        <v>3107</v>
      </c>
      <c r="D203" s="215"/>
      <c r="E203" s="215"/>
      <c r="F203" s="236" t="s">
        <v>48</v>
      </c>
      <c r="G203" s="215"/>
      <c r="H203" s="335" t="s">
        <v>3118</v>
      </c>
      <c r="I203" s="335"/>
      <c r="J203" s="335"/>
      <c r="K203" s="259"/>
    </row>
    <row r="204" spans="2:11" customFormat="1" ht="15" customHeight="1">
      <c r="B204" s="238"/>
      <c r="C204" s="215"/>
      <c r="D204" s="215"/>
      <c r="E204" s="215"/>
      <c r="F204" s="236" t="s">
        <v>49</v>
      </c>
      <c r="G204" s="215"/>
      <c r="H204" s="335" t="s">
        <v>3119</v>
      </c>
      <c r="I204" s="335"/>
      <c r="J204" s="335"/>
      <c r="K204" s="259"/>
    </row>
    <row r="205" spans="2:11" customFormat="1" ht="15" customHeight="1">
      <c r="B205" s="238"/>
      <c r="C205" s="215"/>
      <c r="D205" s="215"/>
      <c r="E205" s="215"/>
      <c r="F205" s="236" t="s">
        <v>52</v>
      </c>
      <c r="G205" s="215"/>
      <c r="H205" s="335" t="s">
        <v>3120</v>
      </c>
      <c r="I205" s="335"/>
      <c r="J205" s="335"/>
      <c r="K205" s="259"/>
    </row>
    <row r="206" spans="2:11" customFormat="1" ht="15" customHeight="1">
      <c r="B206" s="238"/>
      <c r="C206" s="215"/>
      <c r="D206" s="215"/>
      <c r="E206" s="215"/>
      <c r="F206" s="236" t="s">
        <v>50</v>
      </c>
      <c r="G206" s="215"/>
      <c r="H206" s="335" t="s">
        <v>3121</v>
      </c>
      <c r="I206" s="335"/>
      <c r="J206" s="335"/>
      <c r="K206" s="259"/>
    </row>
    <row r="207" spans="2:11" customFormat="1" ht="15" customHeight="1">
      <c r="B207" s="238"/>
      <c r="C207" s="215"/>
      <c r="D207" s="215"/>
      <c r="E207" s="215"/>
      <c r="F207" s="236" t="s">
        <v>51</v>
      </c>
      <c r="G207" s="215"/>
      <c r="H207" s="335" t="s">
        <v>3122</v>
      </c>
      <c r="I207" s="335"/>
      <c r="J207" s="335"/>
      <c r="K207" s="259"/>
    </row>
    <row r="208" spans="2:11" customFormat="1" ht="15" customHeight="1">
      <c r="B208" s="238"/>
      <c r="C208" s="215"/>
      <c r="D208" s="215"/>
      <c r="E208" s="215"/>
      <c r="F208" s="236"/>
      <c r="G208" s="215"/>
      <c r="H208" s="215"/>
      <c r="I208" s="215"/>
      <c r="J208" s="215"/>
      <c r="K208" s="259"/>
    </row>
    <row r="209" spans="2:11" customFormat="1" ht="15" customHeight="1">
      <c r="B209" s="238"/>
      <c r="C209" s="215" t="s">
        <v>3061</v>
      </c>
      <c r="D209" s="215"/>
      <c r="E209" s="215"/>
      <c r="F209" s="236" t="s">
        <v>84</v>
      </c>
      <c r="G209" s="215"/>
      <c r="H209" s="335" t="s">
        <v>3123</v>
      </c>
      <c r="I209" s="335"/>
      <c r="J209" s="335"/>
      <c r="K209" s="259"/>
    </row>
    <row r="210" spans="2:11" customFormat="1" ht="15" customHeight="1">
      <c r="B210" s="238"/>
      <c r="C210" s="215"/>
      <c r="D210" s="215"/>
      <c r="E210" s="215"/>
      <c r="F210" s="236" t="s">
        <v>2959</v>
      </c>
      <c r="G210" s="215"/>
      <c r="H210" s="335" t="s">
        <v>2960</v>
      </c>
      <c r="I210" s="335"/>
      <c r="J210" s="335"/>
      <c r="K210" s="259"/>
    </row>
    <row r="211" spans="2:11" customFormat="1" ht="15" customHeight="1">
      <c r="B211" s="238"/>
      <c r="C211" s="215"/>
      <c r="D211" s="215"/>
      <c r="E211" s="215"/>
      <c r="F211" s="236" t="s">
        <v>2957</v>
      </c>
      <c r="G211" s="215"/>
      <c r="H211" s="335" t="s">
        <v>3124</v>
      </c>
      <c r="I211" s="335"/>
      <c r="J211" s="335"/>
      <c r="K211" s="259"/>
    </row>
    <row r="212" spans="2:11" customFormat="1" ht="15" customHeight="1">
      <c r="B212" s="283"/>
      <c r="C212" s="215"/>
      <c r="D212" s="215"/>
      <c r="E212" s="215"/>
      <c r="F212" s="236" t="s">
        <v>97</v>
      </c>
      <c r="G212" s="272"/>
      <c r="H212" s="336" t="s">
        <v>98</v>
      </c>
      <c r="I212" s="336"/>
      <c r="J212" s="336"/>
      <c r="K212" s="284"/>
    </row>
    <row r="213" spans="2:11" customFormat="1" ht="15" customHeight="1">
      <c r="B213" s="283"/>
      <c r="C213" s="215"/>
      <c r="D213" s="215"/>
      <c r="E213" s="215"/>
      <c r="F213" s="236" t="s">
        <v>2961</v>
      </c>
      <c r="G213" s="272"/>
      <c r="H213" s="336" t="s">
        <v>2903</v>
      </c>
      <c r="I213" s="336"/>
      <c r="J213" s="336"/>
      <c r="K213" s="284"/>
    </row>
    <row r="214" spans="2:11" customFormat="1" ht="15" customHeight="1">
      <c r="B214" s="283"/>
      <c r="C214" s="215"/>
      <c r="D214" s="215"/>
      <c r="E214" s="215"/>
      <c r="F214" s="236"/>
      <c r="G214" s="272"/>
      <c r="H214" s="263"/>
      <c r="I214" s="263"/>
      <c r="J214" s="263"/>
      <c r="K214" s="284"/>
    </row>
    <row r="215" spans="2:11" customFormat="1" ht="15" customHeight="1">
      <c r="B215" s="283"/>
      <c r="C215" s="215" t="s">
        <v>3085</v>
      </c>
      <c r="D215" s="215"/>
      <c r="E215" s="215"/>
      <c r="F215" s="236">
        <v>1</v>
      </c>
      <c r="G215" s="272"/>
      <c r="H215" s="336" t="s">
        <v>3125</v>
      </c>
      <c r="I215" s="336"/>
      <c r="J215" s="336"/>
      <c r="K215" s="284"/>
    </row>
    <row r="216" spans="2:11" customFormat="1" ht="15" customHeight="1">
      <c r="B216" s="283"/>
      <c r="C216" s="215"/>
      <c r="D216" s="215"/>
      <c r="E216" s="215"/>
      <c r="F216" s="236">
        <v>2</v>
      </c>
      <c r="G216" s="272"/>
      <c r="H216" s="336" t="s">
        <v>3126</v>
      </c>
      <c r="I216" s="336"/>
      <c r="J216" s="336"/>
      <c r="K216" s="284"/>
    </row>
    <row r="217" spans="2:11" customFormat="1" ht="15" customHeight="1">
      <c r="B217" s="283"/>
      <c r="C217" s="215"/>
      <c r="D217" s="215"/>
      <c r="E217" s="215"/>
      <c r="F217" s="236">
        <v>3</v>
      </c>
      <c r="G217" s="272"/>
      <c r="H217" s="336" t="s">
        <v>3127</v>
      </c>
      <c r="I217" s="336"/>
      <c r="J217" s="336"/>
      <c r="K217" s="284"/>
    </row>
    <row r="218" spans="2:11" customFormat="1" ht="15" customHeight="1">
      <c r="B218" s="283"/>
      <c r="C218" s="215"/>
      <c r="D218" s="215"/>
      <c r="E218" s="215"/>
      <c r="F218" s="236">
        <v>4</v>
      </c>
      <c r="G218" s="272"/>
      <c r="H218" s="336" t="s">
        <v>3128</v>
      </c>
      <c r="I218" s="336"/>
      <c r="J218" s="336"/>
      <c r="K218" s="284"/>
    </row>
    <row r="219" spans="2:11" customFormat="1" ht="12.75" customHeight="1">
      <c r="B219" s="285"/>
      <c r="C219" s="286"/>
      <c r="D219" s="286"/>
      <c r="E219" s="286"/>
      <c r="F219" s="286"/>
      <c r="G219" s="286"/>
      <c r="H219" s="286"/>
      <c r="I219" s="286"/>
      <c r="J219" s="286"/>
      <c r="K219" s="287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CE7CAC861DA464CBC78F5FB8F157389" ma:contentTypeVersion="12" ma:contentTypeDescription="Vytvoří nový dokument" ma:contentTypeScope="" ma:versionID="657d10d7efbfc9834e74b33f8349384b">
  <xsd:schema xmlns:xsd="http://www.w3.org/2001/XMLSchema" xmlns:xs="http://www.w3.org/2001/XMLSchema" xmlns:p="http://schemas.microsoft.com/office/2006/metadata/properties" xmlns:ns2="9d961acd-51c1-4f6f-8b66-29952201c444" targetNamespace="http://schemas.microsoft.com/office/2006/metadata/properties" ma:root="true" ma:fieldsID="82acbfdeaef0f7c8e3d5294ca501d924" ns2:_="">
    <xsd:import namespace="9d961acd-51c1-4f6f-8b66-29952201c4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961acd-51c1-4f6f-8b66-29952201c4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a2b27347-a736-4e68-af0c-e10c387e50b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d961acd-51c1-4f6f-8b66-29952201c44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9549E8E-3CD2-4360-BDAC-A0D710670941}"/>
</file>

<file path=customXml/itemProps2.xml><?xml version="1.0" encoding="utf-8"?>
<ds:datastoreItem xmlns:ds="http://schemas.openxmlformats.org/officeDocument/2006/customXml" ds:itemID="{E4034139-7158-499F-A226-1F70DD04626E}"/>
</file>

<file path=customXml/itemProps3.xml><?xml version="1.0" encoding="utf-8"?>
<ds:datastoreItem xmlns:ds="http://schemas.openxmlformats.org/officeDocument/2006/customXml" ds:itemID="{7EA0EF76-36C2-4300-963E-B4B5B08994B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PS 01 - Rekonstrukce stro...</vt:lpstr>
      <vt:lpstr>SO 01 - Rekonstrukce plat...</vt:lpstr>
      <vt:lpstr>SO 02 - Rekonstrukce vyst...</vt:lpstr>
      <vt:lpstr>SO 03 - Venkovní osvětlen...</vt:lpstr>
      <vt:lpstr>VON - Vedlejší a ostatní ...</vt:lpstr>
      <vt:lpstr>Seznam figur</vt:lpstr>
      <vt:lpstr>Pokyny pro vyplnění</vt:lpstr>
      <vt:lpstr>'PS 01 - Rekonstrukce stro...'!Názvy_tisku</vt:lpstr>
      <vt:lpstr>'Rekapitulace stavby'!Názvy_tisku</vt:lpstr>
      <vt:lpstr>'Seznam figur'!Názvy_tisku</vt:lpstr>
      <vt:lpstr>'SO 01 - Rekonstrukce plat...'!Názvy_tisku</vt:lpstr>
      <vt:lpstr>'SO 02 - Rekonstrukce vyst...'!Názvy_tisku</vt:lpstr>
      <vt:lpstr>'SO 03 - Venkovní osvětlen...'!Názvy_tisku</vt:lpstr>
      <vt:lpstr>'VON - Vedlejší a ostatní ...'!Názvy_tisku</vt:lpstr>
      <vt:lpstr>'Pokyny pro vyplnění'!Oblast_tisku</vt:lpstr>
      <vt:lpstr>'PS 01 - Rekonstrukce stro...'!Oblast_tisku</vt:lpstr>
      <vt:lpstr>'Rekapitulace stavby'!Oblast_tisku</vt:lpstr>
      <vt:lpstr>'Seznam figur'!Oblast_tisku</vt:lpstr>
      <vt:lpstr>'SO 01 - Rekonstrukce plat...'!Oblast_tisku</vt:lpstr>
      <vt:lpstr>'SO 02 - Rekonstrukce vyst...'!Oblast_tisku</vt:lpstr>
      <vt:lpstr>'SO 03 - Venkovní osvětlen...'!Oblast_tisku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Patkova, Aneta</dc:creator>
  <cp:lastModifiedBy>Patkova, Aneta</cp:lastModifiedBy>
  <dcterms:created xsi:type="dcterms:W3CDTF">2025-08-07T11:48:25Z</dcterms:created>
  <dcterms:modified xsi:type="dcterms:W3CDTF">2025-08-07T11:54:38Z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0x0101001CE7CAC861DA464CBC78F5FB8F157389</vt:lpwstr>
  </property>
</Properties>
</file>